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ser\Documents\פעמונים\דרכי רישום\"/>
    </mc:Choice>
  </mc:AlternateContent>
  <bookViews>
    <workbookView xWindow="60" yWindow="-105" windowWidth="8265" windowHeight="11025" tabRatio="766"/>
  </bookViews>
  <sheets>
    <sheet name="הוראות שימוש" sheetId="17" r:id="rId1"/>
    <sheet name="שיקוף" sheetId="30" r:id="rId2"/>
    <sheet name="חודש א" sheetId="2" r:id="rId3"/>
    <sheet name="ב" sheetId="18" r:id="rId4"/>
    <sheet name="ג" sheetId="20" r:id="rId5"/>
    <sheet name="ד" sheetId="21" r:id="rId6"/>
    <sheet name="ה" sheetId="22" r:id="rId7"/>
    <sheet name="ו" sheetId="24" r:id="rId8"/>
    <sheet name="ז" sheetId="25" r:id="rId9"/>
    <sheet name="ח" sheetId="26" r:id="rId10"/>
    <sheet name="ט" sheetId="27" r:id="rId11"/>
    <sheet name="י" sheetId="23" r:id="rId12"/>
    <sheet name="יא" sheetId="28" r:id="rId13"/>
    <sheet name="יב" sheetId="29" r:id="rId14"/>
    <sheet name="סיכום שנתי" sheetId="16" r:id="rId15"/>
    <sheet name="שמור1 - לא למחוק!" sheetId="32" state="hidden" r:id="rId16"/>
    <sheet name="שמור2 - לא למחוק!" sheetId="33" state="hidden" r:id="rId17"/>
    <sheet name="הכנה ליבוא מהתוכנה" sheetId="31" r:id="rId18"/>
  </sheets>
  <externalReferences>
    <externalReference r:id="rId19"/>
  </externalReferences>
  <definedNames>
    <definedName name="EmptyCell">[1]ב!$AW$5</definedName>
    <definedName name="_xlnm.Print_Area" localSheetId="1">שיקוף!$A$1:$BC$51</definedName>
    <definedName name="טבלת_ימי_החודש" localSheetId="17">#REF!</definedName>
    <definedName name="טבלת_ימי_החודש" localSheetId="1">#REF!</definedName>
    <definedName name="טבלת_ימי_החודש">#REF!</definedName>
    <definedName name="טבלת_נתוני_מקור" localSheetId="17">OFFSET(#REF!,0,0,COUNTA(#REF!))</definedName>
    <definedName name="טבלת_נתוני_מקור" localSheetId="1">OFFSET(#REF!,0,0,COUNTA(#REF!))</definedName>
    <definedName name="טבלת_נתוני_מקור">OFFSET(#REF!,0,0,COUNTA(#REF!))</definedName>
    <definedName name="טבלת_נתוני_מקור_להכנסות" localSheetId="17">#REF!</definedName>
    <definedName name="טבלת_נתוני_מקור_להכנסות" localSheetId="1">#REF!</definedName>
    <definedName name="טבלת_נתוני_מקור_להכנסות">#REF!</definedName>
    <definedName name="טבלת_קטגוריות" localSheetId="17">#REF!</definedName>
    <definedName name="טבלת_קטגוריות" localSheetId="1">#REF!</definedName>
    <definedName name="טבלת_קטגוריות">#REF!</definedName>
    <definedName name="טבלת_שמות_החודשים" localSheetId="17">#REF!</definedName>
    <definedName name="טבלת_שמות_החודשים" localSheetId="1">#REF!</definedName>
    <definedName name="טבלת_שמות_החודשים">#REF!</definedName>
    <definedName name="ללא_בחירה" localSheetId="17">OFFSET(#REF!,0,0,COUNTA(#REF!))</definedName>
    <definedName name="ללא_בחירה" localSheetId="1">OFFSET(#REF!,0,0,COUNTA(#REF!))</definedName>
    <definedName name="ללא_בחירה">OFFSET(#REF!,0,0,COUNTA(#REF!))</definedName>
    <definedName name="סעיפי_הכנסות" localSheetId="17">OFFSET(#REF!,0,0,COUNTA(#REF!))</definedName>
    <definedName name="סעיפי_הכנסות" localSheetId="1">OFFSET(#REF!,0,0,COUNTA(#REF!))</definedName>
    <definedName name="סעיפי_הכנסות">OFFSET(#REF!,0,0,COUNTA(#REF!))</definedName>
    <definedName name="סעיפי_חובות" localSheetId="17">OFFSET(#REF!,0,0,COUNTA(#REF!))</definedName>
    <definedName name="סעיפי_חובות" localSheetId="1">OFFSET(#REF!,0,0,COUNTA(#REF!))</definedName>
    <definedName name="סעיפי_חובות">OFFSET(#REF!,0,0,COUNTA(#REF!))</definedName>
    <definedName name="סעיפי_חודשיות_קבועות" localSheetId="17">OFFSET(#REF!,0,0,COUNTA(#REF!))</definedName>
    <definedName name="סעיפי_חודשיות_קבועות" localSheetId="1">OFFSET(#REF!,0,0,COUNTA(#REF!))</definedName>
    <definedName name="סעיפי_חודשיות_קבועות">OFFSET(#REF!,0,0,COUNTA(#REF!))</definedName>
    <definedName name="סעיפי_שוטפות" localSheetId="17">OFFSET(#REF!,0,0,COUNTA(#REF!))</definedName>
    <definedName name="סעיפי_שוטפות" localSheetId="1">OFFSET(#REF!,0,0,COUNTA(#REF!))</definedName>
    <definedName name="סעיפי_שוטפות">OFFSET(#REF!,0,0,COUNTA(#REF!))</definedName>
    <definedName name="סעיפי_תקופתיות" localSheetId="17">OFFSET(#REF!,0,0,COUNTA(#REF!))</definedName>
    <definedName name="סעיפי_תקופתיות" localSheetId="1">OFFSET(#REF!,0,0,COUNTA(#REF!))</definedName>
    <definedName name="סעיפי_תקופתיות">OFFSET(#REF!,0,0,COUNTA(#REF!))</definedName>
    <definedName name="ריקה" localSheetId="17">#REF!</definedName>
    <definedName name="ריקה" localSheetId="1">#REF!</definedName>
    <definedName name="ריקה">#REF!</definedName>
    <definedName name="תשלום_שלא_כובד" localSheetId="17">#REF!</definedName>
    <definedName name="תשלום_שלא_כובד" localSheetId="1">#REF!</definedName>
    <definedName name="תשלום_שלא_כובד">#REF!</definedName>
  </definedNames>
  <calcPr calcId="162913"/>
</workbook>
</file>

<file path=xl/calcChain.xml><?xml version="1.0" encoding="utf-8"?>
<calcChain xmlns="http://schemas.openxmlformats.org/spreadsheetml/2006/main">
  <c r="B1" i="16" l="1"/>
  <c r="O1" i="16" s="1"/>
  <c r="A1" i="18"/>
  <c r="A1" i="20" s="1"/>
  <c r="A1" i="21" s="1"/>
  <c r="A1" i="22" s="1"/>
  <c r="A1" i="24" s="1"/>
  <c r="A1" i="25" s="1"/>
  <c r="A1" i="26" s="1"/>
  <c r="A1" i="27" s="1"/>
  <c r="A1" i="23" s="1"/>
  <c r="A1" i="28" s="1"/>
  <c r="A1" i="29" s="1"/>
  <c r="CY1" i="31" l="1"/>
  <c r="CX1" i="31"/>
  <c r="M65" i="18" l="1"/>
  <c r="M64" i="18"/>
  <c r="M63" i="18"/>
  <c r="M62" i="18"/>
  <c r="M61" i="18"/>
  <c r="M60" i="18"/>
  <c r="M59" i="18"/>
  <c r="M58" i="18"/>
  <c r="M57" i="18"/>
  <c r="M56" i="18"/>
  <c r="M55" i="18"/>
  <c r="M54" i="18"/>
  <c r="M65" i="20"/>
  <c r="M64" i="20"/>
  <c r="M63" i="20"/>
  <c r="M62" i="20"/>
  <c r="M61" i="20"/>
  <c r="M60" i="20"/>
  <c r="M59" i="20"/>
  <c r="M58" i="20"/>
  <c r="M57" i="20"/>
  <c r="M56" i="20"/>
  <c r="M55" i="20"/>
  <c r="M54" i="20"/>
  <c r="M65" i="21"/>
  <c r="M64" i="21"/>
  <c r="M63" i="21"/>
  <c r="M62" i="21"/>
  <c r="M61" i="21"/>
  <c r="M60" i="21"/>
  <c r="M59" i="21"/>
  <c r="M58" i="21"/>
  <c r="M57" i="21"/>
  <c r="M56" i="21"/>
  <c r="M55" i="21"/>
  <c r="M54" i="21"/>
  <c r="M65" i="22"/>
  <c r="M64" i="22"/>
  <c r="M63" i="22"/>
  <c r="M62" i="22"/>
  <c r="M61" i="22"/>
  <c r="M60" i="22"/>
  <c r="M59" i="22"/>
  <c r="M58" i="22"/>
  <c r="M57" i="22"/>
  <c r="M56" i="22"/>
  <c r="M55" i="22"/>
  <c r="M54" i="22"/>
  <c r="M65" i="24"/>
  <c r="M64" i="24"/>
  <c r="M63" i="24"/>
  <c r="M62" i="24"/>
  <c r="M61" i="24"/>
  <c r="M60" i="24"/>
  <c r="M59" i="24"/>
  <c r="M58" i="24"/>
  <c r="M57" i="24"/>
  <c r="M56" i="24"/>
  <c r="M55" i="24"/>
  <c r="M54" i="24"/>
  <c r="M65" i="25"/>
  <c r="M64" i="25"/>
  <c r="M63" i="25"/>
  <c r="M62" i="25"/>
  <c r="M61" i="25"/>
  <c r="M60" i="25"/>
  <c r="M59" i="25"/>
  <c r="M58" i="25"/>
  <c r="M57" i="25"/>
  <c r="M56" i="25"/>
  <c r="M55" i="25"/>
  <c r="M54" i="25"/>
  <c r="M65" i="26"/>
  <c r="M64" i="26"/>
  <c r="M63" i="26"/>
  <c r="M62" i="26"/>
  <c r="M61" i="26"/>
  <c r="M60" i="26"/>
  <c r="M59" i="26"/>
  <c r="M58" i="26"/>
  <c r="M57" i="26"/>
  <c r="M56" i="26"/>
  <c r="M55" i="26"/>
  <c r="M54" i="26"/>
  <c r="M65" i="27"/>
  <c r="M64" i="27"/>
  <c r="M63" i="27"/>
  <c r="M62" i="27"/>
  <c r="M61" i="27"/>
  <c r="M60" i="27"/>
  <c r="M59" i="27"/>
  <c r="M58" i="27"/>
  <c r="M57" i="27"/>
  <c r="M56" i="27"/>
  <c r="M55" i="27"/>
  <c r="M54" i="27"/>
  <c r="M65" i="23"/>
  <c r="M64" i="23"/>
  <c r="M63" i="23"/>
  <c r="M62" i="23"/>
  <c r="M61" i="23"/>
  <c r="M60" i="23"/>
  <c r="M59" i="23"/>
  <c r="M58" i="23"/>
  <c r="M57" i="23"/>
  <c r="M56" i="23"/>
  <c r="M55" i="23"/>
  <c r="M54" i="23"/>
  <c r="M65" i="28"/>
  <c r="M64" i="28"/>
  <c r="M63" i="28"/>
  <c r="M62" i="28"/>
  <c r="M61" i="28"/>
  <c r="M60" i="28"/>
  <c r="M59" i="28"/>
  <c r="M58" i="28"/>
  <c r="M57" i="28"/>
  <c r="M56" i="28"/>
  <c r="M55" i="28"/>
  <c r="M54" i="28"/>
  <c r="M65" i="29"/>
  <c r="M64" i="29"/>
  <c r="M63" i="29"/>
  <c r="M62" i="29"/>
  <c r="M61" i="29"/>
  <c r="M60" i="29"/>
  <c r="M59" i="29"/>
  <c r="M58" i="29"/>
  <c r="M57" i="29"/>
  <c r="M56" i="29"/>
  <c r="M55" i="29"/>
  <c r="M54" i="29"/>
  <c r="M65" i="2"/>
  <c r="M64" i="2"/>
  <c r="M63" i="2"/>
  <c r="M62" i="2"/>
  <c r="M61" i="2"/>
  <c r="M60" i="2"/>
  <c r="M59" i="2"/>
  <c r="M58" i="2"/>
  <c r="M57" i="2"/>
  <c r="M56" i="2"/>
  <c r="M55" i="2"/>
  <c r="M54" i="2"/>
  <c r="M53" i="18"/>
  <c r="M53" i="20"/>
  <c r="M53" i="21"/>
  <c r="M53" i="22"/>
  <c r="M53" i="24"/>
  <c r="M53" i="25"/>
  <c r="M53" i="26"/>
  <c r="M53" i="27"/>
  <c r="M53" i="23"/>
  <c r="M53" i="28"/>
  <c r="M53" i="29"/>
  <c r="M53" i="2"/>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M23" i="18"/>
  <c r="M22" i="18"/>
  <c r="M21" i="18"/>
  <c r="M20" i="18"/>
  <c r="M19" i="18"/>
  <c r="M18" i="18"/>
  <c r="M17" i="18"/>
  <c r="M16" i="18"/>
  <c r="M15" i="18"/>
  <c r="M14" i="18"/>
  <c r="M13" i="18"/>
  <c r="M12" i="18"/>
  <c r="M11" i="18"/>
  <c r="M10" i="18"/>
  <c r="M9" i="18"/>
  <c r="M8" i="18"/>
  <c r="M50" i="20"/>
  <c r="M49" i="20"/>
  <c r="M48" i="20"/>
  <c r="M47" i="20"/>
  <c r="M46" i="20"/>
  <c r="M45" i="20"/>
  <c r="M44" i="20"/>
  <c r="M43" i="20"/>
  <c r="M42" i="20"/>
  <c r="M41" i="20"/>
  <c r="M40" i="20"/>
  <c r="M39" i="20"/>
  <c r="M38" i="20"/>
  <c r="M37" i="20"/>
  <c r="M36" i="20"/>
  <c r="M35" i="20"/>
  <c r="M34" i="20"/>
  <c r="M33" i="20"/>
  <c r="M32" i="20"/>
  <c r="M31" i="20"/>
  <c r="M30" i="20"/>
  <c r="M29" i="20"/>
  <c r="M28" i="20"/>
  <c r="M27" i="20"/>
  <c r="M26" i="20"/>
  <c r="M25" i="20"/>
  <c r="M24" i="20"/>
  <c r="M23" i="20"/>
  <c r="M22" i="20"/>
  <c r="M21" i="20"/>
  <c r="M20" i="20"/>
  <c r="M19" i="20"/>
  <c r="M18" i="20"/>
  <c r="M17" i="20"/>
  <c r="M16" i="20"/>
  <c r="M15" i="20"/>
  <c r="M14" i="20"/>
  <c r="M13" i="20"/>
  <c r="M12" i="20"/>
  <c r="M11" i="20"/>
  <c r="M10" i="20"/>
  <c r="M9" i="20"/>
  <c r="M8" i="20"/>
  <c r="M50" i="21"/>
  <c r="M49" i="21"/>
  <c r="M48" i="21"/>
  <c r="M47" i="21"/>
  <c r="M46" i="21"/>
  <c r="M45" i="21"/>
  <c r="M44" i="21"/>
  <c r="M43" i="21"/>
  <c r="M42" i="21"/>
  <c r="M41" i="21"/>
  <c r="M40" i="21"/>
  <c r="M39" i="21"/>
  <c r="M38" i="21"/>
  <c r="M37" i="21"/>
  <c r="M36" i="21"/>
  <c r="M35" i="21"/>
  <c r="M34" i="21"/>
  <c r="M33" i="21"/>
  <c r="M32" i="21"/>
  <c r="M31" i="21"/>
  <c r="M30" i="21"/>
  <c r="M29" i="21"/>
  <c r="M28" i="21"/>
  <c r="M27" i="21"/>
  <c r="M26" i="21"/>
  <c r="M25" i="21"/>
  <c r="M24" i="21"/>
  <c r="M23" i="21"/>
  <c r="M22" i="21"/>
  <c r="M21" i="21"/>
  <c r="M20" i="21"/>
  <c r="M19" i="21"/>
  <c r="M18" i="21"/>
  <c r="M17" i="21"/>
  <c r="M16" i="21"/>
  <c r="M15" i="21"/>
  <c r="M14" i="21"/>
  <c r="M13" i="21"/>
  <c r="M12" i="21"/>
  <c r="M11" i="21"/>
  <c r="M10" i="21"/>
  <c r="M9" i="21"/>
  <c r="M8" i="21"/>
  <c r="M50" i="22"/>
  <c r="M49" i="22"/>
  <c r="M48" i="22"/>
  <c r="M47" i="22"/>
  <c r="M46" i="22"/>
  <c r="M45" i="22"/>
  <c r="M44" i="22"/>
  <c r="M43" i="22"/>
  <c r="M42" i="22"/>
  <c r="M41" i="22"/>
  <c r="M40" i="22"/>
  <c r="M39" i="22"/>
  <c r="M38" i="22"/>
  <c r="M37" i="22"/>
  <c r="M36" i="22"/>
  <c r="M35" i="22"/>
  <c r="M34" i="22"/>
  <c r="M33" i="22"/>
  <c r="M32" i="22"/>
  <c r="M31" i="22"/>
  <c r="M30" i="22"/>
  <c r="M29" i="22"/>
  <c r="M28" i="22"/>
  <c r="M27" i="22"/>
  <c r="M26" i="22"/>
  <c r="M25" i="22"/>
  <c r="M24" i="22"/>
  <c r="M23" i="22"/>
  <c r="M22" i="22"/>
  <c r="M21" i="22"/>
  <c r="M20" i="22"/>
  <c r="M19" i="22"/>
  <c r="M18" i="22"/>
  <c r="M17" i="22"/>
  <c r="M16" i="22"/>
  <c r="M15" i="22"/>
  <c r="M14" i="22"/>
  <c r="M13" i="22"/>
  <c r="M12" i="22"/>
  <c r="M11" i="22"/>
  <c r="M10" i="22"/>
  <c r="M9" i="22"/>
  <c r="M8" i="22"/>
  <c r="M50" i="24"/>
  <c r="M49" i="24"/>
  <c r="M48" i="24"/>
  <c r="M47" i="24"/>
  <c r="M46" i="24"/>
  <c r="M45" i="24"/>
  <c r="M44" i="24"/>
  <c r="M43" i="24"/>
  <c r="M42" i="24"/>
  <c r="M41" i="24"/>
  <c r="M40" i="24"/>
  <c r="M39" i="24"/>
  <c r="M38" i="24"/>
  <c r="M37" i="24"/>
  <c r="M36" i="24"/>
  <c r="M35" i="24"/>
  <c r="M34" i="24"/>
  <c r="M33" i="24"/>
  <c r="M32" i="24"/>
  <c r="M31" i="24"/>
  <c r="M30" i="24"/>
  <c r="M29" i="24"/>
  <c r="M28" i="24"/>
  <c r="M27" i="24"/>
  <c r="M26" i="24"/>
  <c r="M25" i="24"/>
  <c r="M24" i="24"/>
  <c r="M23" i="24"/>
  <c r="M22" i="24"/>
  <c r="M21" i="24"/>
  <c r="M20" i="24"/>
  <c r="M19" i="24"/>
  <c r="M18" i="24"/>
  <c r="M17" i="24"/>
  <c r="M16" i="24"/>
  <c r="M15" i="24"/>
  <c r="M14" i="24"/>
  <c r="M13" i="24"/>
  <c r="M12" i="24"/>
  <c r="M11" i="24"/>
  <c r="M10" i="24"/>
  <c r="M9" i="24"/>
  <c r="M8" i="24"/>
  <c r="M50" i="25"/>
  <c r="M49" i="25"/>
  <c r="M48" i="25"/>
  <c r="M47" i="25"/>
  <c r="M46" i="25"/>
  <c r="M45" i="25"/>
  <c r="M44" i="25"/>
  <c r="M43" i="25"/>
  <c r="M42" i="25"/>
  <c r="M41" i="25"/>
  <c r="M40" i="25"/>
  <c r="M39" i="25"/>
  <c r="M38" i="25"/>
  <c r="M37" i="25"/>
  <c r="M36" i="25"/>
  <c r="M35" i="25"/>
  <c r="M34" i="25"/>
  <c r="M33" i="25"/>
  <c r="M32" i="25"/>
  <c r="M31" i="25"/>
  <c r="M30" i="25"/>
  <c r="M29" i="25"/>
  <c r="M28" i="25"/>
  <c r="M27" i="25"/>
  <c r="M26" i="25"/>
  <c r="M25" i="25"/>
  <c r="M24" i="25"/>
  <c r="M23" i="25"/>
  <c r="M22" i="25"/>
  <c r="M21" i="25"/>
  <c r="M20" i="25"/>
  <c r="M19" i="25"/>
  <c r="M18" i="25"/>
  <c r="M17" i="25"/>
  <c r="M16" i="25"/>
  <c r="M15" i="25"/>
  <c r="M14" i="25"/>
  <c r="M13" i="25"/>
  <c r="M12" i="25"/>
  <c r="M11" i="25"/>
  <c r="M10" i="25"/>
  <c r="M9" i="25"/>
  <c r="M8" i="25"/>
  <c r="M50" i="26"/>
  <c r="M49" i="26"/>
  <c r="M48" i="26"/>
  <c r="M47" i="26"/>
  <c r="M46" i="26"/>
  <c r="M45" i="26"/>
  <c r="M44" i="26"/>
  <c r="M43" i="26"/>
  <c r="M42" i="26"/>
  <c r="M41" i="26"/>
  <c r="M40" i="26"/>
  <c r="M39" i="26"/>
  <c r="M38" i="26"/>
  <c r="M37" i="26"/>
  <c r="M36" i="26"/>
  <c r="M35" i="26"/>
  <c r="M34" i="26"/>
  <c r="M33" i="26"/>
  <c r="M32" i="26"/>
  <c r="M31" i="26"/>
  <c r="M30" i="26"/>
  <c r="M29" i="26"/>
  <c r="M28" i="26"/>
  <c r="M27" i="26"/>
  <c r="M26" i="26"/>
  <c r="M25" i="26"/>
  <c r="M24" i="26"/>
  <c r="M23" i="26"/>
  <c r="M22" i="26"/>
  <c r="M21" i="26"/>
  <c r="M20" i="26"/>
  <c r="M19" i="26"/>
  <c r="M18" i="26"/>
  <c r="M17" i="26"/>
  <c r="M16" i="26"/>
  <c r="M15" i="26"/>
  <c r="M14" i="26"/>
  <c r="M13" i="26"/>
  <c r="M12" i="26"/>
  <c r="M11" i="26"/>
  <c r="M10" i="26"/>
  <c r="M9" i="26"/>
  <c r="M8" i="26"/>
  <c r="M50" i="27"/>
  <c r="M49" i="27"/>
  <c r="M48" i="27"/>
  <c r="M47" i="27"/>
  <c r="M46" i="27"/>
  <c r="M45" i="27"/>
  <c r="M44" i="27"/>
  <c r="M43" i="27"/>
  <c r="M42" i="27"/>
  <c r="M41" i="27"/>
  <c r="M40" i="27"/>
  <c r="M39" i="27"/>
  <c r="M38" i="27"/>
  <c r="M37" i="27"/>
  <c r="M36" i="27"/>
  <c r="M35" i="27"/>
  <c r="M34" i="27"/>
  <c r="M33" i="27"/>
  <c r="M32" i="27"/>
  <c r="M31" i="27"/>
  <c r="M30" i="27"/>
  <c r="M29" i="27"/>
  <c r="M28" i="27"/>
  <c r="M27" i="27"/>
  <c r="M26" i="27"/>
  <c r="M25" i="27"/>
  <c r="M24" i="27"/>
  <c r="M23" i="27"/>
  <c r="M22" i="27"/>
  <c r="M21" i="27"/>
  <c r="M20" i="27"/>
  <c r="M19" i="27"/>
  <c r="M18" i="27"/>
  <c r="M17" i="27"/>
  <c r="M16" i="27"/>
  <c r="M15" i="27"/>
  <c r="M14" i="27"/>
  <c r="M13" i="27"/>
  <c r="M12" i="27"/>
  <c r="M11" i="27"/>
  <c r="M10" i="27"/>
  <c r="M9" i="27"/>
  <c r="M8" i="27"/>
  <c r="M50" i="23"/>
  <c r="M49" i="23"/>
  <c r="M48" i="23"/>
  <c r="M47" i="23"/>
  <c r="M46" i="23"/>
  <c r="M45" i="23"/>
  <c r="M44" i="23"/>
  <c r="M43" i="23"/>
  <c r="M42" i="23"/>
  <c r="M41" i="23"/>
  <c r="M40" i="23"/>
  <c r="M39" i="23"/>
  <c r="M38" i="23"/>
  <c r="M37" i="23"/>
  <c r="M36" i="23"/>
  <c r="M35" i="23"/>
  <c r="M34" i="23"/>
  <c r="M33" i="23"/>
  <c r="M32" i="23"/>
  <c r="M31" i="23"/>
  <c r="M30" i="23"/>
  <c r="M29" i="23"/>
  <c r="M28" i="23"/>
  <c r="M27" i="23"/>
  <c r="M26" i="23"/>
  <c r="M25" i="23"/>
  <c r="M24" i="23"/>
  <c r="M23" i="23"/>
  <c r="M22" i="23"/>
  <c r="M21" i="23"/>
  <c r="M20" i="23"/>
  <c r="M19" i="23"/>
  <c r="M18" i="23"/>
  <c r="M17" i="23"/>
  <c r="M16" i="23"/>
  <c r="M15" i="23"/>
  <c r="M14" i="23"/>
  <c r="M13" i="23"/>
  <c r="M12" i="23"/>
  <c r="M11" i="23"/>
  <c r="M10" i="23"/>
  <c r="M9" i="23"/>
  <c r="M8" i="23"/>
  <c r="M50" i="28"/>
  <c r="M49" i="28"/>
  <c r="M48" i="28"/>
  <c r="M47" i="28"/>
  <c r="M46" i="28"/>
  <c r="M45" i="28"/>
  <c r="M44" i="28"/>
  <c r="M43" i="28"/>
  <c r="M42" i="28"/>
  <c r="M41" i="28"/>
  <c r="M40" i="28"/>
  <c r="M39" i="28"/>
  <c r="M38" i="28"/>
  <c r="M37" i="28"/>
  <c r="M36" i="28"/>
  <c r="M35" i="28"/>
  <c r="M34" i="28"/>
  <c r="M33" i="28"/>
  <c r="M32" i="28"/>
  <c r="M31" i="28"/>
  <c r="M30" i="28"/>
  <c r="M29" i="28"/>
  <c r="M28" i="28"/>
  <c r="M27" i="28"/>
  <c r="M26" i="28"/>
  <c r="M25" i="28"/>
  <c r="M24" i="28"/>
  <c r="M23" i="28"/>
  <c r="M22" i="28"/>
  <c r="M21" i="28"/>
  <c r="M20" i="28"/>
  <c r="M19" i="28"/>
  <c r="M18" i="28"/>
  <c r="M17" i="28"/>
  <c r="M16" i="28"/>
  <c r="M15" i="28"/>
  <c r="M14" i="28"/>
  <c r="M13" i="28"/>
  <c r="M12" i="28"/>
  <c r="M11" i="28"/>
  <c r="M10" i="28"/>
  <c r="M9" i="28"/>
  <c r="M8" i="28"/>
  <c r="M50" i="29"/>
  <c r="M49" i="29"/>
  <c r="M48" i="29"/>
  <c r="M47" i="29"/>
  <c r="M46" i="29"/>
  <c r="M45" i="29"/>
  <c r="M44" i="29"/>
  <c r="M43" i="29"/>
  <c r="M42" i="29"/>
  <c r="M41" i="29"/>
  <c r="M40" i="29"/>
  <c r="M39" i="29"/>
  <c r="M38" i="29"/>
  <c r="M37" i="29"/>
  <c r="M36" i="29"/>
  <c r="M35" i="29"/>
  <c r="M34" i="29"/>
  <c r="M33" i="29"/>
  <c r="M32" i="29"/>
  <c r="M31" i="29"/>
  <c r="M30" i="29"/>
  <c r="M29" i="29"/>
  <c r="M28" i="29"/>
  <c r="M27" i="29"/>
  <c r="M26" i="29"/>
  <c r="M25" i="29"/>
  <c r="M24" i="29"/>
  <c r="M23" i="29"/>
  <c r="M22" i="29"/>
  <c r="M21" i="29"/>
  <c r="M20" i="29"/>
  <c r="M19" i="29"/>
  <c r="M18" i="29"/>
  <c r="M17" i="29"/>
  <c r="M16" i="29"/>
  <c r="M15" i="29"/>
  <c r="M14" i="29"/>
  <c r="M13" i="29"/>
  <c r="M12" i="29"/>
  <c r="M11" i="29"/>
  <c r="M10" i="29"/>
  <c r="M9" i="29"/>
  <c r="M8" i="29"/>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18"/>
  <c r="M7" i="20"/>
  <c r="M7" i="21"/>
  <c r="M7" i="22"/>
  <c r="M7" i="24"/>
  <c r="M7" i="25"/>
  <c r="M7" i="26"/>
  <c r="M7" i="27"/>
  <c r="M7" i="23"/>
  <c r="M7" i="28"/>
  <c r="M7" i="29"/>
  <c r="M7" i="2"/>
  <c r="L50" i="2"/>
  <c r="G45" i="30"/>
  <c r="BD46" i="31" l="1"/>
  <c r="AQ46" i="31"/>
  <c r="AR46" i="31"/>
  <c r="AS46" i="31"/>
  <c r="AT46" i="31"/>
  <c r="AU46" i="31"/>
  <c r="AV46" i="31"/>
  <c r="AW46" i="31"/>
  <c r="AX46" i="31"/>
  <c r="AY46" i="31"/>
  <c r="AZ46" i="31"/>
  <c r="BA46" i="31"/>
  <c r="BB46" i="31"/>
  <c r="BE46" i="31"/>
  <c r="BF46" i="31"/>
  <c r="BG46" i="31"/>
  <c r="BH46" i="31"/>
  <c r="BI46" i="31"/>
  <c r="BJ46" i="31"/>
  <c r="BK46" i="31"/>
  <c r="BL46" i="31"/>
  <c r="BM46" i="31"/>
  <c r="BN46" i="31"/>
  <c r="BO46" i="31"/>
  <c r="BP46" i="31"/>
  <c r="BD59" i="31"/>
  <c r="BE59" i="31"/>
  <c r="BF59" i="31"/>
  <c r="BG59" i="31"/>
  <c r="BH59" i="31"/>
  <c r="BI59" i="31"/>
  <c r="BJ59" i="31"/>
  <c r="BK59" i="31"/>
  <c r="BL59" i="31"/>
  <c r="BM59" i="31"/>
  <c r="BN59" i="31"/>
  <c r="BO59" i="31"/>
  <c r="BP59" i="31"/>
  <c r="BR59" i="31"/>
  <c r="BS59" i="31"/>
  <c r="BT59" i="31"/>
  <c r="BU59" i="31"/>
  <c r="BV59" i="31"/>
  <c r="BW59" i="31"/>
  <c r="BX59" i="31"/>
  <c r="BY59" i="31"/>
  <c r="BZ59" i="31"/>
  <c r="CA59" i="31"/>
  <c r="CB59" i="31"/>
  <c r="CC59" i="31"/>
  <c r="AQ41" i="31"/>
  <c r="AR41" i="31"/>
  <c r="AS41" i="31"/>
  <c r="AT41" i="31"/>
  <c r="AU41" i="31"/>
  <c r="AV41" i="31"/>
  <c r="AW41" i="31"/>
  <c r="AX41" i="31"/>
  <c r="AY41" i="31"/>
  <c r="AZ41" i="31"/>
  <c r="BA41" i="31"/>
  <c r="BB41" i="31"/>
  <c r="BD41" i="31"/>
  <c r="BE41" i="31"/>
  <c r="BF41" i="31"/>
  <c r="BG41" i="31"/>
  <c r="BH41" i="31"/>
  <c r="BI41" i="31"/>
  <c r="BJ41" i="31"/>
  <c r="BK41" i="31"/>
  <c r="BL41" i="31"/>
  <c r="BM41" i="31"/>
  <c r="BN41" i="31"/>
  <c r="BO41" i="31"/>
  <c r="BP41" i="31"/>
  <c r="BR41" i="31"/>
  <c r="BS41" i="31"/>
  <c r="BT41" i="31"/>
  <c r="BU41" i="31"/>
  <c r="BV41" i="31"/>
  <c r="BW41" i="31"/>
  <c r="BX41" i="31"/>
  <c r="BY41" i="31"/>
  <c r="BZ41" i="31"/>
  <c r="CA41" i="31"/>
  <c r="CB41" i="31"/>
  <c r="CC41" i="31"/>
  <c r="AQ42" i="31"/>
  <c r="AR42" i="31"/>
  <c r="AS42" i="31"/>
  <c r="AT42" i="31"/>
  <c r="AU42" i="31"/>
  <c r="AV42" i="31"/>
  <c r="AW42" i="31"/>
  <c r="AX42" i="31"/>
  <c r="AY42" i="31"/>
  <c r="AZ42" i="31"/>
  <c r="BA42" i="31"/>
  <c r="BB42" i="31"/>
  <c r="BD42" i="31"/>
  <c r="BE42" i="31"/>
  <c r="BF42" i="31"/>
  <c r="BG42" i="31"/>
  <c r="BH42" i="31"/>
  <c r="BI42" i="31"/>
  <c r="BJ42" i="31"/>
  <c r="BK42" i="31"/>
  <c r="BL42" i="31"/>
  <c r="BM42" i="31"/>
  <c r="BN42" i="31"/>
  <c r="BO42" i="31"/>
  <c r="BP42" i="31"/>
  <c r="BR42" i="31"/>
  <c r="BS42" i="31"/>
  <c r="BT42" i="31"/>
  <c r="BU42" i="31"/>
  <c r="BV42" i="31"/>
  <c r="BW42" i="31"/>
  <c r="BX42" i="31"/>
  <c r="BY42" i="31"/>
  <c r="BZ42" i="31"/>
  <c r="CA42" i="31"/>
  <c r="CB42" i="31"/>
  <c r="CC42" i="31"/>
  <c r="AQ43" i="31"/>
  <c r="AR43" i="31"/>
  <c r="AS43" i="31"/>
  <c r="AT43" i="31"/>
  <c r="AU43" i="31"/>
  <c r="AV43" i="31"/>
  <c r="AW43" i="31"/>
  <c r="AX43" i="31"/>
  <c r="AY43" i="31"/>
  <c r="AZ43" i="31"/>
  <c r="BA43" i="31"/>
  <c r="BB43" i="31"/>
  <c r="BD43" i="31"/>
  <c r="BE43" i="31"/>
  <c r="BF43" i="31"/>
  <c r="BG43" i="31"/>
  <c r="BH43" i="31"/>
  <c r="BI43" i="31"/>
  <c r="BJ43" i="31"/>
  <c r="BK43" i="31"/>
  <c r="BL43" i="31"/>
  <c r="BM43" i="31"/>
  <c r="BN43" i="31"/>
  <c r="BO43" i="31"/>
  <c r="BP43" i="31"/>
  <c r="AQ44" i="31"/>
  <c r="AR44" i="31"/>
  <c r="AS44" i="31"/>
  <c r="AT44" i="31"/>
  <c r="AU44" i="31"/>
  <c r="AV44" i="31"/>
  <c r="AW44" i="31"/>
  <c r="AX44" i="31"/>
  <c r="AY44" i="31"/>
  <c r="AZ44" i="31"/>
  <c r="BA44" i="31"/>
  <c r="BB44" i="31"/>
  <c r="BD44" i="31"/>
  <c r="BE44" i="31"/>
  <c r="BF44" i="31"/>
  <c r="BG44" i="31"/>
  <c r="BH44" i="31"/>
  <c r="BI44" i="31"/>
  <c r="BJ44" i="31"/>
  <c r="BK44" i="31"/>
  <c r="BL44" i="31"/>
  <c r="BM44" i="31"/>
  <c r="BN44" i="31"/>
  <c r="BO44" i="31"/>
  <c r="BP44" i="31"/>
  <c r="BR44" i="31"/>
  <c r="BS44" i="31"/>
  <c r="BT44" i="31"/>
  <c r="BU44" i="31"/>
  <c r="BV44" i="31"/>
  <c r="BW44" i="31"/>
  <c r="BX44" i="31"/>
  <c r="BY44" i="31"/>
  <c r="BZ44" i="31"/>
  <c r="CA44" i="31"/>
  <c r="CB44" i="31"/>
  <c r="CC44" i="31"/>
  <c r="AQ45" i="31"/>
  <c r="AR45" i="31"/>
  <c r="AS45" i="31"/>
  <c r="AT45" i="31"/>
  <c r="AU45" i="31"/>
  <c r="AV45" i="31"/>
  <c r="AW45" i="31"/>
  <c r="AX45" i="31"/>
  <c r="AY45" i="31"/>
  <c r="AZ45" i="31"/>
  <c r="BA45" i="31"/>
  <c r="BB45" i="31"/>
  <c r="BD45" i="31"/>
  <c r="BE45" i="31"/>
  <c r="BF45" i="31"/>
  <c r="BG45" i="31"/>
  <c r="BH45" i="31"/>
  <c r="BI45" i="31"/>
  <c r="BJ45" i="31"/>
  <c r="BK45" i="31"/>
  <c r="BL45" i="31"/>
  <c r="BM45" i="31"/>
  <c r="BN45" i="31"/>
  <c r="BO45" i="31"/>
  <c r="BP45" i="31"/>
  <c r="AP59" i="31"/>
  <c r="AQ59" i="31"/>
  <c r="AR59" i="31"/>
  <c r="AS59" i="31"/>
  <c r="AT59" i="31"/>
  <c r="AU59" i="31"/>
  <c r="AV59" i="31"/>
  <c r="AW59" i="31"/>
  <c r="AX59" i="31"/>
  <c r="AY59" i="31"/>
  <c r="AZ59" i="31"/>
  <c r="BA59" i="31"/>
  <c r="BB59" i="31"/>
  <c r="K45" i="25"/>
  <c r="K45" i="26" s="1"/>
  <c r="L45" i="25"/>
  <c r="L45" i="26" s="1"/>
  <c r="L45" i="27" s="1"/>
  <c r="L45" i="23" s="1"/>
  <c r="L45" i="28" s="1"/>
  <c r="L45" i="29" s="1"/>
  <c r="K45" i="24"/>
  <c r="L45" i="24"/>
  <c r="K45" i="22"/>
  <c r="L45" i="22"/>
  <c r="K45" i="21"/>
  <c r="L45" i="21"/>
  <c r="K45" i="20"/>
  <c r="L45" i="20"/>
  <c r="K45" i="18"/>
  <c r="L45" i="18"/>
  <c r="BR46" i="31"/>
  <c r="L49" i="2"/>
  <c r="BR45" i="31" s="1"/>
  <c r="K49" i="2"/>
  <c r="L48" i="2"/>
  <c r="K48" i="2"/>
  <c r="L47" i="2"/>
  <c r="BR43" i="31" s="1"/>
  <c r="K47" i="2"/>
  <c r="L46" i="2"/>
  <c r="K46" i="2"/>
  <c r="L45" i="2"/>
  <c r="K45" i="2"/>
  <c r="AP41" i="31"/>
  <c r="AP42" i="31"/>
  <c r="AP43" i="31"/>
  <c r="AP44" i="31"/>
  <c r="AP45" i="31"/>
  <c r="K18" i="30"/>
  <c r="K45" i="27" l="1"/>
  <c r="BD48" i="31"/>
  <c r="BD49" i="31"/>
  <c r="BD50" i="31"/>
  <c r="BD51" i="31"/>
  <c r="BD52" i="31"/>
  <c r="BD53" i="31"/>
  <c r="BD54" i="31"/>
  <c r="BD55" i="31"/>
  <c r="BD56" i="31"/>
  <c r="BD57" i="31"/>
  <c r="BD58" i="31"/>
  <c r="BD47" i="31"/>
  <c r="BD4" i="31"/>
  <c r="BD5" i="31"/>
  <c r="BD6" i="31"/>
  <c r="BD8" i="31"/>
  <c r="BD10" i="31"/>
  <c r="BD11" i="31"/>
  <c r="BD12" i="31"/>
  <c r="BD13" i="31"/>
  <c r="BD14" i="31"/>
  <c r="BD15" i="31"/>
  <c r="BD22" i="31"/>
  <c r="BD23" i="31"/>
  <c r="BD24" i="31"/>
  <c r="BD25" i="31"/>
  <c r="BD29" i="31"/>
  <c r="BD30" i="31"/>
  <c r="BD32" i="31"/>
  <c r="BD34" i="31"/>
  <c r="BD35" i="31"/>
  <c r="BD36" i="31"/>
  <c r="BD37" i="31"/>
  <c r="BD38" i="31"/>
  <c r="BD40" i="31"/>
  <c r="AP48" i="31"/>
  <c r="AP49" i="31"/>
  <c r="AP50" i="31"/>
  <c r="AP51" i="31"/>
  <c r="AP52" i="31"/>
  <c r="AP53" i="31"/>
  <c r="AP54" i="31"/>
  <c r="AP55" i="31"/>
  <c r="AP56" i="31"/>
  <c r="AP57" i="31"/>
  <c r="AP58" i="31"/>
  <c r="AP47" i="31"/>
  <c r="AP40" i="31"/>
  <c r="AP11" i="31"/>
  <c r="AP12" i="31"/>
  <c r="AP13" i="31"/>
  <c r="AP14" i="31"/>
  <c r="AP15" i="31"/>
  <c r="AP16" i="31"/>
  <c r="AP17" i="31"/>
  <c r="AP18" i="31"/>
  <c r="AP19" i="31"/>
  <c r="AP20" i="31"/>
  <c r="AP21" i="31"/>
  <c r="AP22" i="31"/>
  <c r="AP23" i="31"/>
  <c r="AP24" i="31"/>
  <c r="AP25" i="31"/>
  <c r="AP26" i="31"/>
  <c r="AP27" i="31"/>
  <c r="AP28" i="31"/>
  <c r="AP29" i="31"/>
  <c r="AP30" i="31"/>
  <c r="AP31" i="31"/>
  <c r="AP32" i="31"/>
  <c r="AP33" i="31"/>
  <c r="AP34" i="31"/>
  <c r="AP35" i="31"/>
  <c r="AP36" i="31"/>
  <c r="AP37" i="31"/>
  <c r="AP38" i="31"/>
  <c r="AP39" i="31"/>
  <c r="AP4" i="31"/>
  <c r="AP5" i="31"/>
  <c r="AP6" i="31"/>
  <c r="AP7" i="31"/>
  <c r="AP8" i="31"/>
  <c r="AP9" i="31"/>
  <c r="AP10" i="31"/>
  <c r="AP3" i="31"/>
  <c r="AL15" i="31"/>
  <c r="AK2" i="31"/>
  <c r="AC6" i="31"/>
  <c r="AC7" i="31" s="1"/>
  <c r="AG4" i="31"/>
  <c r="E2" i="31"/>
  <c r="F1" i="31"/>
  <c r="K45" i="23" l="1"/>
  <c r="AC8" i="31"/>
  <c r="K45" i="28" l="1"/>
  <c r="AC9" i="31"/>
  <c r="K45" i="29" l="1"/>
  <c r="AC10" i="31"/>
  <c r="AC11" i="31" l="1"/>
  <c r="AC12" i="31" l="1"/>
  <c r="AC13" i="31" l="1"/>
  <c r="AC14" i="31" l="1"/>
  <c r="AC15" i="31" l="1"/>
  <c r="AC16" i="31" l="1"/>
  <c r="AC17" i="31" l="1"/>
  <c r="AC18" i="31" l="1"/>
  <c r="AC19" i="31" l="1"/>
  <c r="AC20" i="31" l="1"/>
  <c r="AC21" i="31" l="1"/>
  <c r="AC22" i="31" l="1"/>
  <c r="AC23" i="31" l="1"/>
  <c r="AC24" i="31" l="1"/>
  <c r="AC25" i="31" l="1"/>
  <c r="AC26" i="31" l="1"/>
  <c r="AC27" i="31" l="1"/>
  <c r="AC28" i="31" l="1"/>
  <c r="AC29" i="31" l="1"/>
  <c r="AC30" i="31" l="1"/>
  <c r="AC31" i="31" l="1"/>
  <c r="AC32" i="31" l="1"/>
  <c r="AC33" i="31" l="1"/>
  <c r="AC34" i="31" l="1"/>
  <c r="AC35" i="31" l="1"/>
  <c r="AC36" i="31" l="1"/>
  <c r="AC37" i="31" l="1"/>
  <c r="AC38" i="31" l="1"/>
  <c r="AC39" i="31" l="1"/>
  <c r="AC40" i="31" l="1"/>
  <c r="AC41" i="31" l="1"/>
  <c r="AC42" i="31" l="1"/>
  <c r="AC43" i="31" l="1"/>
  <c r="AC44" i="31" l="1"/>
  <c r="AC45" i="31" l="1"/>
  <c r="AC46" i="31" l="1"/>
  <c r="AC47" i="31" l="1"/>
  <c r="AC48" i="31" l="1"/>
  <c r="AC49" i="31" l="1"/>
  <c r="AC50" i="31" l="1"/>
  <c r="AC51" i="31" l="1"/>
  <c r="AC52" i="31" l="1"/>
  <c r="AC53" i="31" l="1"/>
  <c r="AC54" i="31" l="1"/>
  <c r="AC55" i="31" l="1"/>
  <c r="AC56" i="31" l="1"/>
  <c r="AC57" i="31" l="1"/>
  <c r="AC58" i="31" l="1"/>
  <c r="AC59" i="31" l="1"/>
  <c r="AC60" i="31" l="1"/>
  <c r="AC61" i="31" l="1"/>
  <c r="L65" i="2" l="1"/>
  <c r="L64" i="2"/>
  <c r="BR58" i="31" s="1"/>
  <c r="L63" i="2"/>
  <c r="BR57" i="31" s="1"/>
  <c r="L62" i="2"/>
  <c r="BR56" i="31" s="1"/>
  <c r="L61" i="2"/>
  <c r="BR55" i="31" s="1"/>
  <c r="L60" i="2"/>
  <c r="BR54" i="31" s="1"/>
  <c r="L59" i="2"/>
  <c r="BR53" i="31" s="1"/>
  <c r="L58" i="2"/>
  <c r="BR52" i="31" s="1"/>
  <c r="L57" i="2"/>
  <c r="BR51" i="31" s="1"/>
  <c r="L56" i="2"/>
  <c r="BR50" i="31" s="1"/>
  <c r="L55" i="2"/>
  <c r="BR49" i="31" s="1"/>
  <c r="L54" i="2"/>
  <c r="BR48" i="31" s="1"/>
  <c r="L53" i="2"/>
  <c r="BR47" i="31" s="1"/>
  <c r="L44" i="2"/>
  <c r="BR40" i="31" s="1"/>
  <c r="L43" i="2"/>
  <c r="BR39" i="31" s="1"/>
  <c r="L42" i="2"/>
  <c r="BR38" i="31" s="1"/>
  <c r="L41" i="2"/>
  <c r="BR37" i="31" s="1"/>
  <c r="L40" i="2"/>
  <c r="BR36" i="31" s="1"/>
  <c r="L39" i="2"/>
  <c r="BR35" i="31" s="1"/>
  <c r="L38" i="2"/>
  <c r="BR34" i="31" s="1"/>
  <c r="L37" i="2"/>
  <c r="BR33" i="31" s="1"/>
  <c r="L36" i="2"/>
  <c r="BR32" i="31" s="1"/>
  <c r="L35" i="2"/>
  <c r="BR31" i="31" s="1"/>
  <c r="L34" i="2"/>
  <c r="BR30" i="31" s="1"/>
  <c r="L33" i="2"/>
  <c r="BR29" i="31" s="1"/>
  <c r="L32" i="2"/>
  <c r="BR28" i="31" s="1"/>
  <c r="L31" i="2"/>
  <c r="BR27" i="31" s="1"/>
  <c r="L30" i="2"/>
  <c r="BR26" i="31" s="1"/>
  <c r="L29" i="2"/>
  <c r="BR25" i="31" s="1"/>
  <c r="L28" i="2"/>
  <c r="BR24" i="31" s="1"/>
  <c r="L27" i="2"/>
  <c r="BR23" i="31" s="1"/>
  <c r="L26" i="2"/>
  <c r="BR22" i="31" s="1"/>
  <c r="L25" i="2"/>
  <c r="BR21" i="31" s="1"/>
  <c r="L24" i="2"/>
  <c r="BR20" i="31" s="1"/>
  <c r="L23" i="2"/>
  <c r="BR19" i="31" s="1"/>
  <c r="L22" i="2"/>
  <c r="BR18" i="31" s="1"/>
  <c r="L21" i="2"/>
  <c r="BR17" i="31" s="1"/>
  <c r="L20" i="2"/>
  <c r="BR16" i="31" s="1"/>
  <c r="L19" i="2"/>
  <c r="BR15" i="31" s="1"/>
  <c r="L18" i="2"/>
  <c r="BR14" i="31" s="1"/>
  <c r="L17" i="2"/>
  <c r="BR13" i="31" s="1"/>
  <c r="L16" i="2"/>
  <c r="BR12" i="31" s="1"/>
  <c r="L15" i="2"/>
  <c r="BR11" i="31" s="1"/>
  <c r="L14" i="2"/>
  <c r="BR10" i="31" s="1"/>
  <c r="L13" i="2"/>
  <c r="BR9" i="31" s="1"/>
  <c r="L12" i="2"/>
  <c r="BR8" i="31" s="1"/>
  <c r="L11" i="2"/>
  <c r="BR7" i="31" s="1"/>
  <c r="L10" i="2"/>
  <c r="BR6" i="31" s="1"/>
  <c r="L9" i="2"/>
  <c r="BR5" i="31" s="1"/>
  <c r="L8" i="2"/>
  <c r="BR4" i="31" s="1"/>
  <c r="L7" i="2"/>
  <c r="BR3" i="31" s="1"/>
  <c r="K65" i="2"/>
  <c r="K64" i="2"/>
  <c r="AQ58" i="31" s="1"/>
  <c r="K63" i="2"/>
  <c r="AQ57" i="31" s="1"/>
  <c r="K62" i="2"/>
  <c r="AQ56" i="31" s="1"/>
  <c r="K61" i="2"/>
  <c r="AQ55" i="31" s="1"/>
  <c r="K60" i="2"/>
  <c r="AQ54" i="31" s="1"/>
  <c r="K59" i="2"/>
  <c r="AQ53" i="31" s="1"/>
  <c r="K58" i="2"/>
  <c r="AQ52" i="31" s="1"/>
  <c r="K57" i="2"/>
  <c r="AQ51" i="31" s="1"/>
  <c r="K56" i="2"/>
  <c r="AQ50" i="31" s="1"/>
  <c r="K55" i="2"/>
  <c r="AQ49" i="31" s="1"/>
  <c r="K54" i="2"/>
  <c r="AQ48" i="31" s="1"/>
  <c r="K53" i="2"/>
  <c r="AQ47" i="31" s="1"/>
  <c r="K44" i="2"/>
  <c r="AQ40" i="31" s="1"/>
  <c r="K43" i="2"/>
  <c r="AQ39" i="31" s="1"/>
  <c r="K42" i="2"/>
  <c r="AQ38" i="31" s="1"/>
  <c r="K41" i="2"/>
  <c r="AQ37" i="31" s="1"/>
  <c r="K40" i="2"/>
  <c r="AQ36" i="31" s="1"/>
  <c r="K39" i="2"/>
  <c r="AQ35" i="31" s="1"/>
  <c r="K38" i="2"/>
  <c r="AQ34" i="31" s="1"/>
  <c r="K37" i="2"/>
  <c r="AQ33" i="31" s="1"/>
  <c r="K36" i="2"/>
  <c r="AQ32" i="31" s="1"/>
  <c r="K35" i="2"/>
  <c r="AQ31" i="31" s="1"/>
  <c r="K34" i="2"/>
  <c r="AQ30" i="31" s="1"/>
  <c r="K33" i="2"/>
  <c r="AQ29" i="31" s="1"/>
  <c r="K32" i="2"/>
  <c r="AQ28" i="31" s="1"/>
  <c r="K31" i="2"/>
  <c r="AQ27" i="31" s="1"/>
  <c r="K30" i="2"/>
  <c r="AQ26" i="31" s="1"/>
  <c r="K29" i="2"/>
  <c r="AQ25" i="31" s="1"/>
  <c r="K28" i="2"/>
  <c r="AQ24" i="31" s="1"/>
  <c r="K27" i="2"/>
  <c r="AQ23" i="31" s="1"/>
  <c r="K26" i="2"/>
  <c r="AQ22" i="31" s="1"/>
  <c r="K25" i="2"/>
  <c r="AQ21" i="31" s="1"/>
  <c r="K24" i="2"/>
  <c r="AQ20" i="31" s="1"/>
  <c r="K23" i="2"/>
  <c r="AQ19" i="31" s="1"/>
  <c r="K22" i="2"/>
  <c r="AQ18" i="31" s="1"/>
  <c r="K21" i="2"/>
  <c r="AQ17" i="31" s="1"/>
  <c r="K20" i="2"/>
  <c r="AQ16" i="31" s="1"/>
  <c r="K19" i="2"/>
  <c r="AQ15" i="31" s="1"/>
  <c r="K18" i="2"/>
  <c r="AQ14" i="31" s="1"/>
  <c r="K17" i="2"/>
  <c r="AQ13" i="31" s="1"/>
  <c r="K16" i="2"/>
  <c r="AQ12" i="31" s="1"/>
  <c r="K15" i="2"/>
  <c r="AQ11" i="31" s="1"/>
  <c r="K14" i="2"/>
  <c r="AQ10" i="31" s="1"/>
  <c r="K13" i="2"/>
  <c r="AQ9" i="31" s="1"/>
  <c r="K12" i="2"/>
  <c r="AQ8" i="31" s="1"/>
  <c r="K11" i="2"/>
  <c r="AQ7" i="31" s="1"/>
  <c r="K10" i="2"/>
  <c r="AQ6" i="31" s="1"/>
  <c r="K9" i="2"/>
  <c r="AQ5" i="31" s="1"/>
  <c r="K8" i="2"/>
  <c r="AQ4" i="31" s="1"/>
  <c r="K7" i="2"/>
  <c r="AQ3" i="31" s="1"/>
  <c r="P36" i="30"/>
  <c r="R36" i="30"/>
  <c r="G47" i="30"/>
  <c r="G46" i="30"/>
  <c r="G44" i="30"/>
  <c r="G43" i="30"/>
  <c r="G42" i="30"/>
  <c r="L16" i="30"/>
  <c r="L15" i="30"/>
  <c r="AG51" i="30"/>
  <c r="F33" i="30" s="1"/>
  <c r="AQ50" i="30"/>
  <c r="F41" i="30" s="1"/>
  <c r="K48" i="30"/>
  <c r="J48" i="30"/>
  <c r="R49" i="30"/>
  <c r="R48" i="30"/>
  <c r="R47" i="30"/>
  <c r="R46" i="30"/>
  <c r="AL45" i="30"/>
  <c r="F35" i="30" s="1"/>
  <c r="BD33" i="31" s="1"/>
  <c r="R45" i="30"/>
  <c r="G40" i="30"/>
  <c r="W44" i="30"/>
  <c r="R44" i="30"/>
  <c r="G39" i="30"/>
  <c r="W43" i="30"/>
  <c r="R43" i="30"/>
  <c r="G38" i="30"/>
  <c r="W42" i="30"/>
  <c r="R42" i="30"/>
  <c r="G37" i="30"/>
  <c r="AV41" i="30"/>
  <c r="G36" i="30"/>
  <c r="BA40" i="30"/>
  <c r="AT40" i="30"/>
  <c r="T40" i="30"/>
  <c r="O40" i="30"/>
  <c r="BD39" i="30"/>
  <c r="BA39" i="30"/>
  <c r="BE39" i="30" s="1"/>
  <c r="AT39" i="30"/>
  <c r="G34" i="30"/>
  <c r="BD38" i="30"/>
  <c r="BA38" i="30"/>
  <c r="BE38" i="30" s="1"/>
  <c r="AT38" i="30"/>
  <c r="AN38" i="30"/>
  <c r="AI38" i="30"/>
  <c r="AD38" i="30"/>
  <c r="BD37" i="30"/>
  <c r="BA37" i="30"/>
  <c r="BE37" i="30" s="1"/>
  <c r="AT37" i="30"/>
  <c r="BD36" i="30"/>
  <c r="BA36" i="30"/>
  <c r="BE36" i="30" s="1"/>
  <c r="AT36" i="30"/>
  <c r="Z36" i="30"/>
  <c r="X36" i="30"/>
  <c r="V36" i="30"/>
  <c r="T36" i="30"/>
  <c r="BD35" i="30"/>
  <c r="BA35" i="30"/>
  <c r="BE35" i="30" s="1"/>
  <c r="AT35" i="30"/>
  <c r="AQ35" i="30"/>
  <c r="AA35" i="30"/>
  <c r="Y35" i="30"/>
  <c r="W35" i="30"/>
  <c r="U35" i="30"/>
  <c r="S35" i="30"/>
  <c r="Q35" i="30"/>
  <c r="G32" i="30"/>
  <c r="BD34" i="30"/>
  <c r="BA34" i="30"/>
  <c r="BE34" i="30" s="1"/>
  <c r="AT34" i="30"/>
  <c r="AQ34" i="30"/>
  <c r="AA34" i="30"/>
  <c r="Y34" i="30"/>
  <c r="W34" i="30"/>
  <c r="U34" i="30"/>
  <c r="S34" i="30"/>
  <c r="Q34" i="30"/>
  <c r="G31" i="30"/>
  <c r="BD33" i="30"/>
  <c r="BA33" i="30"/>
  <c r="BE33" i="30" s="1"/>
  <c r="AT33" i="30"/>
  <c r="AQ33" i="30"/>
  <c r="AA33" i="30"/>
  <c r="Y33" i="30"/>
  <c r="W33" i="30"/>
  <c r="U33" i="30"/>
  <c r="S33" i="30"/>
  <c r="Q33" i="30"/>
  <c r="BD32" i="30"/>
  <c r="BA32" i="30"/>
  <c r="BE32" i="30" s="1"/>
  <c r="AT32" i="30"/>
  <c r="AQ32" i="30"/>
  <c r="AA32" i="30"/>
  <c r="Y32" i="30"/>
  <c r="W32" i="30"/>
  <c r="U32" i="30"/>
  <c r="S32" i="30"/>
  <c r="Q32" i="30"/>
  <c r="BD31" i="30"/>
  <c r="BA31" i="30"/>
  <c r="BE31" i="30" s="1"/>
  <c r="AT31" i="30"/>
  <c r="AQ31" i="30"/>
  <c r="AA31" i="30"/>
  <c r="Y31" i="30"/>
  <c r="W31" i="30"/>
  <c r="U31" i="30"/>
  <c r="S31" i="30"/>
  <c r="Q31" i="30"/>
  <c r="BD30" i="30"/>
  <c r="BA30" i="30"/>
  <c r="BE30" i="30" s="1"/>
  <c r="AT30" i="30"/>
  <c r="AQ30" i="30"/>
  <c r="AA30" i="30"/>
  <c r="Y30" i="30"/>
  <c r="W30" i="30"/>
  <c r="U30" i="30"/>
  <c r="S30" i="30"/>
  <c r="Q30" i="30"/>
  <c r="G27" i="30"/>
  <c r="BD29" i="30"/>
  <c r="BA29" i="30"/>
  <c r="BE29" i="30" s="1"/>
  <c r="AT29" i="30"/>
  <c r="AQ29" i="30"/>
  <c r="G26" i="30"/>
  <c r="BD28" i="30"/>
  <c r="BA28" i="30"/>
  <c r="BE28" i="30" s="1"/>
  <c r="AT28" i="30"/>
  <c r="AQ28" i="30"/>
  <c r="G25" i="30"/>
  <c r="BD27" i="30"/>
  <c r="BA27" i="30"/>
  <c r="BE27" i="30" s="1"/>
  <c r="AT27" i="30"/>
  <c r="AQ27" i="30"/>
  <c r="O27" i="30"/>
  <c r="G24" i="30"/>
  <c r="BD26" i="30"/>
  <c r="BA26" i="30"/>
  <c r="BE26" i="30" s="1"/>
  <c r="AT26" i="30"/>
  <c r="AQ26" i="30"/>
  <c r="AG26" i="30"/>
  <c r="BD25" i="30"/>
  <c r="BA25" i="30"/>
  <c r="BE25" i="30" s="1"/>
  <c r="AT25" i="30"/>
  <c r="AQ25" i="30"/>
  <c r="AG25" i="30"/>
  <c r="BD24" i="30"/>
  <c r="BA24" i="30"/>
  <c r="BE24" i="30" s="1"/>
  <c r="AT24" i="30"/>
  <c r="AQ24" i="30"/>
  <c r="AL24" i="30"/>
  <c r="AG24" i="30"/>
  <c r="U24" i="30"/>
  <c r="F11" i="30" s="1"/>
  <c r="BD23" i="30"/>
  <c r="BA23" i="30"/>
  <c r="BE23" i="30" s="1"/>
  <c r="AT23" i="30"/>
  <c r="AQ23" i="30"/>
  <c r="AL23" i="30"/>
  <c r="AG23" i="30"/>
  <c r="BD22" i="30"/>
  <c r="BA22" i="30"/>
  <c r="BE22" i="30" s="1"/>
  <c r="AT22" i="30"/>
  <c r="AQ22" i="30"/>
  <c r="AL22" i="30"/>
  <c r="AG22" i="30"/>
  <c r="BD21" i="30"/>
  <c r="BA21" i="30"/>
  <c r="BE21" i="30" s="1"/>
  <c r="AT21" i="30"/>
  <c r="AQ21" i="30"/>
  <c r="AL21" i="30"/>
  <c r="AG21" i="30"/>
  <c r="Q21" i="30"/>
  <c r="F9" i="30" s="1"/>
  <c r="BD20" i="30"/>
  <c r="BA20" i="30"/>
  <c r="BE20" i="30" s="1"/>
  <c r="AT20" i="30"/>
  <c r="AQ20" i="30"/>
  <c r="AL20" i="30"/>
  <c r="AG20" i="30"/>
  <c r="G17" i="30"/>
  <c r="BD19" i="30"/>
  <c r="BA19" i="30"/>
  <c r="BE19" i="30" s="1"/>
  <c r="AT19" i="30"/>
  <c r="AQ19" i="30"/>
  <c r="AL19" i="30"/>
  <c r="AG19" i="30"/>
  <c r="G16" i="30"/>
  <c r="BD18" i="30"/>
  <c r="BA18" i="30"/>
  <c r="BE18" i="30" s="1"/>
  <c r="AT18" i="30"/>
  <c r="AQ18" i="30"/>
  <c r="AL18" i="30"/>
  <c r="G15" i="30"/>
  <c r="BD17" i="30"/>
  <c r="BA17" i="30"/>
  <c r="BE17" i="30" s="1"/>
  <c r="AT17" i="30"/>
  <c r="AQ17" i="30"/>
  <c r="AL17" i="30"/>
  <c r="AG17" i="30"/>
  <c r="G14" i="30"/>
  <c r="BD16" i="30"/>
  <c r="BA16" i="30"/>
  <c r="BE16" i="30" s="1"/>
  <c r="AT16" i="30"/>
  <c r="I31" i="30"/>
  <c r="G13" i="30"/>
  <c r="BD15" i="30"/>
  <c r="BA15" i="30"/>
  <c r="BE15" i="30" s="1"/>
  <c r="AT15" i="30"/>
  <c r="AN15" i="30"/>
  <c r="AI15" i="30"/>
  <c r="AD15" i="30"/>
  <c r="L17" i="30"/>
  <c r="BD14" i="30"/>
  <c r="BA14" i="30"/>
  <c r="BE14" i="30" s="1"/>
  <c r="AT14" i="30"/>
  <c r="L14" i="30"/>
  <c r="BD13" i="30"/>
  <c r="BA13" i="30"/>
  <c r="BE13" i="30" s="1"/>
  <c r="AT13" i="30"/>
  <c r="S13" i="30"/>
  <c r="O13" i="30"/>
  <c r="L13" i="30"/>
  <c r="BD12" i="30"/>
  <c r="BA12" i="30"/>
  <c r="BE12" i="30" s="1"/>
  <c r="AT12" i="30"/>
  <c r="AQ12" i="30"/>
  <c r="L12" i="30"/>
  <c r="G12" i="30"/>
  <c r="BD11" i="30"/>
  <c r="BA11" i="30"/>
  <c r="BE11" i="30" s="1"/>
  <c r="AT11" i="30"/>
  <c r="AQ11" i="30"/>
  <c r="Q11" i="30"/>
  <c r="F5" i="30" s="1"/>
  <c r="L11" i="30"/>
  <c r="BD10" i="30"/>
  <c r="BA10" i="30"/>
  <c r="BE10" i="30" s="1"/>
  <c r="AT10" i="30"/>
  <c r="AQ10" i="30"/>
  <c r="AL10" i="30"/>
  <c r="L10" i="30"/>
  <c r="G10" i="30"/>
  <c r="BD9" i="30"/>
  <c r="BA9" i="30"/>
  <c r="BE9" i="30" s="1"/>
  <c r="AT9" i="30"/>
  <c r="AQ9" i="30"/>
  <c r="AL9" i="30"/>
  <c r="L9" i="30"/>
  <c r="BD8" i="30"/>
  <c r="BA8" i="30"/>
  <c r="BE8" i="30" s="1"/>
  <c r="AT8" i="30"/>
  <c r="AQ8" i="30"/>
  <c r="AL8" i="30"/>
  <c r="AG8" i="30"/>
  <c r="L8" i="30"/>
  <c r="G8" i="30"/>
  <c r="BD7" i="30"/>
  <c r="BA7" i="30"/>
  <c r="BE7" i="30" s="1"/>
  <c r="AT7" i="30"/>
  <c r="AQ7" i="30"/>
  <c r="AL7" i="30"/>
  <c r="AG7" i="30"/>
  <c r="L7" i="30"/>
  <c r="G7" i="30"/>
  <c r="BD6" i="30"/>
  <c r="BA6" i="30"/>
  <c r="BE6" i="30" s="1"/>
  <c r="AT6" i="30"/>
  <c r="AQ6" i="30"/>
  <c r="AL6" i="30"/>
  <c r="AG6" i="30"/>
  <c r="L6" i="30"/>
  <c r="G6" i="30"/>
  <c r="BG5" i="30"/>
  <c r="BK5" i="30" s="1"/>
  <c r="BD5" i="30"/>
  <c r="BA5" i="30"/>
  <c r="BE5" i="30" s="1"/>
  <c r="AQ5" i="30"/>
  <c r="AL5" i="30"/>
  <c r="AG5" i="30"/>
  <c r="L5" i="30"/>
  <c r="AN3" i="30"/>
  <c r="AI3" i="30"/>
  <c r="AD3" i="30"/>
  <c r="O3" i="30"/>
  <c r="G11" i="30" l="1"/>
  <c r="BD9" i="31"/>
  <c r="G41" i="30"/>
  <c r="BD39" i="31"/>
  <c r="G5" i="30"/>
  <c r="BD3" i="31"/>
  <c r="G9" i="30"/>
  <c r="BD7" i="31"/>
  <c r="G33" i="30"/>
  <c r="BD31" i="31"/>
  <c r="AL11" i="30"/>
  <c r="F22" i="30" s="1"/>
  <c r="AZ41" i="30"/>
  <c r="AV48" i="30" s="1"/>
  <c r="K23" i="30" s="1"/>
  <c r="L18" i="30"/>
  <c r="AQ13" i="30"/>
  <c r="F23" i="30" s="1"/>
  <c r="AG27" i="30"/>
  <c r="F28" i="30" s="1"/>
  <c r="AQ36" i="30"/>
  <c r="F30" i="30" s="1"/>
  <c r="AL25" i="30"/>
  <c r="F29" i="30" s="1"/>
  <c r="AG9" i="30"/>
  <c r="F21" i="30" s="1"/>
  <c r="BD40" i="30"/>
  <c r="AV47" i="30" s="1"/>
  <c r="J23" i="30" s="1"/>
  <c r="BA41" i="30"/>
  <c r="U36" i="30"/>
  <c r="R50" i="30"/>
  <c r="F19" i="30" s="1"/>
  <c r="Q36" i="30"/>
  <c r="Y36" i="30"/>
  <c r="G35" i="30"/>
  <c r="W36" i="30"/>
  <c r="S36" i="30"/>
  <c r="AA36" i="30"/>
  <c r="W45" i="30"/>
  <c r="F20" i="30" s="1"/>
  <c r="BH5" i="30"/>
  <c r="BJ5" i="30"/>
  <c r="BM5" i="30"/>
  <c r="BI5" i="30"/>
  <c r="BL5" i="30"/>
  <c r="BG6" i="30"/>
  <c r="G28" i="30" l="1"/>
  <c r="BD26" i="31"/>
  <c r="G22" i="30"/>
  <c r="BD20" i="31"/>
  <c r="G30" i="30"/>
  <c r="BD28" i="31"/>
  <c r="G19" i="30"/>
  <c r="BD17" i="31"/>
  <c r="G21" i="30"/>
  <c r="BD19" i="31"/>
  <c r="G23" i="30"/>
  <c r="BD21" i="31"/>
  <c r="G20" i="30"/>
  <c r="BD18" i="31"/>
  <c r="G29" i="30"/>
  <c r="BD27" i="31"/>
  <c r="Q37" i="30"/>
  <c r="F18" i="30" s="1"/>
  <c r="BD16" i="31" s="1"/>
  <c r="BK6" i="30"/>
  <c r="BJ6" i="30"/>
  <c r="BM6" i="30"/>
  <c r="BI6" i="30"/>
  <c r="BL6" i="30"/>
  <c r="BH6" i="30"/>
  <c r="BG7" i="30"/>
  <c r="F48" i="30" l="1"/>
  <c r="J31" i="30" s="1"/>
  <c r="K31" i="30" s="1"/>
  <c r="L31" i="30" s="1"/>
  <c r="I33" i="30" s="1"/>
  <c r="G18" i="30"/>
  <c r="BK7" i="30"/>
  <c r="BJ7" i="30"/>
  <c r="BM7" i="30"/>
  <c r="BI7" i="30"/>
  <c r="BL7" i="30"/>
  <c r="BH7" i="30"/>
  <c r="BG8" i="30"/>
  <c r="G48" i="30" l="1"/>
  <c r="BK8" i="30"/>
  <c r="BJ8" i="30"/>
  <c r="BM8" i="30"/>
  <c r="BI8" i="30"/>
  <c r="BL8" i="30"/>
  <c r="BH8" i="30"/>
  <c r="BG9" i="30"/>
  <c r="BJ9" i="30" l="1"/>
  <c r="BM9" i="30"/>
  <c r="BI9" i="30"/>
  <c r="BL9" i="30"/>
  <c r="BH9" i="30"/>
  <c r="BK9" i="30"/>
  <c r="BG10" i="30"/>
  <c r="BK10" i="30" l="1"/>
  <c r="BJ10" i="30"/>
  <c r="BM10" i="30"/>
  <c r="BI10" i="30"/>
  <c r="BL10" i="30"/>
  <c r="BH10" i="30"/>
  <c r="BG11" i="30"/>
  <c r="BJ11" i="30" l="1"/>
  <c r="BM11" i="30"/>
  <c r="BI11" i="30"/>
  <c r="BL11" i="30"/>
  <c r="BH11" i="30"/>
  <c r="BK11" i="30"/>
  <c r="BG12" i="30"/>
  <c r="BL12" i="30" l="1"/>
  <c r="BH12" i="30"/>
  <c r="BK12" i="30"/>
  <c r="BJ12" i="30"/>
  <c r="BM12" i="30"/>
  <c r="BI12" i="30"/>
  <c r="BG13" i="30"/>
  <c r="BL13" i="30" l="1"/>
  <c r="BH13" i="30"/>
  <c r="BK13" i="30"/>
  <c r="BJ13" i="30"/>
  <c r="BM13" i="30"/>
  <c r="BI13" i="30"/>
  <c r="BG14" i="30"/>
  <c r="BK14" i="30" l="1"/>
  <c r="BJ14" i="30"/>
  <c r="BM14" i="30"/>
  <c r="BI14" i="30"/>
  <c r="BL14" i="30"/>
  <c r="BH14" i="30"/>
  <c r="BG15" i="30"/>
  <c r="BK15" i="30" l="1"/>
  <c r="BJ15" i="30"/>
  <c r="BM15" i="30"/>
  <c r="BI15" i="30"/>
  <c r="BL15" i="30"/>
  <c r="BH15" i="30"/>
  <c r="BG16" i="30"/>
  <c r="BM16" i="30" l="1"/>
  <c r="BI16" i="30"/>
  <c r="BL16" i="30"/>
  <c r="BH16" i="30"/>
  <c r="BK16" i="30"/>
  <c r="BJ16" i="30"/>
  <c r="BG17" i="30"/>
  <c r="BJ17" i="30" l="1"/>
  <c r="BM17" i="30"/>
  <c r="BI17" i="30"/>
  <c r="BL17" i="30"/>
  <c r="BH17" i="30"/>
  <c r="BK17" i="30"/>
  <c r="BG18" i="30"/>
  <c r="BL18" i="30" l="1"/>
  <c r="BH18" i="30"/>
  <c r="BK18" i="30"/>
  <c r="BJ18" i="30"/>
  <c r="BM18" i="30"/>
  <c r="BI18" i="30"/>
  <c r="BG19" i="30"/>
  <c r="BM19" i="30" l="1"/>
  <c r="BI19" i="30"/>
  <c r="BL19" i="30"/>
  <c r="BH19" i="30"/>
  <c r="BK19" i="30"/>
  <c r="BJ19" i="30"/>
  <c r="BG20" i="30"/>
  <c r="BJ20" i="30" l="1"/>
  <c r="BM20" i="30"/>
  <c r="BI20" i="30"/>
  <c r="BL20" i="30"/>
  <c r="BH20" i="30"/>
  <c r="BK20" i="30"/>
  <c r="BG21" i="30"/>
  <c r="BM21" i="30" l="1"/>
  <c r="BI21" i="30"/>
  <c r="BL21" i="30"/>
  <c r="BH21" i="30"/>
  <c r="BK21" i="30"/>
  <c r="BJ21" i="30"/>
  <c r="BG22" i="30"/>
  <c r="BK22" i="30" l="1"/>
  <c r="BJ22" i="30"/>
  <c r="BM22" i="30"/>
  <c r="BI22" i="30"/>
  <c r="BL22" i="30"/>
  <c r="BH22" i="30"/>
  <c r="BG23" i="30"/>
  <c r="BM23" i="30" l="1"/>
  <c r="BI23" i="30"/>
  <c r="BL23" i="30"/>
  <c r="BH23" i="30"/>
  <c r="BK23" i="30"/>
  <c r="BJ23" i="30"/>
  <c r="BG24" i="30"/>
  <c r="BJ24" i="30" l="1"/>
  <c r="BM24" i="30"/>
  <c r="BI24" i="30"/>
  <c r="BL24" i="30"/>
  <c r="BH24" i="30"/>
  <c r="BK24" i="30"/>
  <c r="BG25" i="30"/>
  <c r="BL25" i="30" l="1"/>
  <c r="BH25" i="30"/>
  <c r="BK25" i="30"/>
  <c r="BJ25" i="30"/>
  <c r="BM25" i="30"/>
  <c r="BI25" i="30"/>
  <c r="BG26" i="30"/>
  <c r="BM26" i="30" l="1"/>
  <c r="BI26" i="30"/>
  <c r="BL26" i="30"/>
  <c r="BH26" i="30"/>
  <c r="BK26" i="30"/>
  <c r="BJ26" i="30"/>
  <c r="BG27" i="30"/>
  <c r="BJ27" i="30" l="1"/>
  <c r="BM27" i="30"/>
  <c r="BI27" i="30"/>
  <c r="BL27" i="30"/>
  <c r="BH27" i="30"/>
  <c r="BK27" i="30"/>
  <c r="BG28" i="30"/>
  <c r="BM28" i="30" l="1"/>
  <c r="BI28" i="30"/>
  <c r="BL28" i="30"/>
  <c r="BH28" i="30"/>
  <c r="BK28" i="30"/>
  <c r="BJ28" i="30"/>
  <c r="BG29" i="30"/>
  <c r="BE40" i="30" l="1"/>
  <c r="AV50" i="30" s="1"/>
  <c r="J22" i="30" s="1"/>
  <c r="J24" i="30" s="1"/>
  <c r="BK29" i="30"/>
  <c r="BJ29" i="30"/>
  <c r="BM29" i="30"/>
  <c r="BI29" i="30"/>
  <c r="BL29" i="30"/>
  <c r="BH29" i="30"/>
  <c r="BG30" i="30"/>
  <c r="BJ30" i="30" l="1"/>
  <c r="BM30" i="30"/>
  <c r="BI30" i="30"/>
  <c r="BL30" i="30"/>
  <c r="BH30" i="30"/>
  <c r="BK30" i="30"/>
  <c r="BG31" i="30"/>
  <c r="BM31" i="30" l="1"/>
  <c r="BI31" i="30"/>
  <c r="BL31" i="30"/>
  <c r="BH31" i="30"/>
  <c r="BK31" i="30"/>
  <c r="BJ31" i="30"/>
  <c r="BG32" i="30"/>
  <c r="BM32" i="30" l="1"/>
  <c r="BI32" i="30"/>
  <c r="BL32" i="30"/>
  <c r="BH32" i="30"/>
  <c r="BK32" i="30"/>
  <c r="BJ32" i="30"/>
  <c r="BG33" i="30"/>
  <c r="BM33" i="30" l="1"/>
  <c r="BI33" i="30"/>
  <c r="BL33" i="30"/>
  <c r="BH33" i="30"/>
  <c r="BK33" i="30"/>
  <c r="BJ33" i="30"/>
  <c r="BG34" i="30"/>
  <c r="BJ34" i="30" l="1"/>
  <c r="BM34" i="30"/>
  <c r="BI34" i="30"/>
  <c r="BL34" i="30"/>
  <c r="BH34" i="30"/>
  <c r="BK34" i="30"/>
  <c r="BG35" i="30"/>
  <c r="BK35" i="30" l="1"/>
  <c r="BJ35" i="30"/>
  <c r="BM35" i="30"/>
  <c r="BI35" i="30"/>
  <c r="BL35" i="30"/>
  <c r="BH35" i="30"/>
  <c r="BG36" i="30"/>
  <c r="BJ36" i="30" l="1"/>
  <c r="BM36" i="30"/>
  <c r="BI36" i="30"/>
  <c r="BL36" i="30"/>
  <c r="BH36" i="30"/>
  <c r="BK36" i="30"/>
  <c r="BG37" i="30"/>
  <c r="BM37" i="30" l="1"/>
  <c r="BI37" i="30"/>
  <c r="BL37" i="30"/>
  <c r="BH37" i="30"/>
  <c r="BK37" i="30"/>
  <c r="BJ37" i="30"/>
  <c r="BG38" i="30"/>
  <c r="BL38" i="30" l="1"/>
  <c r="BH38" i="30"/>
  <c r="BK38" i="30"/>
  <c r="BJ38" i="30"/>
  <c r="BM38" i="30"/>
  <c r="BI38" i="30"/>
  <c r="BG39" i="30"/>
  <c r="BL39" i="30" l="1"/>
  <c r="BH39" i="30"/>
  <c r="BK39" i="30"/>
  <c r="BJ39" i="30"/>
  <c r="BM39" i="30"/>
  <c r="BI39" i="30"/>
  <c r="BG40" i="30"/>
  <c r="BM40" i="30" l="1"/>
  <c r="BI40" i="30"/>
  <c r="BL40" i="30"/>
  <c r="BH40" i="30"/>
  <c r="BK40" i="30"/>
  <c r="BJ40" i="30"/>
  <c r="L65" i="18" l="1"/>
  <c r="L64" i="18"/>
  <c r="L63" i="18"/>
  <c r="BS57" i="31" s="1"/>
  <c r="L62" i="18"/>
  <c r="BS56" i="31" s="1"/>
  <c r="L61" i="18"/>
  <c r="BS55" i="31" s="1"/>
  <c r="L60" i="18"/>
  <c r="L59" i="18"/>
  <c r="L58" i="18"/>
  <c r="BS52" i="31" s="1"/>
  <c r="L57" i="18"/>
  <c r="L56" i="18"/>
  <c r="L55" i="18"/>
  <c r="BS49" i="31" s="1"/>
  <c r="L54" i="18"/>
  <c r="BS48" i="31" s="1"/>
  <c r="L53" i="18"/>
  <c r="L65" i="20"/>
  <c r="L65" i="21" s="1"/>
  <c r="L65" i="22" s="1"/>
  <c r="L65" i="24" s="1"/>
  <c r="L65" i="25" s="1"/>
  <c r="L65" i="26" s="1"/>
  <c r="L65" i="27" s="1"/>
  <c r="L65" i="23" s="1"/>
  <c r="L65" i="28" s="1"/>
  <c r="L65" i="29" s="1"/>
  <c r="L63" i="20"/>
  <c r="L62" i="20"/>
  <c r="L61" i="20"/>
  <c r="BE58" i="31"/>
  <c r="BE57" i="31"/>
  <c r="BE56" i="31"/>
  <c r="BE55" i="31"/>
  <c r="BE54" i="31"/>
  <c r="BE53" i="31"/>
  <c r="BE52" i="31"/>
  <c r="BE51" i="31"/>
  <c r="BE50" i="31"/>
  <c r="BE49" i="31"/>
  <c r="BE48" i="31"/>
  <c r="BE47" i="31"/>
  <c r="L55" i="20" l="1"/>
  <c r="L54" i="20"/>
  <c r="BT48" i="31" s="1"/>
  <c r="L58" i="20"/>
  <c r="L54" i="21"/>
  <c r="BU48" i="31" s="1"/>
  <c r="L61" i="21"/>
  <c r="BT55" i="31"/>
  <c r="L56" i="20"/>
  <c r="BS50" i="31"/>
  <c r="L60" i="20"/>
  <c r="BS54" i="31"/>
  <c r="L64" i="20"/>
  <c r="BS58" i="31"/>
  <c r="L62" i="21"/>
  <c r="BT56" i="31"/>
  <c r="L53" i="20"/>
  <c r="BS47" i="31"/>
  <c r="L57" i="20"/>
  <c r="BS51" i="31"/>
  <c r="L55" i="21"/>
  <c r="BT49" i="31"/>
  <c r="L63" i="21"/>
  <c r="BT57" i="31"/>
  <c r="L59" i="20"/>
  <c r="BS53" i="31"/>
  <c r="BE3" i="31"/>
  <c r="L54" i="22" l="1"/>
  <c r="BT52" i="31"/>
  <c r="L58" i="21"/>
  <c r="L55" i="22"/>
  <c r="BU49" i="31"/>
  <c r="L53" i="21"/>
  <c r="BT47" i="31"/>
  <c r="L64" i="21"/>
  <c r="BT58" i="31"/>
  <c r="L56" i="21"/>
  <c r="BT50" i="31"/>
  <c r="L59" i="21"/>
  <c r="BT53" i="31"/>
  <c r="L63" i="22"/>
  <c r="BU57" i="31"/>
  <c r="L54" i="24"/>
  <c r="BV48" i="31"/>
  <c r="L57" i="21"/>
  <c r="BT51" i="31"/>
  <c r="L62" i="22"/>
  <c r="BU56" i="31"/>
  <c r="L60" i="21"/>
  <c r="BT54" i="31"/>
  <c r="L61" i="22"/>
  <c r="BU55" i="31"/>
  <c r="K56" i="18"/>
  <c r="AR50" i="31" s="1"/>
  <c r="K55" i="18"/>
  <c r="AR49" i="31" s="1"/>
  <c r="K54" i="18"/>
  <c r="AR48" i="31" s="1"/>
  <c r="K53" i="18"/>
  <c r="AR47" i="31" s="1"/>
  <c r="K50" i="18"/>
  <c r="K49" i="18"/>
  <c r="K48" i="18"/>
  <c r="K47" i="18"/>
  <c r="K46" i="18"/>
  <c r="K44" i="18"/>
  <c r="K43" i="18"/>
  <c r="K42" i="18"/>
  <c r="K41" i="18"/>
  <c r="K40" i="18"/>
  <c r="K39" i="18"/>
  <c r="K38" i="18"/>
  <c r="K37" i="18"/>
  <c r="K36" i="18"/>
  <c r="K35" i="18"/>
  <c r="K34" i="18"/>
  <c r="K33" i="18"/>
  <c r="K32" i="18"/>
  <c r="K31" i="18"/>
  <c r="K30" i="18"/>
  <c r="K29" i="18"/>
  <c r="K28" i="18"/>
  <c r="K27" i="18"/>
  <c r="K26" i="18"/>
  <c r="K25" i="18"/>
  <c r="K24" i="18"/>
  <c r="K23" i="18"/>
  <c r="K22" i="18"/>
  <c r="K21" i="18"/>
  <c r="K20" i="18"/>
  <c r="K19" i="18"/>
  <c r="K18" i="18"/>
  <c r="K17" i="18"/>
  <c r="K16" i="18"/>
  <c r="K15" i="18"/>
  <c r="K14" i="18"/>
  <c r="K13" i="18"/>
  <c r="K12" i="18"/>
  <c r="K11" i="18"/>
  <c r="K10" i="18"/>
  <c r="K9" i="18"/>
  <c r="K8" i="18"/>
  <c r="K50" i="20" l="1"/>
  <c r="L58" i="22"/>
  <c r="BU52" i="31"/>
  <c r="K8" i="20"/>
  <c r="AR4" i="31"/>
  <c r="K20" i="20"/>
  <c r="AR16" i="31"/>
  <c r="K40" i="20"/>
  <c r="AR36" i="31"/>
  <c r="K49" i="20"/>
  <c r="K13" i="20"/>
  <c r="AR9" i="31"/>
  <c r="K17" i="20"/>
  <c r="AR13" i="31"/>
  <c r="K21" i="20"/>
  <c r="AR17" i="31"/>
  <c r="K25" i="20"/>
  <c r="AR21" i="31"/>
  <c r="K29" i="20"/>
  <c r="AR25" i="31"/>
  <c r="K33" i="20"/>
  <c r="AR29" i="31"/>
  <c r="K37" i="20"/>
  <c r="AR33" i="31"/>
  <c r="K41" i="20"/>
  <c r="AR37" i="31"/>
  <c r="K46" i="20"/>
  <c r="L60" i="22"/>
  <c r="BU54" i="31"/>
  <c r="L57" i="22"/>
  <c r="BU51" i="31"/>
  <c r="L63" i="24"/>
  <c r="BV57" i="31"/>
  <c r="L56" i="22"/>
  <c r="BU50" i="31"/>
  <c r="L53" i="22"/>
  <c r="BU47" i="31"/>
  <c r="L55" i="24"/>
  <c r="BV49" i="31"/>
  <c r="K12" i="20"/>
  <c r="AR8" i="31"/>
  <c r="K24" i="20"/>
  <c r="AR20" i="31"/>
  <c r="K32" i="20"/>
  <c r="AR28" i="31"/>
  <c r="K44" i="20"/>
  <c r="AR40" i="31"/>
  <c r="K10" i="20"/>
  <c r="AR6" i="31"/>
  <c r="K14" i="20"/>
  <c r="AR10" i="31"/>
  <c r="K18" i="20"/>
  <c r="AR14" i="31"/>
  <c r="K22" i="20"/>
  <c r="AR18" i="31"/>
  <c r="K26" i="20"/>
  <c r="AR22" i="31"/>
  <c r="K30" i="20"/>
  <c r="AR26" i="31"/>
  <c r="K34" i="20"/>
  <c r="AR30" i="31"/>
  <c r="K42" i="20"/>
  <c r="AR38" i="31"/>
  <c r="K47" i="20"/>
  <c r="K16" i="20"/>
  <c r="AR12" i="31"/>
  <c r="K28" i="20"/>
  <c r="AR24" i="31"/>
  <c r="K36" i="20"/>
  <c r="AR32" i="31"/>
  <c r="K9" i="20"/>
  <c r="AR5" i="31"/>
  <c r="K11" i="20"/>
  <c r="AR7" i="31"/>
  <c r="K15" i="20"/>
  <c r="AR11" i="31"/>
  <c r="K19" i="20"/>
  <c r="AR15" i="31"/>
  <c r="K23" i="20"/>
  <c r="AR19" i="31"/>
  <c r="K27" i="20"/>
  <c r="AR23" i="31"/>
  <c r="K31" i="20"/>
  <c r="AR27" i="31"/>
  <c r="K35" i="20"/>
  <c r="AR31" i="31"/>
  <c r="K39" i="20"/>
  <c r="AR35" i="31"/>
  <c r="K43" i="20"/>
  <c r="AR39" i="31"/>
  <c r="K48" i="20"/>
  <c r="L61" i="24"/>
  <c r="BV55" i="31"/>
  <c r="L62" i="24"/>
  <c r="BV56" i="31"/>
  <c r="L54" i="25"/>
  <c r="BW48" i="31"/>
  <c r="L59" i="22"/>
  <c r="BU53" i="31"/>
  <c r="L64" i="22"/>
  <c r="BU58" i="31"/>
  <c r="K38" i="20"/>
  <c r="AR34" i="31"/>
  <c r="K54" i="20"/>
  <c r="AS48" i="31" s="1"/>
  <c r="BF48" i="31"/>
  <c r="K55" i="20"/>
  <c r="AS49" i="31" s="1"/>
  <c r="BF49" i="31"/>
  <c r="K56" i="20"/>
  <c r="AS50" i="31" s="1"/>
  <c r="BF50" i="31"/>
  <c r="K53" i="20"/>
  <c r="AS47" i="31" s="1"/>
  <c r="BF47" i="31"/>
  <c r="K65" i="18"/>
  <c r="K64" i="18"/>
  <c r="AR58" i="31" s="1"/>
  <c r="K63" i="18"/>
  <c r="AR57" i="31" s="1"/>
  <c r="K62" i="18"/>
  <c r="AR56" i="31" s="1"/>
  <c r="K61" i="18"/>
  <c r="AR55" i="31" s="1"/>
  <c r="K60" i="18"/>
  <c r="AR54" i="31" s="1"/>
  <c r="K59" i="18"/>
  <c r="AR53" i="31" s="1"/>
  <c r="K58" i="18"/>
  <c r="AR52" i="31" s="1"/>
  <c r="K57" i="18"/>
  <c r="AR51" i="31" s="1"/>
  <c r="K7" i="18"/>
  <c r="L1500" i="29"/>
  <c r="L1500" i="28"/>
  <c r="L1500" i="27"/>
  <c r="L1500" i="26"/>
  <c r="L1500" i="25"/>
  <c r="L1500" i="24"/>
  <c r="L1500" i="23"/>
  <c r="L1500" i="22"/>
  <c r="L1500" i="21"/>
  <c r="L1500" i="20"/>
  <c r="AK3" i="31" l="1"/>
  <c r="C1" i="16"/>
  <c r="D60" i="16"/>
  <c r="K50" i="21"/>
  <c r="L58" i="24"/>
  <c r="BV52" i="31"/>
  <c r="D58" i="16"/>
  <c r="D34" i="16"/>
  <c r="BG18" i="31"/>
  <c r="K7" i="20"/>
  <c r="AS3" i="31" s="1"/>
  <c r="AR3" i="31"/>
  <c r="D32" i="16"/>
  <c r="BG16" i="31"/>
  <c r="D48" i="16"/>
  <c r="BG32" i="31"/>
  <c r="L59" i="24"/>
  <c r="BV53" i="31"/>
  <c r="L62" i="25"/>
  <c r="BW56" i="31"/>
  <c r="K48" i="21"/>
  <c r="K39" i="21"/>
  <c r="AS35" i="31"/>
  <c r="K31" i="21"/>
  <c r="AS27" i="31"/>
  <c r="K23" i="21"/>
  <c r="AS19" i="31"/>
  <c r="K15" i="21"/>
  <c r="AS11" i="31"/>
  <c r="K9" i="21"/>
  <c r="AS5" i="31"/>
  <c r="K28" i="21"/>
  <c r="AS24" i="31"/>
  <c r="K47" i="21"/>
  <c r="K34" i="21"/>
  <c r="AS30" i="31"/>
  <c r="K26" i="21"/>
  <c r="AS22" i="31"/>
  <c r="K18" i="21"/>
  <c r="AS14" i="31"/>
  <c r="K10" i="21"/>
  <c r="AS6" i="31"/>
  <c r="K32" i="21"/>
  <c r="AS28" i="31"/>
  <c r="K12" i="21"/>
  <c r="AS8" i="31"/>
  <c r="L53" i="24"/>
  <c r="BV47" i="31"/>
  <c r="L63" i="25"/>
  <c r="BW57" i="31"/>
  <c r="L60" i="24"/>
  <c r="BV54" i="31"/>
  <c r="K41" i="21"/>
  <c r="AS37" i="31"/>
  <c r="K33" i="21"/>
  <c r="AS29" i="31"/>
  <c r="K25" i="21"/>
  <c r="AS21" i="31"/>
  <c r="K17" i="21"/>
  <c r="AS13" i="31"/>
  <c r="K49" i="21"/>
  <c r="K20" i="21"/>
  <c r="AS16" i="31"/>
  <c r="D26" i="16"/>
  <c r="BG10" i="31"/>
  <c r="D44" i="16"/>
  <c r="BG28" i="31"/>
  <c r="D42" i="16"/>
  <c r="BG26" i="31"/>
  <c r="D36" i="16"/>
  <c r="BG20" i="31"/>
  <c r="D52" i="16"/>
  <c r="BG36" i="31"/>
  <c r="D28" i="16"/>
  <c r="BG12" i="31"/>
  <c r="D20" i="16"/>
  <c r="BG4" i="31"/>
  <c r="B60" i="16"/>
  <c r="D24" i="16"/>
  <c r="BG8" i="31"/>
  <c r="D40" i="16"/>
  <c r="BG24" i="31"/>
  <c r="D56" i="16"/>
  <c r="BG40" i="31"/>
  <c r="L64" i="24"/>
  <c r="BV58" i="31"/>
  <c r="L54" i="26"/>
  <c r="BX48" i="31"/>
  <c r="L61" i="25"/>
  <c r="BW55" i="31"/>
  <c r="K43" i="21"/>
  <c r="AS39" i="31"/>
  <c r="K35" i="21"/>
  <c r="AS31" i="31"/>
  <c r="K27" i="21"/>
  <c r="AS23" i="31"/>
  <c r="K19" i="21"/>
  <c r="AS15" i="31"/>
  <c r="K11" i="21"/>
  <c r="AS7" i="31"/>
  <c r="K36" i="21"/>
  <c r="AS32" i="31"/>
  <c r="K16" i="21"/>
  <c r="AS12" i="31"/>
  <c r="K42" i="21"/>
  <c r="AS38" i="31"/>
  <c r="K30" i="21"/>
  <c r="AS26" i="31"/>
  <c r="K22" i="21"/>
  <c r="AS18" i="31"/>
  <c r="K14" i="21"/>
  <c r="AS10" i="31"/>
  <c r="K44" i="21"/>
  <c r="AS40" i="31"/>
  <c r="K24" i="21"/>
  <c r="AS20" i="31"/>
  <c r="L55" i="25"/>
  <c r="BW49" i="31"/>
  <c r="L56" i="24"/>
  <c r="BV50" i="31"/>
  <c r="L57" i="24"/>
  <c r="BV51" i="31"/>
  <c r="K46" i="21"/>
  <c r="K37" i="21"/>
  <c r="AS33" i="31"/>
  <c r="K29" i="21"/>
  <c r="AS25" i="31"/>
  <c r="K21" i="21"/>
  <c r="AS17" i="31"/>
  <c r="K13" i="21"/>
  <c r="AS9" i="31"/>
  <c r="K40" i="21"/>
  <c r="AS36" i="31"/>
  <c r="K8" i="21"/>
  <c r="AS4" i="31"/>
  <c r="D50" i="16"/>
  <c r="BG34" i="31"/>
  <c r="K38" i="21"/>
  <c r="AS34" i="31"/>
  <c r="K58" i="20"/>
  <c r="BF52" i="31"/>
  <c r="K62" i="20"/>
  <c r="BF56" i="31"/>
  <c r="K60" i="20"/>
  <c r="AS54" i="31" s="1"/>
  <c r="BF54" i="31"/>
  <c r="K64" i="20"/>
  <c r="AS58" i="31" s="1"/>
  <c r="BF58" i="31"/>
  <c r="K57" i="20"/>
  <c r="AS51" i="31" s="1"/>
  <c r="BF51" i="31"/>
  <c r="K61" i="20"/>
  <c r="AS55" i="31" s="1"/>
  <c r="BF55" i="31"/>
  <c r="K55" i="21"/>
  <c r="AT49" i="31" s="1"/>
  <c r="K59" i="20"/>
  <c r="K59" i="21" s="1"/>
  <c r="BF53" i="31"/>
  <c r="K63" i="20"/>
  <c r="K63" i="21" s="1"/>
  <c r="BF57" i="31"/>
  <c r="K65" i="20"/>
  <c r="D15" i="16" s="1"/>
  <c r="K56" i="21"/>
  <c r="AT50" i="31" s="1"/>
  <c r="K54" i="21"/>
  <c r="AT48" i="31" s="1"/>
  <c r="K53" i="21"/>
  <c r="AT47" i="31" s="1"/>
  <c r="K58" i="21"/>
  <c r="K62" i="21"/>
  <c r="K7" i="21"/>
  <c r="AT3" i="31" s="1"/>
  <c r="AK4" i="31"/>
  <c r="K50" i="22" l="1"/>
  <c r="L58" i="25"/>
  <c r="BW52" i="31"/>
  <c r="K65" i="21"/>
  <c r="E15" i="16" s="1"/>
  <c r="D23" i="16"/>
  <c r="BG7" i="31"/>
  <c r="D4" i="16"/>
  <c r="BG48" i="31"/>
  <c r="D39" i="16"/>
  <c r="BG23" i="31"/>
  <c r="D59" i="16"/>
  <c r="D51" i="16"/>
  <c r="BG35" i="31"/>
  <c r="D35" i="16"/>
  <c r="BG19" i="31"/>
  <c r="D19" i="16"/>
  <c r="BG3" i="31"/>
  <c r="BH56" i="31"/>
  <c r="AT56" i="31"/>
  <c r="D55" i="16"/>
  <c r="BG39" i="31"/>
  <c r="AS53" i="31"/>
  <c r="AS56" i="31"/>
  <c r="K8" i="22"/>
  <c r="AT4" i="31"/>
  <c r="K13" i="22"/>
  <c r="AT9" i="31"/>
  <c r="K29" i="22"/>
  <c r="AT25" i="31"/>
  <c r="K46" i="22"/>
  <c r="L56" i="25"/>
  <c r="BW50" i="31"/>
  <c r="K24" i="22"/>
  <c r="AT20" i="31"/>
  <c r="K14" i="22"/>
  <c r="AT10" i="31"/>
  <c r="K30" i="22"/>
  <c r="AT26" i="31"/>
  <c r="K16" i="22"/>
  <c r="AT12" i="31"/>
  <c r="K11" i="22"/>
  <c r="AT7" i="31"/>
  <c r="K27" i="22"/>
  <c r="AT23" i="31"/>
  <c r="K43" i="22"/>
  <c r="AT39" i="31"/>
  <c r="L54" i="27"/>
  <c r="BY48" i="31"/>
  <c r="K20" i="22"/>
  <c r="AT16" i="31"/>
  <c r="K17" i="22"/>
  <c r="AT13" i="31"/>
  <c r="K33" i="22"/>
  <c r="AT29" i="31"/>
  <c r="L60" i="25"/>
  <c r="BW54" i="31"/>
  <c r="L53" i="25"/>
  <c r="BW47" i="31"/>
  <c r="K32" i="22"/>
  <c r="AT28" i="31"/>
  <c r="K18" i="22"/>
  <c r="AT14" i="31"/>
  <c r="K34" i="22"/>
  <c r="AT30" i="31"/>
  <c r="K28" i="22"/>
  <c r="AT24" i="31"/>
  <c r="K15" i="22"/>
  <c r="AT11" i="31"/>
  <c r="K31" i="22"/>
  <c r="AT27" i="31"/>
  <c r="K48" i="22"/>
  <c r="L59" i="25"/>
  <c r="BW53" i="31"/>
  <c r="BH53" i="31"/>
  <c r="AT53" i="31"/>
  <c r="BH57" i="31"/>
  <c r="AT57" i="31"/>
  <c r="D47" i="16"/>
  <c r="BG31" i="31"/>
  <c r="D31" i="16"/>
  <c r="BG15" i="31"/>
  <c r="D3" i="16"/>
  <c r="BG47" i="31"/>
  <c r="D6" i="16"/>
  <c r="BG50" i="31"/>
  <c r="D5" i="16"/>
  <c r="BG49" i="31"/>
  <c r="D43" i="16"/>
  <c r="BG27" i="31"/>
  <c r="D27" i="16"/>
  <c r="BG11" i="31"/>
  <c r="BH52" i="31"/>
  <c r="AT52" i="31"/>
  <c r="AS57" i="31"/>
  <c r="AS52" i="31"/>
  <c r="K40" i="22"/>
  <c r="AT36" i="31"/>
  <c r="K21" i="22"/>
  <c r="AT17" i="31"/>
  <c r="K37" i="22"/>
  <c r="AT33" i="31"/>
  <c r="L57" i="25"/>
  <c r="BW51" i="31"/>
  <c r="L55" i="26"/>
  <c r="BX49" i="31"/>
  <c r="K44" i="22"/>
  <c r="AT40" i="31"/>
  <c r="K22" i="22"/>
  <c r="AT18" i="31"/>
  <c r="K42" i="22"/>
  <c r="AT38" i="31"/>
  <c r="K36" i="22"/>
  <c r="AT32" i="31"/>
  <c r="K19" i="22"/>
  <c r="AT15" i="31"/>
  <c r="K35" i="22"/>
  <c r="AT31" i="31"/>
  <c r="L61" i="26"/>
  <c r="BX55" i="31"/>
  <c r="L64" i="25"/>
  <c r="BW58" i="31"/>
  <c r="K49" i="22"/>
  <c r="K25" i="22"/>
  <c r="AT21" i="31"/>
  <c r="K41" i="22"/>
  <c r="AT37" i="31"/>
  <c r="L63" i="26"/>
  <c r="BX57" i="31"/>
  <c r="K12" i="22"/>
  <c r="AT8" i="31"/>
  <c r="K10" i="22"/>
  <c r="AT6" i="31"/>
  <c r="K26" i="22"/>
  <c r="AT22" i="31"/>
  <c r="K47" i="22"/>
  <c r="K9" i="22"/>
  <c r="AT5" i="31"/>
  <c r="K23" i="22"/>
  <c r="AT19" i="31"/>
  <c r="K39" i="22"/>
  <c r="AT35" i="31"/>
  <c r="L62" i="26"/>
  <c r="BX56" i="31"/>
  <c r="K38" i="22"/>
  <c r="AT34" i="31"/>
  <c r="K56" i="22"/>
  <c r="AU50" i="31" s="1"/>
  <c r="K57" i="21"/>
  <c r="AT51" i="31" s="1"/>
  <c r="K60" i="21"/>
  <c r="AT54" i="31" s="1"/>
  <c r="K54" i="22"/>
  <c r="AU48" i="31" s="1"/>
  <c r="K55" i="22"/>
  <c r="AU49" i="31" s="1"/>
  <c r="K61" i="21"/>
  <c r="AT55" i="31" s="1"/>
  <c r="K64" i="21"/>
  <c r="AT58" i="31" s="1"/>
  <c r="K53" i="22"/>
  <c r="AU47" i="31" s="1"/>
  <c r="K63" i="22"/>
  <c r="K65" i="22"/>
  <c r="K59" i="22"/>
  <c r="K58" i="22"/>
  <c r="K7" i="22"/>
  <c r="AU3" i="31" s="1"/>
  <c r="K62" i="22"/>
  <c r="D61" i="16"/>
  <c r="BG5" i="31"/>
  <c r="BH4" i="31"/>
  <c r="D1" i="16"/>
  <c r="AK5" i="31"/>
  <c r="E12" i="16" l="1"/>
  <c r="E9" i="16"/>
  <c r="K50" i="24"/>
  <c r="L58" i="26"/>
  <c r="BX52" i="31"/>
  <c r="E13" i="16"/>
  <c r="D37" i="16"/>
  <c r="BG21" i="31"/>
  <c r="E55" i="16"/>
  <c r="BH39" i="31"/>
  <c r="E59" i="16"/>
  <c r="K47" i="24"/>
  <c r="K10" i="24"/>
  <c r="AU6" i="31"/>
  <c r="L63" i="27"/>
  <c r="BY57" i="31"/>
  <c r="K25" i="24"/>
  <c r="AU21" i="31"/>
  <c r="L64" i="26"/>
  <c r="BX58" i="31"/>
  <c r="K35" i="24"/>
  <c r="AU31" i="31"/>
  <c r="K36" i="24"/>
  <c r="AU32" i="31"/>
  <c r="E42" i="16"/>
  <c r="BH26" i="31"/>
  <c r="E36" i="16"/>
  <c r="BH20" i="31"/>
  <c r="BI53" i="31"/>
  <c r="AU53" i="31"/>
  <c r="E5" i="16"/>
  <c r="BH49" i="31"/>
  <c r="K39" i="24"/>
  <c r="AU35" i="31"/>
  <c r="K9" i="24"/>
  <c r="AU5" i="31"/>
  <c r="K22" i="24"/>
  <c r="AU18" i="31"/>
  <c r="L55" i="27"/>
  <c r="BY49" i="31"/>
  <c r="K37" i="24"/>
  <c r="AU33" i="31"/>
  <c r="K40" i="24"/>
  <c r="AU36" i="31"/>
  <c r="BG57" i="31"/>
  <c r="D13" i="16"/>
  <c r="K48" i="24"/>
  <c r="K15" i="24"/>
  <c r="AU11" i="31"/>
  <c r="K34" i="24"/>
  <c r="AU30" i="31"/>
  <c r="K32" i="24"/>
  <c r="AU28" i="31"/>
  <c r="L60" i="26"/>
  <c r="BX54" i="31"/>
  <c r="K17" i="24"/>
  <c r="AU13" i="31"/>
  <c r="K43" i="24"/>
  <c r="AU39" i="31"/>
  <c r="K11" i="24"/>
  <c r="AU7" i="31"/>
  <c r="K14" i="24"/>
  <c r="AU10" i="31"/>
  <c r="L56" i="26"/>
  <c r="BX50" i="31"/>
  <c r="K29" i="24"/>
  <c r="AU25" i="31"/>
  <c r="K8" i="24"/>
  <c r="AU4" i="31"/>
  <c r="BG53" i="31"/>
  <c r="D9" i="16"/>
  <c r="D54" i="16"/>
  <c r="BG38" i="31"/>
  <c r="E48" i="16"/>
  <c r="BH32" i="31"/>
  <c r="D25" i="16"/>
  <c r="BG9" i="31"/>
  <c r="D57" i="16"/>
  <c r="F26" i="16"/>
  <c r="BI10" i="31"/>
  <c r="D45" i="16"/>
  <c r="BG29" i="31"/>
  <c r="E31" i="16"/>
  <c r="BH15" i="31"/>
  <c r="E35" i="16"/>
  <c r="BH19" i="31"/>
  <c r="BI57" i="31"/>
  <c r="AU57" i="31"/>
  <c r="D14" i="16"/>
  <c r="BG58" i="31"/>
  <c r="D10" i="16"/>
  <c r="BG54" i="31"/>
  <c r="D22" i="16"/>
  <c r="BG6" i="31"/>
  <c r="E44" i="16"/>
  <c r="BH28" i="31"/>
  <c r="E56" i="16"/>
  <c r="BH40" i="31"/>
  <c r="D33" i="16"/>
  <c r="BG17" i="31"/>
  <c r="D30" i="16"/>
  <c r="BG14" i="31"/>
  <c r="E52" i="16"/>
  <c r="BH36" i="31"/>
  <c r="D53" i="16"/>
  <c r="BG37" i="31"/>
  <c r="BI56" i="31"/>
  <c r="AU56" i="31"/>
  <c r="E27" i="16"/>
  <c r="BH11" i="31"/>
  <c r="E23" i="16"/>
  <c r="BH7" i="31"/>
  <c r="E51" i="16"/>
  <c r="BH35" i="31"/>
  <c r="E43" i="16"/>
  <c r="BH27" i="31"/>
  <c r="E58" i="16"/>
  <c r="K26" i="24"/>
  <c r="AU22" i="31"/>
  <c r="K12" i="24"/>
  <c r="AU8" i="31"/>
  <c r="K41" i="24"/>
  <c r="AU37" i="31"/>
  <c r="K49" i="24"/>
  <c r="L61" i="27"/>
  <c r="BY55" i="31"/>
  <c r="K19" i="24"/>
  <c r="AU15" i="31"/>
  <c r="K42" i="24"/>
  <c r="AU38" i="31"/>
  <c r="K30" i="24"/>
  <c r="AU26" i="31"/>
  <c r="E24" i="16"/>
  <c r="BH8" i="31"/>
  <c r="D49" i="16"/>
  <c r="BG33" i="31"/>
  <c r="E28" i="16"/>
  <c r="BH12" i="31"/>
  <c r="E40" i="16"/>
  <c r="BH24" i="31"/>
  <c r="D38" i="16"/>
  <c r="BG22" i="31"/>
  <c r="E60" i="16"/>
  <c r="D41" i="16"/>
  <c r="BG25" i="31"/>
  <c r="D46" i="16"/>
  <c r="BG30" i="31"/>
  <c r="E32" i="16"/>
  <c r="BH16" i="31"/>
  <c r="D29" i="16"/>
  <c r="BG13" i="31"/>
  <c r="E19" i="16"/>
  <c r="BH3" i="31"/>
  <c r="BI52" i="31"/>
  <c r="AU52" i="31"/>
  <c r="E39" i="16"/>
  <c r="BH23" i="31"/>
  <c r="E47" i="16"/>
  <c r="BH31" i="31"/>
  <c r="E3" i="16"/>
  <c r="BH47" i="31"/>
  <c r="D11" i="16"/>
  <c r="BG55" i="31"/>
  <c r="E4" i="16"/>
  <c r="BH48" i="31"/>
  <c r="D7" i="16"/>
  <c r="BG51" i="31"/>
  <c r="E6" i="16"/>
  <c r="BH50" i="31"/>
  <c r="L62" i="27"/>
  <c r="BY56" i="31"/>
  <c r="K23" i="24"/>
  <c r="AU19" i="31"/>
  <c r="E34" i="16"/>
  <c r="BH18" i="31"/>
  <c r="K44" i="24"/>
  <c r="AU40" i="31"/>
  <c r="L57" i="26"/>
  <c r="BX51" i="31"/>
  <c r="K21" i="24"/>
  <c r="AU17" i="31"/>
  <c r="BG52" i="31"/>
  <c r="D8" i="16"/>
  <c r="L59" i="26"/>
  <c r="BX53" i="31"/>
  <c r="K31" i="24"/>
  <c r="AU27" i="31"/>
  <c r="K28" i="24"/>
  <c r="AU24" i="31"/>
  <c r="K18" i="24"/>
  <c r="AU14" i="31"/>
  <c r="L53" i="26"/>
  <c r="BX47" i="31"/>
  <c r="K33" i="24"/>
  <c r="AU29" i="31"/>
  <c r="K20" i="24"/>
  <c r="AU16" i="31"/>
  <c r="L54" i="23"/>
  <c r="BZ48" i="31"/>
  <c r="K27" i="24"/>
  <c r="AU23" i="31"/>
  <c r="K16" i="24"/>
  <c r="AU12" i="31"/>
  <c r="E26" i="16"/>
  <c r="BH10" i="31"/>
  <c r="K24" i="24"/>
  <c r="AU20" i="31"/>
  <c r="K46" i="24"/>
  <c r="K13" i="24"/>
  <c r="AU9" i="31"/>
  <c r="D12" i="16"/>
  <c r="BG56" i="31"/>
  <c r="E50" i="16"/>
  <c r="BH34" i="31"/>
  <c r="K38" i="24"/>
  <c r="AU34" i="31"/>
  <c r="M3" i="20"/>
  <c r="D16" i="16" s="1"/>
  <c r="K55" i="24"/>
  <c r="AV49" i="31" s="1"/>
  <c r="K60" i="22"/>
  <c r="AU54" i="31" s="1"/>
  <c r="K57" i="22"/>
  <c r="AU51" i="31" s="1"/>
  <c r="K56" i="24"/>
  <c r="AV50" i="31" s="1"/>
  <c r="K64" i="22"/>
  <c r="AU58" i="31" s="1"/>
  <c r="K61" i="22"/>
  <c r="AU55" i="31" s="1"/>
  <c r="K54" i="24"/>
  <c r="AV48" i="31" s="1"/>
  <c r="K53" i="24"/>
  <c r="AV47" i="31" s="1"/>
  <c r="K59" i="24"/>
  <c r="K7" i="24"/>
  <c r="AV3" i="31" s="1"/>
  <c r="K63" i="24"/>
  <c r="E8" i="16"/>
  <c r="F15" i="16"/>
  <c r="K65" i="24"/>
  <c r="K62" i="24"/>
  <c r="K58" i="24"/>
  <c r="AK6" i="31"/>
  <c r="E1" i="16"/>
  <c r="E61" i="16"/>
  <c r="E20" i="16"/>
  <c r="D21" i="16"/>
  <c r="M2" i="20"/>
  <c r="BI4" i="31"/>
  <c r="F12" i="16" l="1"/>
  <c r="F9" i="16"/>
  <c r="F13" i="16"/>
  <c r="K50" i="25"/>
  <c r="L58" i="27"/>
  <c r="BY52" i="31"/>
  <c r="E57" i="16"/>
  <c r="F24" i="16"/>
  <c r="BI8" i="31"/>
  <c r="E45" i="16"/>
  <c r="BH29" i="31"/>
  <c r="F36" i="16"/>
  <c r="BI20" i="31"/>
  <c r="F40" i="16"/>
  <c r="BI24" i="31"/>
  <c r="BJ52" i="31"/>
  <c r="AV52" i="31"/>
  <c r="F35" i="16"/>
  <c r="BI19" i="31"/>
  <c r="BJ57" i="31"/>
  <c r="AV57" i="31"/>
  <c r="BJ53" i="31"/>
  <c r="AV53" i="31"/>
  <c r="E11" i="16"/>
  <c r="BH55" i="31"/>
  <c r="F6" i="16"/>
  <c r="BI50" i="31"/>
  <c r="E10" i="16"/>
  <c r="BH54" i="31"/>
  <c r="E37" i="16"/>
  <c r="BH21" i="31"/>
  <c r="F48" i="16"/>
  <c r="BI32" i="31"/>
  <c r="E53" i="16"/>
  <c r="BH37" i="31"/>
  <c r="F52" i="16"/>
  <c r="BI36" i="31"/>
  <c r="E41" i="16"/>
  <c r="BH25" i="31"/>
  <c r="F44" i="16"/>
  <c r="BI28" i="31"/>
  <c r="E29" i="16"/>
  <c r="BH13" i="31"/>
  <c r="E46" i="16"/>
  <c r="BH30" i="31"/>
  <c r="F60" i="16"/>
  <c r="F31" i="16"/>
  <c r="BI15" i="31"/>
  <c r="F55" i="16"/>
  <c r="BI39" i="31"/>
  <c r="K13" i="25"/>
  <c r="AV9" i="31"/>
  <c r="K24" i="25"/>
  <c r="AV20" i="31"/>
  <c r="K16" i="25"/>
  <c r="AV12" i="31"/>
  <c r="L54" i="28"/>
  <c r="CA48" i="31"/>
  <c r="K33" i="25"/>
  <c r="AV29" i="31"/>
  <c r="K18" i="25"/>
  <c r="AV14" i="31"/>
  <c r="K31" i="25"/>
  <c r="AV27" i="31"/>
  <c r="L57" i="27"/>
  <c r="BY51" i="31"/>
  <c r="L62" i="23"/>
  <c r="BZ56" i="31"/>
  <c r="F42" i="16"/>
  <c r="BI26" i="31"/>
  <c r="K42" i="25"/>
  <c r="AV38" i="31"/>
  <c r="L61" i="23"/>
  <c r="BZ55" i="31"/>
  <c r="K41" i="25"/>
  <c r="AV37" i="31"/>
  <c r="K26" i="25"/>
  <c r="AV22" i="31"/>
  <c r="K29" i="25"/>
  <c r="AV25" i="31"/>
  <c r="K14" i="25"/>
  <c r="AV10" i="31"/>
  <c r="K43" i="25"/>
  <c r="AV39" i="31"/>
  <c r="K17" i="25"/>
  <c r="AV13" i="31"/>
  <c r="K32" i="25"/>
  <c r="AV28" i="31"/>
  <c r="K15" i="25"/>
  <c r="AV11" i="31"/>
  <c r="K37" i="25"/>
  <c r="AV33" i="31"/>
  <c r="F34" i="16"/>
  <c r="BI18" i="31"/>
  <c r="K9" i="25"/>
  <c r="AV5" i="31"/>
  <c r="K35" i="25"/>
  <c r="AV31" i="31"/>
  <c r="K25" i="25"/>
  <c r="AV21" i="31"/>
  <c r="K10" i="25"/>
  <c r="AV6" i="31"/>
  <c r="K47" i="25"/>
  <c r="E54" i="16"/>
  <c r="BH38" i="31"/>
  <c r="F27" i="16"/>
  <c r="BI11" i="31"/>
  <c r="E7" i="16"/>
  <c r="BH51" i="31"/>
  <c r="F5" i="16"/>
  <c r="BI49" i="31"/>
  <c r="E25" i="16"/>
  <c r="BH9" i="31"/>
  <c r="G26" i="16"/>
  <c r="BJ10" i="31"/>
  <c r="E49" i="16"/>
  <c r="BH33" i="31"/>
  <c r="F28" i="16"/>
  <c r="BI12" i="31"/>
  <c r="F47" i="16"/>
  <c r="BI31" i="31"/>
  <c r="BJ56" i="31"/>
  <c r="AV56" i="31"/>
  <c r="F51" i="16"/>
  <c r="BI35" i="31"/>
  <c r="F43" i="16"/>
  <c r="BI27" i="31"/>
  <c r="F3" i="16"/>
  <c r="BI47" i="31"/>
  <c r="F4" i="16"/>
  <c r="BI48" i="31"/>
  <c r="E14" i="16"/>
  <c r="BH58" i="31"/>
  <c r="E21" i="16"/>
  <c r="BH5" i="31"/>
  <c r="E30" i="16"/>
  <c r="BH14" i="31"/>
  <c r="F56" i="16"/>
  <c r="BI40" i="31"/>
  <c r="E22" i="16"/>
  <c r="BH6" i="31"/>
  <c r="F32" i="16"/>
  <c r="BI16" i="31"/>
  <c r="E33" i="16"/>
  <c r="BH17" i="31"/>
  <c r="E38" i="16"/>
  <c r="BH22" i="31"/>
  <c r="F23" i="16"/>
  <c r="BI7" i="31"/>
  <c r="F39" i="16"/>
  <c r="BI23" i="31"/>
  <c r="F19" i="16"/>
  <c r="BI3" i="31"/>
  <c r="F59" i="16"/>
  <c r="K46" i="25"/>
  <c r="K27" i="25"/>
  <c r="AV23" i="31"/>
  <c r="K20" i="25"/>
  <c r="AV16" i="31"/>
  <c r="L53" i="27"/>
  <c r="BY47" i="31"/>
  <c r="K28" i="25"/>
  <c r="AV24" i="31"/>
  <c r="L59" i="27"/>
  <c r="BY53" i="31"/>
  <c r="K21" i="25"/>
  <c r="AV17" i="31"/>
  <c r="K44" i="25"/>
  <c r="AV40" i="31"/>
  <c r="K23" i="25"/>
  <c r="AV19" i="31"/>
  <c r="K30" i="25"/>
  <c r="AV26" i="31"/>
  <c r="K19" i="25"/>
  <c r="AV15" i="31"/>
  <c r="K49" i="25"/>
  <c r="K12" i="25"/>
  <c r="AV8" i="31"/>
  <c r="K8" i="25"/>
  <c r="AV4" i="31"/>
  <c r="L56" i="27"/>
  <c r="BY50" i="31"/>
  <c r="K11" i="25"/>
  <c r="AV7" i="31"/>
  <c r="L60" i="27"/>
  <c r="BY54" i="31"/>
  <c r="K34" i="25"/>
  <c r="AV30" i="31"/>
  <c r="K48" i="25"/>
  <c r="K40" i="25"/>
  <c r="AV36" i="31"/>
  <c r="L55" i="23"/>
  <c r="BZ49" i="31"/>
  <c r="K22" i="25"/>
  <c r="AV18" i="31"/>
  <c r="K39" i="25"/>
  <c r="AV35" i="31"/>
  <c r="K36" i="25"/>
  <c r="AV32" i="31"/>
  <c r="L64" i="27"/>
  <c r="BY58" i="31"/>
  <c r="L63" i="23"/>
  <c r="BZ57" i="31"/>
  <c r="F58" i="16"/>
  <c r="K38" i="25"/>
  <c r="AV34" i="31"/>
  <c r="F50" i="16"/>
  <c r="BI34" i="31"/>
  <c r="K55" i="25"/>
  <c r="AW49" i="31" s="1"/>
  <c r="K61" i="24"/>
  <c r="AV55" i="31" s="1"/>
  <c r="K56" i="25"/>
  <c r="AW50" i="31" s="1"/>
  <c r="K64" i="24"/>
  <c r="AV58" i="31" s="1"/>
  <c r="M3" i="21"/>
  <c r="E16" i="16" s="1"/>
  <c r="K60" i="24"/>
  <c r="AV54" i="31" s="1"/>
  <c r="K54" i="25"/>
  <c r="AW48" i="31" s="1"/>
  <c r="K57" i="24"/>
  <c r="AV51" i="31" s="1"/>
  <c r="K53" i="25"/>
  <c r="AW47" i="31" s="1"/>
  <c r="K65" i="25"/>
  <c r="G15" i="16"/>
  <c r="K63" i="25"/>
  <c r="K58" i="25"/>
  <c r="K62" i="25"/>
  <c r="K7" i="25"/>
  <c r="AW3" i="31" s="1"/>
  <c r="K59" i="25"/>
  <c r="G9" i="16"/>
  <c r="F8" i="16"/>
  <c r="BJ4" i="31"/>
  <c r="D62" i="16"/>
  <c r="M4" i="20"/>
  <c r="F61" i="16"/>
  <c r="M2" i="21"/>
  <c r="F20" i="16"/>
  <c r="F1" i="16"/>
  <c r="AK7" i="31"/>
  <c r="K50" i="26" l="1"/>
  <c r="L58" i="23"/>
  <c r="BZ52" i="31"/>
  <c r="G12" i="16"/>
  <c r="M3" i="22"/>
  <c r="F16" i="16" s="1"/>
  <c r="F49" i="16"/>
  <c r="BI33" i="31"/>
  <c r="G28" i="16"/>
  <c r="BJ12" i="31"/>
  <c r="G44" i="16"/>
  <c r="BJ28" i="31"/>
  <c r="F57" i="16"/>
  <c r="G43" i="16"/>
  <c r="BJ27" i="31"/>
  <c r="BK56" i="31"/>
  <c r="AW56" i="31"/>
  <c r="BK57" i="31"/>
  <c r="AW57" i="31"/>
  <c r="G27" i="16"/>
  <c r="BJ11" i="31"/>
  <c r="G3" i="16"/>
  <c r="BJ47" i="31"/>
  <c r="G4" i="16"/>
  <c r="BJ48" i="31"/>
  <c r="G36" i="16"/>
  <c r="BJ20" i="31"/>
  <c r="G56" i="16"/>
  <c r="BJ40" i="31"/>
  <c r="G52" i="16"/>
  <c r="BJ36" i="31"/>
  <c r="G32" i="16"/>
  <c r="BJ16" i="31"/>
  <c r="F21" i="16"/>
  <c r="BI5" i="31"/>
  <c r="G19" i="16"/>
  <c r="BJ3" i="31"/>
  <c r="BK52" i="31"/>
  <c r="AW52" i="31"/>
  <c r="G31" i="16"/>
  <c r="BJ15" i="31"/>
  <c r="G39" i="16"/>
  <c r="BJ23" i="31"/>
  <c r="F10" i="16"/>
  <c r="BI54" i="31"/>
  <c r="G6" i="16"/>
  <c r="BJ50" i="31"/>
  <c r="G5" i="16"/>
  <c r="BJ49" i="31"/>
  <c r="L64" i="23"/>
  <c r="BZ58" i="31"/>
  <c r="K39" i="26"/>
  <c r="AW35" i="31"/>
  <c r="G42" i="16"/>
  <c r="BJ26" i="31"/>
  <c r="K23" i="26"/>
  <c r="AW19" i="31"/>
  <c r="K21" i="26"/>
  <c r="AW17" i="31"/>
  <c r="K28" i="26"/>
  <c r="AW24" i="31"/>
  <c r="K20" i="26"/>
  <c r="AW16" i="31"/>
  <c r="K46" i="26"/>
  <c r="F46" i="16"/>
  <c r="BI30" i="31"/>
  <c r="F29" i="16"/>
  <c r="BI13" i="31"/>
  <c r="G51" i="16"/>
  <c r="BJ35" i="31"/>
  <c r="G23" i="16"/>
  <c r="BJ7" i="31"/>
  <c r="G34" i="16"/>
  <c r="BJ18" i="31"/>
  <c r="L55" i="28"/>
  <c r="CA49" i="31"/>
  <c r="K48" i="26"/>
  <c r="L60" i="23"/>
  <c r="BZ54" i="31"/>
  <c r="K11" i="26"/>
  <c r="AW7" i="31"/>
  <c r="K8" i="26"/>
  <c r="AW4" i="31"/>
  <c r="K49" i="26"/>
  <c r="G58" i="16"/>
  <c r="K10" i="26"/>
  <c r="AW6" i="31"/>
  <c r="K35" i="26"/>
  <c r="AW31" i="31"/>
  <c r="K9" i="26"/>
  <c r="AW5" i="31"/>
  <c r="K37" i="26"/>
  <c r="AW33" i="31"/>
  <c r="K32" i="26"/>
  <c r="AW28" i="31"/>
  <c r="K43" i="26"/>
  <c r="AW39" i="31"/>
  <c r="K29" i="26"/>
  <c r="AW25" i="31"/>
  <c r="K41" i="26"/>
  <c r="AW37" i="31"/>
  <c r="K42" i="26"/>
  <c r="AW38" i="31"/>
  <c r="L62" i="28"/>
  <c r="CA56" i="31"/>
  <c r="K31" i="26"/>
  <c r="AW27" i="31"/>
  <c r="K33" i="26"/>
  <c r="AW29" i="31"/>
  <c r="K16" i="26"/>
  <c r="AW12" i="31"/>
  <c r="K13" i="26"/>
  <c r="AW9" i="31"/>
  <c r="F22" i="16"/>
  <c r="BI6" i="31"/>
  <c r="H26" i="16"/>
  <c r="BK10" i="31"/>
  <c r="G24" i="16"/>
  <c r="BJ8" i="31"/>
  <c r="F38" i="16"/>
  <c r="BI22" i="31"/>
  <c r="F53" i="16"/>
  <c r="BI37" i="31"/>
  <c r="F54" i="16"/>
  <c r="BI38" i="31"/>
  <c r="G48" i="16"/>
  <c r="BJ32" i="31"/>
  <c r="G47" i="16"/>
  <c r="BJ31" i="31"/>
  <c r="G60" i="16"/>
  <c r="F45" i="16"/>
  <c r="BI29" i="31"/>
  <c r="F37" i="16"/>
  <c r="BI21" i="31"/>
  <c r="F41" i="16"/>
  <c r="BI25" i="31"/>
  <c r="F33" i="16"/>
  <c r="BI17" i="31"/>
  <c r="G40" i="16"/>
  <c r="BJ24" i="31"/>
  <c r="F25" i="16"/>
  <c r="BI9" i="31"/>
  <c r="G35" i="16"/>
  <c r="BJ19" i="31"/>
  <c r="BK53" i="31"/>
  <c r="AW53" i="31"/>
  <c r="G59" i="16"/>
  <c r="G13" i="16"/>
  <c r="G55" i="16"/>
  <c r="BJ39" i="31"/>
  <c r="F7" i="16"/>
  <c r="BI51" i="31"/>
  <c r="L63" i="28"/>
  <c r="CA57" i="31"/>
  <c r="K36" i="26"/>
  <c r="AW32" i="31"/>
  <c r="K30" i="26"/>
  <c r="AW26" i="31"/>
  <c r="K44" i="26"/>
  <c r="AW40" i="31"/>
  <c r="L59" i="23"/>
  <c r="BZ53" i="31"/>
  <c r="L53" i="23"/>
  <c r="BZ47" i="31"/>
  <c r="K27" i="26"/>
  <c r="AW23" i="31"/>
  <c r="F30" i="16"/>
  <c r="BI14" i="31"/>
  <c r="F14" i="16"/>
  <c r="BI58" i="31"/>
  <c r="F11" i="16"/>
  <c r="BI55" i="31"/>
  <c r="K22" i="26"/>
  <c r="AW18" i="31"/>
  <c r="K40" i="26"/>
  <c r="AW36" i="31"/>
  <c r="K34" i="26"/>
  <c r="AW30" i="31"/>
  <c r="L56" i="23"/>
  <c r="BZ50" i="31"/>
  <c r="K12" i="26"/>
  <c r="AW8" i="31"/>
  <c r="K19" i="26"/>
  <c r="AW15" i="31"/>
  <c r="K47" i="26"/>
  <c r="K25" i="26"/>
  <c r="AW21" i="31"/>
  <c r="K15" i="26"/>
  <c r="AW11" i="31"/>
  <c r="K17" i="26"/>
  <c r="AW13" i="31"/>
  <c r="K14" i="26"/>
  <c r="AW10" i="31"/>
  <c r="K26" i="26"/>
  <c r="AW22" i="31"/>
  <c r="L61" i="28"/>
  <c r="CA55" i="31"/>
  <c r="L57" i="23"/>
  <c r="BZ51" i="31"/>
  <c r="K18" i="26"/>
  <c r="AW14" i="31"/>
  <c r="L54" i="29"/>
  <c r="CC48" i="31" s="1"/>
  <c r="CB48" i="31"/>
  <c r="K24" i="26"/>
  <c r="AW20" i="31"/>
  <c r="G50" i="16"/>
  <c r="BJ34" i="31"/>
  <c r="K38" i="26"/>
  <c r="AW34" i="31"/>
  <c r="K64" i="25"/>
  <c r="AW58" i="31" s="1"/>
  <c r="K61" i="25"/>
  <c r="AW55" i="31" s="1"/>
  <c r="K57" i="25"/>
  <c r="AW51" i="31" s="1"/>
  <c r="K54" i="26"/>
  <c r="AX48" i="31" s="1"/>
  <c r="K56" i="26"/>
  <c r="AX50" i="31" s="1"/>
  <c r="K55" i="26"/>
  <c r="AX49" i="31" s="1"/>
  <c r="K60" i="25"/>
  <c r="AW54" i="31" s="1"/>
  <c r="K53" i="26"/>
  <c r="AX47" i="31" s="1"/>
  <c r="K62" i="26"/>
  <c r="H12" i="16"/>
  <c r="K59" i="26"/>
  <c r="K7" i="26"/>
  <c r="AX3" i="31" s="1"/>
  <c r="G8" i="16"/>
  <c r="K63" i="26"/>
  <c r="H15" i="16"/>
  <c r="K65" i="26"/>
  <c r="K58" i="26"/>
  <c r="BK4" i="31"/>
  <c r="G1" i="16"/>
  <c r="AK8" i="31"/>
  <c r="M2" i="22"/>
  <c r="E62" i="16"/>
  <c r="M4" i="21"/>
  <c r="G61" i="16"/>
  <c r="G20" i="16"/>
  <c r="H13" i="16" l="1"/>
  <c r="H9" i="16"/>
  <c r="K50" i="27"/>
  <c r="L58" i="28"/>
  <c r="CA52" i="31"/>
  <c r="M3" i="24"/>
  <c r="G16" i="16" s="1"/>
  <c r="G54" i="16"/>
  <c r="BJ38" i="31"/>
  <c r="G45" i="16"/>
  <c r="BJ29" i="31"/>
  <c r="BL56" i="31"/>
  <c r="AX56" i="31"/>
  <c r="H51" i="16"/>
  <c r="BK35" i="31"/>
  <c r="G7" i="16"/>
  <c r="BJ51" i="31"/>
  <c r="G25" i="16"/>
  <c r="BJ9" i="31"/>
  <c r="H48" i="16"/>
  <c r="BK32" i="31"/>
  <c r="G46" i="16"/>
  <c r="BJ30" i="31"/>
  <c r="H36" i="16"/>
  <c r="BK20" i="31"/>
  <c r="G38" i="16"/>
  <c r="BJ22" i="31"/>
  <c r="H40" i="16"/>
  <c r="BK24" i="31"/>
  <c r="G30" i="16"/>
  <c r="BJ14" i="31"/>
  <c r="G49" i="16"/>
  <c r="BJ33" i="31"/>
  <c r="H27" i="16"/>
  <c r="BK11" i="31"/>
  <c r="BL53" i="31"/>
  <c r="AX53" i="31"/>
  <c r="H39" i="16"/>
  <c r="BK23" i="31"/>
  <c r="H59" i="16"/>
  <c r="H6" i="16"/>
  <c r="BK50" i="31"/>
  <c r="H4" i="16"/>
  <c r="BK48" i="31"/>
  <c r="H34" i="16"/>
  <c r="BK18" i="31"/>
  <c r="K30" i="27"/>
  <c r="AX26" i="31"/>
  <c r="L63" i="29"/>
  <c r="CC57" i="31" s="1"/>
  <c r="CB57" i="31"/>
  <c r="H24" i="16"/>
  <c r="BK8" i="31"/>
  <c r="G33" i="16"/>
  <c r="BJ17" i="31"/>
  <c r="H60" i="16"/>
  <c r="H55" i="16"/>
  <c r="BK39" i="31"/>
  <c r="H43" i="16"/>
  <c r="BK27" i="31"/>
  <c r="G10" i="16"/>
  <c r="BJ54" i="31"/>
  <c r="G11" i="16"/>
  <c r="BJ55" i="31"/>
  <c r="L57" i="28"/>
  <c r="CA51" i="31"/>
  <c r="K26" i="27"/>
  <c r="AX22" i="31"/>
  <c r="K17" i="27"/>
  <c r="AX13" i="31"/>
  <c r="H58" i="16"/>
  <c r="K19" i="27"/>
  <c r="AX15" i="31"/>
  <c r="L56" i="28"/>
  <c r="CA50" i="31"/>
  <c r="K34" i="27"/>
  <c r="AX30" i="31"/>
  <c r="L53" i="28"/>
  <c r="CA47" i="31"/>
  <c r="K44" i="27"/>
  <c r="AX40" i="31"/>
  <c r="K13" i="27"/>
  <c r="AX9" i="31"/>
  <c r="K33" i="27"/>
  <c r="AX29" i="31"/>
  <c r="L62" i="29"/>
  <c r="CC56" i="31" s="1"/>
  <c r="CB56" i="31"/>
  <c r="K41" i="27"/>
  <c r="AX37" i="31"/>
  <c r="K43" i="27"/>
  <c r="AX39" i="31"/>
  <c r="K37" i="27"/>
  <c r="AX33" i="31"/>
  <c r="K35" i="27"/>
  <c r="AX31" i="31"/>
  <c r="K8" i="27"/>
  <c r="AX4" i="31"/>
  <c r="L60" i="28"/>
  <c r="CA54" i="31"/>
  <c r="L55" i="29"/>
  <c r="CC49" i="31" s="1"/>
  <c r="CB49" i="31"/>
  <c r="K46" i="27"/>
  <c r="K28" i="27"/>
  <c r="AX24" i="31"/>
  <c r="K23" i="27"/>
  <c r="AX19" i="31"/>
  <c r="K39" i="27"/>
  <c r="AX35" i="31"/>
  <c r="G37" i="16"/>
  <c r="BJ21" i="31"/>
  <c r="G21" i="16"/>
  <c r="BJ5" i="31"/>
  <c r="G57" i="16"/>
  <c r="H52" i="16"/>
  <c r="BK36" i="31"/>
  <c r="I26" i="16"/>
  <c r="BL10" i="31"/>
  <c r="H44" i="16"/>
  <c r="BK28" i="31"/>
  <c r="H28" i="16"/>
  <c r="BK12" i="31"/>
  <c r="BL52" i="31"/>
  <c r="AX52" i="31"/>
  <c r="H23" i="16"/>
  <c r="BK7" i="31"/>
  <c r="H35" i="16"/>
  <c r="BK19" i="31"/>
  <c r="G29" i="16"/>
  <c r="BJ13" i="31"/>
  <c r="G53" i="16"/>
  <c r="BJ37" i="31"/>
  <c r="G41" i="16"/>
  <c r="BJ25" i="31"/>
  <c r="H32" i="16"/>
  <c r="BK16" i="31"/>
  <c r="H56" i="16"/>
  <c r="BK40" i="31"/>
  <c r="BL57" i="31"/>
  <c r="AX57" i="31"/>
  <c r="H47" i="16"/>
  <c r="BK31" i="31"/>
  <c r="H19" i="16"/>
  <c r="BK3" i="31"/>
  <c r="H31" i="16"/>
  <c r="BK15" i="31"/>
  <c r="H3" i="16"/>
  <c r="BK47" i="31"/>
  <c r="H5" i="16"/>
  <c r="BK49" i="31"/>
  <c r="K22" i="27"/>
  <c r="AX18" i="31"/>
  <c r="H42" i="16"/>
  <c r="BK26" i="31"/>
  <c r="K36" i="27"/>
  <c r="AX32" i="31"/>
  <c r="G22" i="16"/>
  <c r="BJ6" i="31"/>
  <c r="G14" i="16"/>
  <c r="BJ58" i="31"/>
  <c r="K24" i="27"/>
  <c r="AX20" i="31"/>
  <c r="K18" i="27"/>
  <c r="AX14" i="31"/>
  <c r="L61" i="29"/>
  <c r="CC55" i="31" s="1"/>
  <c r="CB55" i="31"/>
  <c r="K14" i="27"/>
  <c r="AX10" i="31"/>
  <c r="K15" i="27"/>
  <c r="AX11" i="31"/>
  <c r="K25" i="27"/>
  <c r="AX21" i="31"/>
  <c r="K47" i="27"/>
  <c r="K12" i="27"/>
  <c r="AX8" i="31"/>
  <c r="K40" i="27"/>
  <c r="AX36" i="31"/>
  <c r="K27" i="27"/>
  <c r="AX23" i="31"/>
  <c r="L59" i="28"/>
  <c r="CA53" i="31"/>
  <c r="K16" i="27"/>
  <c r="AX12" i="31"/>
  <c r="K31" i="27"/>
  <c r="AX27" i="31"/>
  <c r="K42" i="27"/>
  <c r="AX38" i="31"/>
  <c r="K29" i="27"/>
  <c r="AX25" i="31"/>
  <c r="K32" i="27"/>
  <c r="AX28" i="31"/>
  <c r="K9" i="27"/>
  <c r="AX5" i="31"/>
  <c r="K10" i="27"/>
  <c r="AX6" i="31"/>
  <c r="K49" i="27"/>
  <c r="K11" i="27"/>
  <c r="AX7" i="31"/>
  <c r="K48" i="27"/>
  <c r="K20" i="27"/>
  <c r="AX16" i="31"/>
  <c r="K21" i="27"/>
  <c r="AX17" i="31"/>
  <c r="L64" i="28"/>
  <c r="CA58" i="31"/>
  <c r="K38" i="27"/>
  <c r="AX34" i="31"/>
  <c r="H50" i="16"/>
  <c r="BK34" i="31"/>
  <c r="K64" i="26"/>
  <c r="AX58" i="31" s="1"/>
  <c r="K56" i="27"/>
  <c r="AY50" i="31" s="1"/>
  <c r="K54" i="27"/>
  <c r="AY48" i="31" s="1"/>
  <c r="K61" i="26"/>
  <c r="AX55" i="31" s="1"/>
  <c r="K60" i="26"/>
  <c r="AX54" i="31" s="1"/>
  <c r="K55" i="27"/>
  <c r="AY49" i="31" s="1"/>
  <c r="K57" i="26"/>
  <c r="AX51" i="31" s="1"/>
  <c r="K53" i="27"/>
  <c r="AY47" i="31" s="1"/>
  <c r="K65" i="27"/>
  <c r="I15" i="16"/>
  <c r="K63" i="27"/>
  <c r="K7" i="27"/>
  <c r="AY3" i="31" s="1"/>
  <c r="H8" i="16"/>
  <c r="K58" i="27"/>
  <c r="K59" i="27"/>
  <c r="I9" i="16"/>
  <c r="K62" i="27"/>
  <c r="M2" i="24"/>
  <c r="H20" i="16"/>
  <c r="H61" i="16"/>
  <c r="BL4" i="31"/>
  <c r="F62" i="16"/>
  <c r="M4" i="22"/>
  <c r="H1" i="16"/>
  <c r="AK9" i="31"/>
  <c r="L50" i="18"/>
  <c r="L49" i="18"/>
  <c r="BS45" i="31" s="1"/>
  <c r="L48" i="18"/>
  <c r="L47" i="18"/>
  <c r="BS43" i="31" s="1"/>
  <c r="L46" i="18"/>
  <c r="L44" i="18"/>
  <c r="L43" i="18"/>
  <c r="L42" i="18"/>
  <c r="L41" i="18"/>
  <c r="L40" i="18"/>
  <c r="L39" i="18"/>
  <c r="L38" i="18"/>
  <c r="L37" i="18"/>
  <c r="L36" i="18"/>
  <c r="L35" i="18"/>
  <c r="L34" i="18"/>
  <c r="L33" i="18"/>
  <c r="L32" i="18"/>
  <c r="L31" i="18"/>
  <c r="L30" i="18"/>
  <c r="L29" i="18"/>
  <c r="L28" i="18"/>
  <c r="L27" i="18"/>
  <c r="L26" i="18"/>
  <c r="L25" i="18"/>
  <c r="L24" i="18"/>
  <c r="L23" i="18"/>
  <c r="L22" i="18"/>
  <c r="L21" i="18"/>
  <c r="L20" i="18"/>
  <c r="L19" i="18"/>
  <c r="L18" i="18"/>
  <c r="L17" i="18"/>
  <c r="L16" i="18"/>
  <c r="L15" i="18"/>
  <c r="L14" i="18"/>
  <c r="L13" i="18"/>
  <c r="L12" i="18"/>
  <c r="L11" i="18"/>
  <c r="L10" i="18"/>
  <c r="L9" i="18"/>
  <c r="L8" i="18"/>
  <c r="L7" i="18"/>
  <c r="L1500" i="18"/>
  <c r="C15" i="16"/>
  <c r="C14" i="16"/>
  <c r="C13" i="16"/>
  <c r="C12" i="16"/>
  <c r="C11" i="16"/>
  <c r="C10" i="16"/>
  <c r="C9" i="16"/>
  <c r="C8" i="16"/>
  <c r="C7" i="16"/>
  <c r="C6" i="16"/>
  <c r="C5" i="16"/>
  <c r="C4" i="16"/>
  <c r="C61" i="16"/>
  <c r="BF3" i="31"/>
  <c r="L50" i="20" l="1"/>
  <c r="BS46" i="31"/>
  <c r="I12" i="16"/>
  <c r="K50" i="23"/>
  <c r="I13" i="16"/>
  <c r="CB52" i="31"/>
  <c r="L58" i="29"/>
  <c r="CC52" i="31" s="1"/>
  <c r="C32" i="16"/>
  <c r="BF16" i="31"/>
  <c r="C48" i="16"/>
  <c r="BF32" i="31"/>
  <c r="C25" i="16"/>
  <c r="BF9" i="31"/>
  <c r="C37" i="16"/>
  <c r="BF21" i="31"/>
  <c r="C49" i="16"/>
  <c r="BF33" i="31"/>
  <c r="I52" i="16"/>
  <c r="BL36" i="31"/>
  <c r="I36" i="16"/>
  <c r="BL20" i="31"/>
  <c r="H25" i="16"/>
  <c r="BK9" i="31"/>
  <c r="I28" i="16"/>
  <c r="BL12" i="31"/>
  <c r="I56" i="16"/>
  <c r="BL40" i="31"/>
  <c r="H22" i="16"/>
  <c r="BK6" i="31"/>
  <c r="BM56" i="31"/>
  <c r="AY56" i="31"/>
  <c r="I47" i="16"/>
  <c r="BL31" i="31"/>
  <c r="H7" i="16"/>
  <c r="BK51" i="31"/>
  <c r="H10" i="16"/>
  <c r="BK54" i="31"/>
  <c r="H14" i="16"/>
  <c r="BK58" i="31"/>
  <c r="K47" i="23"/>
  <c r="K15" i="23"/>
  <c r="AY11" i="31"/>
  <c r="K24" i="23"/>
  <c r="AY20" i="31"/>
  <c r="K30" i="23"/>
  <c r="AY26" i="31"/>
  <c r="C20" i="16"/>
  <c r="BF4" i="31"/>
  <c r="C40" i="16"/>
  <c r="BF24" i="31"/>
  <c r="C21" i="16"/>
  <c r="BF5" i="31"/>
  <c r="C29" i="16"/>
  <c r="BF13" i="31"/>
  <c r="C41" i="16"/>
  <c r="BF25" i="31"/>
  <c r="C53" i="16"/>
  <c r="BF37" i="31"/>
  <c r="C22" i="16"/>
  <c r="BF6" i="31"/>
  <c r="C26" i="16"/>
  <c r="BF10" i="31"/>
  <c r="C30" i="16"/>
  <c r="BF14" i="31"/>
  <c r="C34" i="16"/>
  <c r="BF18" i="31"/>
  <c r="C38" i="16"/>
  <c r="BF22" i="31"/>
  <c r="C42" i="16"/>
  <c r="BF26" i="31"/>
  <c r="C46" i="16"/>
  <c r="BF30" i="31"/>
  <c r="C54" i="16"/>
  <c r="BF38" i="31"/>
  <c r="C58" i="16"/>
  <c r="L8" i="20"/>
  <c r="BS4" i="31"/>
  <c r="L12" i="20"/>
  <c r="BS8" i="31"/>
  <c r="L16" i="20"/>
  <c r="BS12" i="31"/>
  <c r="L20" i="20"/>
  <c r="BS16" i="31"/>
  <c r="L24" i="20"/>
  <c r="BS20" i="31"/>
  <c r="L28" i="20"/>
  <c r="BS24" i="31"/>
  <c r="L32" i="20"/>
  <c r="BS28" i="31"/>
  <c r="L36" i="20"/>
  <c r="BS32" i="31"/>
  <c r="L40" i="20"/>
  <c r="BS36" i="31"/>
  <c r="L44" i="20"/>
  <c r="BS40" i="31"/>
  <c r="L49" i="20"/>
  <c r="BT45" i="31" s="1"/>
  <c r="H45" i="16"/>
  <c r="BK29" i="31"/>
  <c r="H38" i="16"/>
  <c r="BK22" i="31"/>
  <c r="H41" i="16"/>
  <c r="BK25" i="31"/>
  <c r="H54" i="16"/>
  <c r="BK38" i="31"/>
  <c r="H33" i="16"/>
  <c r="BK17" i="31"/>
  <c r="H53" i="16"/>
  <c r="BK37" i="31"/>
  <c r="I43" i="16"/>
  <c r="BL27" i="31"/>
  <c r="I23" i="16"/>
  <c r="BL7" i="31"/>
  <c r="I59" i="16"/>
  <c r="I55" i="16"/>
  <c r="BL39" i="31"/>
  <c r="BM57" i="31"/>
  <c r="AY57" i="31"/>
  <c r="I3" i="16"/>
  <c r="BL47" i="31"/>
  <c r="I5" i="16"/>
  <c r="BL49" i="31"/>
  <c r="I6" i="16"/>
  <c r="BL50" i="31"/>
  <c r="L64" i="29"/>
  <c r="CC58" i="31" s="1"/>
  <c r="CB58" i="31"/>
  <c r="K20" i="23"/>
  <c r="AY16" i="31"/>
  <c r="K11" i="23"/>
  <c r="AY7" i="31"/>
  <c r="K10" i="23"/>
  <c r="AY6" i="31"/>
  <c r="K32" i="23"/>
  <c r="AY28" i="31"/>
  <c r="K42" i="23"/>
  <c r="AY38" i="31"/>
  <c r="K16" i="23"/>
  <c r="AY12" i="31"/>
  <c r="K27" i="23"/>
  <c r="AY23" i="31"/>
  <c r="K12" i="23"/>
  <c r="AY8" i="31"/>
  <c r="I34" i="16"/>
  <c r="BL18" i="31"/>
  <c r="K23" i="23"/>
  <c r="AY19" i="31"/>
  <c r="K46" i="23"/>
  <c r="L60" i="29"/>
  <c r="CC54" i="31" s="1"/>
  <c r="CB54" i="31"/>
  <c r="K35" i="23"/>
  <c r="AY31" i="31"/>
  <c r="K43" i="23"/>
  <c r="AY39" i="31"/>
  <c r="K13" i="23"/>
  <c r="AY9" i="31"/>
  <c r="L53" i="29"/>
  <c r="CC47" i="31" s="1"/>
  <c r="CB47" i="31"/>
  <c r="L56" i="29"/>
  <c r="CC50" i="31" s="1"/>
  <c r="CB50" i="31"/>
  <c r="K17" i="23"/>
  <c r="AY13" i="31"/>
  <c r="L57" i="29"/>
  <c r="CC51" i="31" s="1"/>
  <c r="CB51" i="31"/>
  <c r="C24" i="16"/>
  <c r="BF8" i="31"/>
  <c r="C36" i="16"/>
  <c r="BF20" i="31"/>
  <c r="C52" i="16"/>
  <c r="BF36" i="31"/>
  <c r="C33" i="16"/>
  <c r="BF17" i="31"/>
  <c r="C45" i="16"/>
  <c r="BF29" i="31"/>
  <c r="C57" i="16"/>
  <c r="L7" i="20"/>
  <c r="BS3" i="31"/>
  <c r="L11" i="20"/>
  <c r="BS7" i="31"/>
  <c r="L15" i="20"/>
  <c r="BS11" i="31"/>
  <c r="L19" i="20"/>
  <c r="BS15" i="31"/>
  <c r="L23" i="20"/>
  <c r="BS19" i="31"/>
  <c r="L27" i="20"/>
  <c r="BS23" i="31"/>
  <c r="L31" i="20"/>
  <c r="BS27" i="31"/>
  <c r="L35" i="20"/>
  <c r="BS31" i="31"/>
  <c r="L39" i="20"/>
  <c r="BS35" i="31"/>
  <c r="L43" i="20"/>
  <c r="BS39" i="31"/>
  <c r="L48" i="20"/>
  <c r="C23" i="16"/>
  <c r="BF7" i="31"/>
  <c r="C27" i="16"/>
  <c r="BF11" i="31"/>
  <c r="C31" i="16"/>
  <c r="BF15" i="31"/>
  <c r="C35" i="16"/>
  <c r="BF19" i="31"/>
  <c r="C39" i="16"/>
  <c r="BF23" i="31"/>
  <c r="C43" i="16"/>
  <c r="BF27" i="31"/>
  <c r="C47" i="16"/>
  <c r="BF31" i="31"/>
  <c r="C51" i="16"/>
  <c r="BF35" i="31"/>
  <c r="C55" i="16"/>
  <c r="BF39" i="31"/>
  <c r="C59" i="16"/>
  <c r="L9" i="20"/>
  <c r="BS5" i="31"/>
  <c r="L13" i="20"/>
  <c r="BS9" i="31"/>
  <c r="L17" i="20"/>
  <c r="BS13" i="31"/>
  <c r="L21" i="20"/>
  <c r="BS17" i="31"/>
  <c r="L25" i="20"/>
  <c r="BS21" i="31"/>
  <c r="L29" i="20"/>
  <c r="BS25" i="31"/>
  <c r="L33" i="20"/>
  <c r="BS29" i="31"/>
  <c r="L37" i="20"/>
  <c r="BS33" i="31"/>
  <c r="L41" i="20"/>
  <c r="BS37" i="31"/>
  <c r="L46" i="20"/>
  <c r="H30" i="16"/>
  <c r="BK14" i="31"/>
  <c r="I60" i="16"/>
  <c r="H57" i="16"/>
  <c r="H46" i="16"/>
  <c r="BK30" i="31"/>
  <c r="I40" i="16"/>
  <c r="BL24" i="31"/>
  <c r="I48" i="16"/>
  <c r="BL32" i="31"/>
  <c r="I31" i="16"/>
  <c r="BL15" i="31"/>
  <c r="BM53" i="31"/>
  <c r="AY53" i="31"/>
  <c r="BM52" i="31"/>
  <c r="AY52" i="31"/>
  <c r="I39" i="16"/>
  <c r="BL23" i="31"/>
  <c r="I19" i="16"/>
  <c r="BL3" i="31"/>
  <c r="I27" i="16"/>
  <c r="BL11" i="31"/>
  <c r="H11" i="16"/>
  <c r="BK55" i="31"/>
  <c r="I58" i="16"/>
  <c r="K25" i="23"/>
  <c r="AY21" i="31"/>
  <c r="K14" i="23"/>
  <c r="AY10" i="31"/>
  <c r="K18" i="23"/>
  <c r="AY14" i="31"/>
  <c r="K36" i="23"/>
  <c r="AY32" i="31"/>
  <c r="I42" i="16"/>
  <c r="BL26" i="31"/>
  <c r="C28" i="16"/>
  <c r="BF12" i="31"/>
  <c r="C44" i="16"/>
  <c r="BF28" i="31"/>
  <c r="C56" i="16"/>
  <c r="BF40" i="31"/>
  <c r="C60" i="16"/>
  <c r="L10" i="20"/>
  <c r="BS6" i="31"/>
  <c r="L14" i="20"/>
  <c r="BS10" i="31"/>
  <c r="L18" i="20"/>
  <c r="BS14" i="31"/>
  <c r="L22" i="20"/>
  <c r="BS18" i="31"/>
  <c r="L26" i="20"/>
  <c r="BS22" i="31"/>
  <c r="L30" i="20"/>
  <c r="BS26" i="31"/>
  <c r="L34" i="20"/>
  <c r="BS30" i="31"/>
  <c r="L38" i="20"/>
  <c r="BS34" i="31"/>
  <c r="L42" i="20"/>
  <c r="BS38" i="31"/>
  <c r="L47" i="20"/>
  <c r="BT43" i="31" s="1"/>
  <c r="I44" i="16"/>
  <c r="BL28" i="31"/>
  <c r="I32" i="16"/>
  <c r="BL16" i="31"/>
  <c r="H37" i="16"/>
  <c r="BK21" i="31"/>
  <c r="H29" i="16"/>
  <c r="BK13" i="31"/>
  <c r="I24" i="16"/>
  <c r="BL8" i="31"/>
  <c r="H49" i="16"/>
  <c r="BK33" i="31"/>
  <c r="J26" i="16"/>
  <c r="BM10" i="31"/>
  <c r="H21" i="16"/>
  <c r="BK5" i="31"/>
  <c r="I51" i="16"/>
  <c r="BL35" i="31"/>
  <c r="I35" i="16"/>
  <c r="BL19" i="31"/>
  <c r="I4" i="16"/>
  <c r="BL48" i="31"/>
  <c r="K21" i="23"/>
  <c r="AY17" i="31"/>
  <c r="K48" i="23"/>
  <c r="K49" i="23"/>
  <c r="K9" i="23"/>
  <c r="AY5" i="31"/>
  <c r="K29" i="23"/>
  <c r="AY25" i="31"/>
  <c r="K31" i="23"/>
  <c r="AY27" i="31"/>
  <c r="L59" i="29"/>
  <c r="CC53" i="31" s="1"/>
  <c r="CB53" i="31"/>
  <c r="K40" i="23"/>
  <c r="AY36" i="31"/>
  <c r="K22" i="23"/>
  <c r="AY18" i="31"/>
  <c r="K39" i="23"/>
  <c r="AY35" i="31"/>
  <c r="K28" i="23"/>
  <c r="AY24" i="31"/>
  <c r="K8" i="23"/>
  <c r="AY4" i="31"/>
  <c r="K37" i="23"/>
  <c r="AY33" i="31"/>
  <c r="K41" i="23"/>
  <c r="AY37" i="31"/>
  <c r="K33" i="23"/>
  <c r="AY29" i="31"/>
  <c r="K44" i="23"/>
  <c r="AY40" i="31"/>
  <c r="K34" i="23"/>
  <c r="AY30" i="31"/>
  <c r="K19" i="23"/>
  <c r="AY15" i="31"/>
  <c r="K26" i="23"/>
  <c r="AY22" i="31"/>
  <c r="C50" i="16"/>
  <c r="BF34" i="31"/>
  <c r="I50" i="16"/>
  <c r="BL34" i="31"/>
  <c r="K38" i="23"/>
  <c r="AY34" i="31"/>
  <c r="M3" i="25"/>
  <c r="H16" i="16" s="1"/>
  <c r="K57" i="27"/>
  <c r="AY51" i="31" s="1"/>
  <c r="K54" i="23"/>
  <c r="AZ48" i="31" s="1"/>
  <c r="K64" i="27"/>
  <c r="AY58" i="31" s="1"/>
  <c r="K55" i="23"/>
  <c r="AZ49" i="31" s="1"/>
  <c r="K61" i="27"/>
  <c r="AY55" i="31" s="1"/>
  <c r="K60" i="27"/>
  <c r="AY54" i="31" s="1"/>
  <c r="K56" i="23"/>
  <c r="AZ50" i="31" s="1"/>
  <c r="K53" i="23"/>
  <c r="AZ47" i="31" s="1"/>
  <c r="K59" i="23"/>
  <c r="K7" i="23"/>
  <c r="AZ3" i="31" s="1"/>
  <c r="K58" i="23"/>
  <c r="J12" i="16"/>
  <c r="K62" i="23"/>
  <c r="I8" i="16"/>
  <c r="K63" i="23"/>
  <c r="J13" i="16"/>
  <c r="J15" i="16"/>
  <c r="K65" i="23"/>
  <c r="I1" i="16"/>
  <c r="AK10" i="31"/>
  <c r="BM4" i="31"/>
  <c r="I61" i="16"/>
  <c r="M2" i="25"/>
  <c r="M4" i="24"/>
  <c r="G62" i="16"/>
  <c r="L3" i="18"/>
  <c r="I20" i="16"/>
  <c r="M3" i="18"/>
  <c r="C16" i="16" s="1"/>
  <c r="C3" i="16"/>
  <c r="M2" i="18"/>
  <c r="C62" i="16" s="1"/>
  <c r="C19" i="16"/>
  <c r="L2" i="20"/>
  <c r="L2" i="18"/>
  <c r="L1500" i="2"/>
  <c r="L2" i="2"/>
  <c r="L3" i="2"/>
  <c r="L50" i="21" l="1"/>
  <c r="BT46" i="31"/>
  <c r="N45" i="2"/>
  <c r="N45" i="18" s="1"/>
  <c r="N45" i="20" s="1"/>
  <c r="N45" i="21" s="1"/>
  <c r="N45" i="22" s="1"/>
  <c r="N45" i="24" s="1"/>
  <c r="N45" i="25" s="1"/>
  <c r="N45" i="26" s="1"/>
  <c r="N45" i="27" s="1"/>
  <c r="N45" i="23" s="1"/>
  <c r="N45" i="28" s="1"/>
  <c r="N45" i="29" s="1"/>
  <c r="N48" i="2"/>
  <c r="N47" i="2"/>
  <c r="N50" i="2"/>
  <c r="N49" i="2"/>
  <c r="N46" i="2"/>
  <c r="K50" i="28"/>
  <c r="J9" i="16"/>
  <c r="J44" i="16"/>
  <c r="BM28" i="31"/>
  <c r="J36" i="16"/>
  <c r="BM20" i="31"/>
  <c r="I21" i="16"/>
  <c r="BL5" i="31"/>
  <c r="I41" i="16"/>
  <c r="BL25" i="31"/>
  <c r="I29" i="16"/>
  <c r="BL13" i="31"/>
  <c r="J32" i="16"/>
  <c r="BM16" i="31"/>
  <c r="J35" i="16"/>
  <c r="BM19" i="31"/>
  <c r="J27" i="16"/>
  <c r="BM11" i="31"/>
  <c r="J59" i="16"/>
  <c r="BN53" i="31"/>
  <c r="AZ53" i="31"/>
  <c r="J3" i="16"/>
  <c r="BM47" i="31"/>
  <c r="J5" i="16"/>
  <c r="BM49" i="31"/>
  <c r="J4" i="16"/>
  <c r="BM48" i="31"/>
  <c r="K26" i="28"/>
  <c r="AZ22" i="31"/>
  <c r="K19" i="28"/>
  <c r="AZ15" i="31"/>
  <c r="K44" i="28"/>
  <c r="AZ40" i="31"/>
  <c r="K41" i="28"/>
  <c r="AZ37" i="31"/>
  <c r="K8" i="28"/>
  <c r="AZ4" i="31"/>
  <c r="K39" i="28"/>
  <c r="AZ35" i="31"/>
  <c r="K22" i="28"/>
  <c r="AZ18" i="31"/>
  <c r="K29" i="28"/>
  <c r="AZ25" i="31"/>
  <c r="K49" i="28"/>
  <c r="K21" i="28"/>
  <c r="AZ17" i="31"/>
  <c r="L47" i="21"/>
  <c r="BU43" i="31" s="1"/>
  <c r="L38" i="21"/>
  <c r="BT34" i="31"/>
  <c r="L30" i="21"/>
  <c r="BT26" i="31"/>
  <c r="L22" i="21"/>
  <c r="BT18" i="31"/>
  <c r="L14" i="21"/>
  <c r="BT10" i="31"/>
  <c r="K18" i="28"/>
  <c r="AZ14" i="31"/>
  <c r="K25" i="28"/>
  <c r="AZ21" i="31"/>
  <c r="L46" i="21"/>
  <c r="L37" i="21"/>
  <c r="BT33" i="31"/>
  <c r="L29" i="21"/>
  <c r="BT25" i="31"/>
  <c r="L21" i="21"/>
  <c r="BT17" i="31"/>
  <c r="L13" i="21"/>
  <c r="BT9" i="31"/>
  <c r="L48" i="21"/>
  <c r="L39" i="21"/>
  <c r="BT35" i="31"/>
  <c r="L31" i="21"/>
  <c r="BT27" i="31"/>
  <c r="L23" i="21"/>
  <c r="BT19" i="31"/>
  <c r="L15" i="21"/>
  <c r="BT11" i="31"/>
  <c r="L7" i="21"/>
  <c r="BT3" i="31"/>
  <c r="K17" i="28"/>
  <c r="AZ13" i="31"/>
  <c r="K43" i="28"/>
  <c r="AZ39" i="31"/>
  <c r="K23" i="28"/>
  <c r="AZ19" i="31"/>
  <c r="K12" i="28"/>
  <c r="AZ8" i="31"/>
  <c r="K16" i="28"/>
  <c r="AZ12" i="31"/>
  <c r="K32" i="28"/>
  <c r="AZ28" i="31"/>
  <c r="K11" i="28"/>
  <c r="AZ7" i="31"/>
  <c r="L44" i="21"/>
  <c r="BT40" i="31"/>
  <c r="L36" i="21"/>
  <c r="BT32" i="31"/>
  <c r="L28" i="21"/>
  <c r="BT24" i="31"/>
  <c r="L20" i="21"/>
  <c r="BT16" i="31"/>
  <c r="L12" i="21"/>
  <c r="BT8" i="31"/>
  <c r="K30" i="28"/>
  <c r="AZ26" i="31"/>
  <c r="K15" i="28"/>
  <c r="AZ11" i="31"/>
  <c r="I46" i="16"/>
  <c r="BL30" i="31"/>
  <c r="J48" i="16"/>
  <c r="BM32" i="31"/>
  <c r="I25" i="16"/>
  <c r="BL9" i="31"/>
  <c r="I22" i="16"/>
  <c r="BL6" i="31"/>
  <c r="I30" i="16"/>
  <c r="BL14" i="31"/>
  <c r="J40" i="16"/>
  <c r="BM24" i="31"/>
  <c r="I53" i="16"/>
  <c r="BL37" i="31"/>
  <c r="I57" i="16"/>
  <c r="BN56" i="31"/>
  <c r="AZ56" i="31"/>
  <c r="BN52" i="31"/>
  <c r="AZ52" i="31"/>
  <c r="J19" i="16"/>
  <c r="BM3" i="31"/>
  <c r="J51" i="16"/>
  <c r="BM35" i="31"/>
  <c r="J31" i="16"/>
  <c r="BM15" i="31"/>
  <c r="I10" i="16"/>
  <c r="BL54" i="31"/>
  <c r="J58" i="16"/>
  <c r="I33" i="16"/>
  <c r="BL17" i="31"/>
  <c r="I49" i="16"/>
  <c r="BL33" i="31"/>
  <c r="I45" i="16"/>
  <c r="BL29" i="31"/>
  <c r="I54" i="16"/>
  <c r="BL38" i="31"/>
  <c r="J60" i="16"/>
  <c r="K26" i="16"/>
  <c r="BN10" i="31"/>
  <c r="I37" i="16"/>
  <c r="BL21" i="31"/>
  <c r="BN57" i="31"/>
  <c r="AZ57" i="31"/>
  <c r="J23" i="16"/>
  <c r="BM7" i="31"/>
  <c r="J39" i="16"/>
  <c r="BM23" i="31"/>
  <c r="J6" i="16"/>
  <c r="BM50" i="31"/>
  <c r="K34" i="28"/>
  <c r="AZ30" i="31"/>
  <c r="K33" i="28"/>
  <c r="AZ29" i="31"/>
  <c r="K37" i="28"/>
  <c r="AZ33" i="31"/>
  <c r="K28" i="28"/>
  <c r="AZ24" i="31"/>
  <c r="J34" i="16"/>
  <c r="BM18" i="31"/>
  <c r="K40" i="28"/>
  <c r="AZ36" i="31"/>
  <c r="K31" i="28"/>
  <c r="AZ27" i="31"/>
  <c r="K9" i="28"/>
  <c r="AZ5" i="31"/>
  <c r="K48" i="28"/>
  <c r="L42" i="21"/>
  <c r="BT38" i="31"/>
  <c r="L34" i="21"/>
  <c r="BT30" i="31"/>
  <c r="L26" i="21"/>
  <c r="BT22" i="31"/>
  <c r="L18" i="21"/>
  <c r="BT14" i="31"/>
  <c r="L10" i="21"/>
  <c r="BT6" i="31"/>
  <c r="K36" i="28"/>
  <c r="AZ32" i="31"/>
  <c r="K14" i="28"/>
  <c r="AZ10" i="31"/>
  <c r="L41" i="21"/>
  <c r="BT37" i="31"/>
  <c r="L33" i="21"/>
  <c r="BT29" i="31"/>
  <c r="L25" i="21"/>
  <c r="BT21" i="31"/>
  <c r="L17" i="21"/>
  <c r="BT13" i="31"/>
  <c r="L9" i="21"/>
  <c r="BT5" i="31"/>
  <c r="L43" i="21"/>
  <c r="BT39" i="31"/>
  <c r="L35" i="21"/>
  <c r="BT31" i="31"/>
  <c r="L27" i="21"/>
  <c r="BT23" i="31"/>
  <c r="L19" i="21"/>
  <c r="BT15" i="31"/>
  <c r="L11" i="21"/>
  <c r="BT7" i="31"/>
  <c r="K13" i="28"/>
  <c r="AZ9" i="31"/>
  <c r="K35" i="28"/>
  <c r="AZ31" i="31"/>
  <c r="K46" i="28"/>
  <c r="K27" i="28"/>
  <c r="AZ23" i="31"/>
  <c r="K42" i="28"/>
  <c r="AZ38" i="31"/>
  <c r="K10" i="28"/>
  <c r="AZ6" i="31"/>
  <c r="K20" i="28"/>
  <c r="AZ16" i="31"/>
  <c r="L49" i="21"/>
  <c r="BU45" i="31" s="1"/>
  <c r="L40" i="21"/>
  <c r="BT36" i="31"/>
  <c r="L32" i="21"/>
  <c r="BT28" i="31"/>
  <c r="L24" i="21"/>
  <c r="BT20" i="31"/>
  <c r="L16" i="21"/>
  <c r="BT12" i="31"/>
  <c r="L8" i="21"/>
  <c r="BT4" i="31"/>
  <c r="J42" i="16"/>
  <c r="BM26" i="31"/>
  <c r="K24" i="28"/>
  <c r="AZ20" i="31"/>
  <c r="I38" i="16"/>
  <c r="BL22" i="31"/>
  <c r="J28" i="16"/>
  <c r="BM12" i="31"/>
  <c r="J52" i="16"/>
  <c r="BM36" i="31"/>
  <c r="J24" i="16"/>
  <c r="BM8" i="31"/>
  <c r="J56" i="16"/>
  <c r="BM40" i="31"/>
  <c r="J55" i="16"/>
  <c r="BM39" i="31"/>
  <c r="J43" i="16"/>
  <c r="BM27" i="31"/>
  <c r="J47" i="16"/>
  <c r="BM31" i="31"/>
  <c r="I11" i="16"/>
  <c r="BL55" i="31"/>
  <c r="I14" i="16"/>
  <c r="BL58" i="31"/>
  <c r="I7" i="16"/>
  <c r="BL51" i="31"/>
  <c r="K47" i="28"/>
  <c r="J50" i="16"/>
  <c r="BM34" i="31"/>
  <c r="K38" i="28"/>
  <c r="AZ34" i="31"/>
  <c r="N60" i="2"/>
  <c r="N60" i="18" s="1"/>
  <c r="N60" i="20" s="1"/>
  <c r="N60" i="21" s="1"/>
  <c r="N60" i="22" s="1"/>
  <c r="N60" i="24" s="1"/>
  <c r="N60" i="25" s="1"/>
  <c r="N60" i="26" s="1"/>
  <c r="N54" i="2"/>
  <c r="N54" i="18" s="1"/>
  <c r="N54" i="20" s="1"/>
  <c r="N54" i="21" s="1"/>
  <c r="N54" i="22" s="1"/>
  <c r="N54" i="24" s="1"/>
  <c r="N54" i="25" s="1"/>
  <c r="N54" i="26" s="1"/>
  <c r="N54" i="27" s="1"/>
  <c r="N56" i="2"/>
  <c r="N56" i="18" s="1"/>
  <c r="N56" i="20" s="1"/>
  <c r="N56" i="21" s="1"/>
  <c r="N56" i="22" s="1"/>
  <c r="N56" i="24" s="1"/>
  <c r="N56" i="25" s="1"/>
  <c r="N56" i="26" s="1"/>
  <c r="N56" i="27" s="1"/>
  <c r="N59" i="2"/>
  <c r="N59" i="18" s="1"/>
  <c r="N59" i="20" s="1"/>
  <c r="N59" i="21" s="1"/>
  <c r="N59" i="22" s="1"/>
  <c r="N59" i="24" s="1"/>
  <c r="N59" i="25" s="1"/>
  <c r="N59" i="26" s="1"/>
  <c r="N59" i="27" s="1"/>
  <c r="N53" i="2"/>
  <c r="N53" i="18" s="1"/>
  <c r="N53" i="20" s="1"/>
  <c r="N53" i="21" s="1"/>
  <c r="N53" i="22" s="1"/>
  <c r="N53" i="24" s="1"/>
  <c r="N53" i="25" s="1"/>
  <c r="N53" i="26" s="1"/>
  <c r="N53" i="27" s="1"/>
  <c r="N58" i="2"/>
  <c r="N58" i="18" s="1"/>
  <c r="N58" i="20" s="1"/>
  <c r="N58" i="21" s="1"/>
  <c r="N58" i="22" s="1"/>
  <c r="N58" i="24" s="1"/>
  <c r="N58" i="25" s="1"/>
  <c r="N58" i="26" s="1"/>
  <c r="N58" i="27" s="1"/>
  <c r="N64" i="2"/>
  <c r="N64" i="18" s="1"/>
  <c r="N64" i="20" s="1"/>
  <c r="N64" i="21" s="1"/>
  <c r="N64" i="22" s="1"/>
  <c r="N64" i="24" s="1"/>
  <c r="N64" i="25" s="1"/>
  <c r="N64" i="26" s="1"/>
  <c r="N63" i="2"/>
  <c r="N63" i="18" s="1"/>
  <c r="N63" i="20" s="1"/>
  <c r="N63" i="21" s="1"/>
  <c r="N63" i="22" s="1"/>
  <c r="N63" i="24" s="1"/>
  <c r="N63" i="25" s="1"/>
  <c r="N63" i="26" s="1"/>
  <c r="N63" i="27" s="1"/>
  <c r="N57" i="2"/>
  <c r="N57" i="18" s="1"/>
  <c r="N57" i="20" s="1"/>
  <c r="N57" i="21" s="1"/>
  <c r="N57" i="22" s="1"/>
  <c r="N57" i="24" s="1"/>
  <c r="N57" i="25" s="1"/>
  <c r="N57" i="26" s="1"/>
  <c r="N62" i="2"/>
  <c r="N62" i="18" s="1"/>
  <c r="N62" i="20" s="1"/>
  <c r="N62" i="21" s="1"/>
  <c r="N62" i="22" s="1"/>
  <c r="N62" i="24" s="1"/>
  <c r="N62" i="25" s="1"/>
  <c r="N62" i="26" s="1"/>
  <c r="N62" i="27" s="1"/>
  <c r="N62" i="23" s="1"/>
  <c r="N61" i="2"/>
  <c r="N61" i="18" s="1"/>
  <c r="N61" i="20" s="1"/>
  <c r="N61" i="21" s="1"/>
  <c r="N61" i="22" s="1"/>
  <c r="N61" i="24" s="1"/>
  <c r="N61" i="25" s="1"/>
  <c r="N61" i="26" s="1"/>
  <c r="N65" i="2"/>
  <c r="N65" i="18" s="1"/>
  <c r="N65" i="20" s="1"/>
  <c r="N65" i="21" s="1"/>
  <c r="N65" i="22" s="1"/>
  <c r="N65" i="24" s="1"/>
  <c r="N65" i="25" s="1"/>
  <c r="N65" i="26" s="1"/>
  <c r="N65" i="27" s="1"/>
  <c r="N65" i="23" s="1"/>
  <c r="N55" i="2"/>
  <c r="N55" i="18" s="1"/>
  <c r="N55" i="20" s="1"/>
  <c r="N55" i="21" s="1"/>
  <c r="N55" i="22" s="1"/>
  <c r="N55" i="24" s="1"/>
  <c r="N55" i="25" s="1"/>
  <c r="N55" i="26" s="1"/>
  <c r="N55" i="27" s="1"/>
  <c r="K56" i="28"/>
  <c r="BA50" i="31" s="1"/>
  <c r="K54" i="28"/>
  <c r="BA48" i="31" s="1"/>
  <c r="K61" i="23"/>
  <c r="AZ55" i="31" s="1"/>
  <c r="M3" i="26"/>
  <c r="I16" i="16" s="1"/>
  <c r="K60" i="23"/>
  <c r="AZ54" i="31" s="1"/>
  <c r="K64" i="23"/>
  <c r="AZ58" i="31" s="1"/>
  <c r="K55" i="28"/>
  <c r="BA49" i="31" s="1"/>
  <c r="K57" i="23"/>
  <c r="AZ51" i="31" s="1"/>
  <c r="K53" i="28"/>
  <c r="BA47" i="31" s="1"/>
  <c r="L4" i="18"/>
  <c r="K62" i="28"/>
  <c r="K12" i="16"/>
  <c r="J8" i="16"/>
  <c r="K7" i="28"/>
  <c r="BA3" i="31" s="1"/>
  <c r="K58" i="28"/>
  <c r="K59" i="28"/>
  <c r="K63" i="28"/>
  <c r="K13" i="16"/>
  <c r="K65" i="28"/>
  <c r="K15" i="16"/>
  <c r="J20" i="16"/>
  <c r="L3" i="20"/>
  <c r="BN4" i="31"/>
  <c r="J1" i="16"/>
  <c r="AK11" i="31"/>
  <c r="J61" i="16"/>
  <c r="L4" i="20"/>
  <c r="M2" i="26"/>
  <c r="H62" i="16"/>
  <c r="M4" i="25"/>
  <c r="L3" i="21"/>
  <c r="M4" i="18"/>
  <c r="L4" i="2"/>
  <c r="L50" i="22" l="1"/>
  <c r="BU46" i="31"/>
  <c r="K9" i="16"/>
  <c r="N59" i="23"/>
  <c r="K50" i="29"/>
  <c r="N58" i="23"/>
  <c r="J37" i="16"/>
  <c r="BM21" i="31"/>
  <c r="J54" i="16"/>
  <c r="BM38" i="31"/>
  <c r="K44" i="16"/>
  <c r="BN28" i="31"/>
  <c r="J49" i="16"/>
  <c r="BM33" i="31"/>
  <c r="J53" i="16"/>
  <c r="BM37" i="31"/>
  <c r="K32" i="16"/>
  <c r="BN16" i="31"/>
  <c r="K52" i="16"/>
  <c r="BN36" i="31"/>
  <c r="J33" i="16"/>
  <c r="BM17" i="31"/>
  <c r="BO57" i="31"/>
  <c r="BA57" i="31"/>
  <c r="BO52" i="31"/>
  <c r="BA52" i="31"/>
  <c r="BO56" i="31"/>
  <c r="BA56" i="31"/>
  <c r="K6" i="16"/>
  <c r="BN50" i="31"/>
  <c r="K30" i="29"/>
  <c r="BA26" i="31"/>
  <c r="L20" i="22"/>
  <c r="BU16" i="31"/>
  <c r="L36" i="22"/>
  <c r="BU32" i="31"/>
  <c r="K11" i="29"/>
  <c r="BB7" i="31" s="1"/>
  <c r="BA7" i="31"/>
  <c r="K16" i="29"/>
  <c r="BB12" i="31" s="1"/>
  <c r="BA12" i="31"/>
  <c r="K23" i="29"/>
  <c r="BB19" i="31" s="1"/>
  <c r="BA19" i="31"/>
  <c r="K17" i="29"/>
  <c r="BB13" i="31" s="1"/>
  <c r="BA13" i="31"/>
  <c r="L15" i="22"/>
  <c r="BU11" i="31"/>
  <c r="L31" i="22"/>
  <c r="BU27" i="31"/>
  <c r="L48" i="22"/>
  <c r="L21" i="22"/>
  <c r="BU17" i="31"/>
  <c r="L37" i="22"/>
  <c r="BU33" i="31"/>
  <c r="K25" i="29"/>
  <c r="BB21" i="31" s="1"/>
  <c r="BA21" i="31"/>
  <c r="L14" i="22"/>
  <c r="BU10" i="31"/>
  <c r="L30" i="22"/>
  <c r="BU26" i="31"/>
  <c r="L47" i="22"/>
  <c r="BV43" i="31" s="1"/>
  <c r="K49" i="29"/>
  <c r="K28" i="16"/>
  <c r="BN12" i="31"/>
  <c r="J29" i="16"/>
  <c r="BM13" i="31"/>
  <c r="L26" i="16"/>
  <c r="BO10" i="31"/>
  <c r="K24" i="16"/>
  <c r="BN8" i="31"/>
  <c r="J38" i="16"/>
  <c r="BM22" i="31"/>
  <c r="K60" i="16"/>
  <c r="J30" i="16"/>
  <c r="BM14" i="31"/>
  <c r="K23" i="16"/>
  <c r="BN7" i="31"/>
  <c r="K39" i="16"/>
  <c r="BN23" i="31"/>
  <c r="BO53" i="31"/>
  <c r="BA53" i="31"/>
  <c r="K55" i="16"/>
  <c r="BN39" i="31"/>
  <c r="K19" i="16"/>
  <c r="BN3" i="31"/>
  <c r="J14" i="16"/>
  <c r="BM58" i="31"/>
  <c r="K47" i="29"/>
  <c r="K24" i="29"/>
  <c r="BB20" i="31" s="1"/>
  <c r="BA20" i="31"/>
  <c r="L8" i="22"/>
  <c r="BU4" i="31"/>
  <c r="L24" i="22"/>
  <c r="BU20" i="31"/>
  <c r="L40" i="22"/>
  <c r="BU36" i="31"/>
  <c r="K20" i="29"/>
  <c r="BB16" i="31" s="1"/>
  <c r="BA16" i="31"/>
  <c r="K42" i="29"/>
  <c r="BB38" i="31" s="1"/>
  <c r="BA38" i="31"/>
  <c r="K46" i="29"/>
  <c r="K13" i="29"/>
  <c r="BB9" i="31" s="1"/>
  <c r="BA9" i="31"/>
  <c r="L19" i="22"/>
  <c r="BU15" i="31"/>
  <c r="L35" i="22"/>
  <c r="BU31" i="31"/>
  <c r="L9" i="22"/>
  <c r="BU5" i="31"/>
  <c r="L25" i="22"/>
  <c r="BU21" i="31"/>
  <c r="L41" i="22"/>
  <c r="BU37" i="31"/>
  <c r="K36" i="29"/>
  <c r="BB32" i="31" s="1"/>
  <c r="BA32" i="31"/>
  <c r="L18" i="22"/>
  <c r="BU14" i="31"/>
  <c r="L34" i="22"/>
  <c r="BU30" i="31"/>
  <c r="K48" i="29"/>
  <c r="K31" i="29"/>
  <c r="BB27" i="31" s="1"/>
  <c r="BA27" i="31"/>
  <c r="K37" i="29"/>
  <c r="BB33" i="31" s="1"/>
  <c r="BA33" i="31"/>
  <c r="K34" i="29"/>
  <c r="BB30" i="31" s="1"/>
  <c r="BA30" i="31"/>
  <c r="K15" i="29"/>
  <c r="BB11" i="31" s="1"/>
  <c r="BA11" i="31"/>
  <c r="K22" i="29"/>
  <c r="BA18" i="31"/>
  <c r="K8" i="29"/>
  <c r="BB4" i="31" s="1"/>
  <c r="BA4" i="31"/>
  <c r="K44" i="29"/>
  <c r="BB40" i="31" s="1"/>
  <c r="BA40" i="31"/>
  <c r="K26" i="29"/>
  <c r="BB22" i="31" s="1"/>
  <c r="BA22" i="31"/>
  <c r="J46" i="16"/>
  <c r="BM30" i="31"/>
  <c r="J57" i="16"/>
  <c r="K48" i="16"/>
  <c r="BN32" i="31"/>
  <c r="J41" i="16"/>
  <c r="BM25" i="31"/>
  <c r="K36" i="16"/>
  <c r="BN20" i="31"/>
  <c r="K43" i="16"/>
  <c r="BN27" i="31"/>
  <c r="K47" i="16"/>
  <c r="BN31" i="31"/>
  <c r="K35" i="16"/>
  <c r="BN19" i="31"/>
  <c r="K31" i="16"/>
  <c r="BN15" i="31"/>
  <c r="K3" i="16"/>
  <c r="BN47" i="31"/>
  <c r="J7" i="16"/>
  <c r="BM51" i="31"/>
  <c r="K4" i="16"/>
  <c r="BN48" i="31"/>
  <c r="N63" i="23"/>
  <c r="K42" i="16"/>
  <c r="BN26" i="31"/>
  <c r="L12" i="22"/>
  <c r="BU8" i="31"/>
  <c r="L28" i="22"/>
  <c r="BU24" i="31"/>
  <c r="L44" i="22"/>
  <c r="BU40" i="31"/>
  <c r="K32" i="29"/>
  <c r="BB28" i="31" s="1"/>
  <c r="BA28" i="31"/>
  <c r="K12" i="29"/>
  <c r="BB8" i="31" s="1"/>
  <c r="BA8" i="31"/>
  <c r="K43" i="29"/>
  <c r="BB39" i="31" s="1"/>
  <c r="BA39" i="31"/>
  <c r="BU3" i="31"/>
  <c r="L2" i="21"/>
  <c r="L4" i="21" s="1"/>
  <c r="L7" i="22"/>
  <c r="L23" i="22"/>
  <c r="BU19" i="31"/>
  <c r="L39" i="22"/>
  <c r="BU35" i="31"/>
  <c r="L13" i="22"/>
  <c r="BU9" i="31"/>
  <c r="L29" i="22"/>
  <c r="BU25" i="31"/>
  <c r="L46" i="22"/>
  <c r="K18" i="29"/>
  <c r="BB14" i="31" s="1"/>
  <c r="BA14" i="31"/>
  <c r="L22" i="22"/>
  <c r="BU18" i="31"/>
  <c r="L38" i="22"/>
  <c r="BU34" i="31"/>
  <c r="K21" i="29"/>
  <c r="BB17" i="31" s="1"/>
  <c r="BA17" i="31"/>
  <c r="K29" i="29"/>
  <c r="BB25" i="31" s="1"/>
  <c r="BA25" i="31"/>
  <c r="J21" i="16"/>
  <c r="BM5" i="31"/>
  <c r="J22" i="16"/>
  <c r="BM6" i="31"/>
  <c r="J45" i="16"/>
  <c r="BM29" i="31"/>
  <c r="K56" i="16"/>
  <c r="BN40" i="31"/>
  <c r="K40" i="16"/>
  <c r="BN24" i="31"/>
  <c r="J25" i="16"/>
  <c r="BM9" i="31"/>
  <c r="K27" i="16"/>
  <c r="BN11" i="31"/>
  <c r="K59" i="16"/>
  <c r="K51" i="16"/>
  <c r="BN35" i="31"/>
  <c r="K5" i="16"/>
  <c r="BN49" i="31"/>
  <c r="J10" i="16"/>
  <c r="BM54" i="31"/>
  <c r="J11" i="16"/>
  <c r="BM55" i="31"/>
  <c r="K58" i="16"/>
  <c r="L16" i="22"/>
  <c r="BU12" i="31"/>
  <c r="L32" i="22"/>
  <c r="BU28" i="31"/>
  <c r="L49" i="22"/>
  <c r="BV45" i="31" s="1"/>
  <c r="K10" i="29"/>
  <c r="BB6" i="31" s="1"/>
  <c r="BA6" i="31"/>
  <c r="K27" i="29"/>
  <c r="BB23" i="31" s="1"/>
  <c r="BA23" i="31"/>
  <c r="K35" i="29"/>
  <c r="BB31" i="31" s="1"/>
  <c r="BA31" i="31"/>
  <c r="L11" i="22"/>
  <c r="BU7" i="31"/>
  <c r="L27" i="22"/>
  <c r="BU23" i="31"/>
  <c r="L43" i="22"/>
  <c r="BU39" i="31"/>
  <c r="L17" i="22"/>
  <c r="BU13" i="31"/>
  <c r="L33" i="22"/>
  <c r="BU29" i="31"/>
  <c r="K14" i="29"/>
  <c r="BB10" i="31" s="1"/>
  <c r="BA10" i="31"/>
  <c r="L10" i="22"/>
  <c r="BU6" i="31"/>
  <c r="L26" i="22"/>
  <c r="BU22" i="31"/>
  <c r="L42" i="22"/>
  <c r="BU38" i="31"/>
  <c r="K9" i="29"/>
  <c r="BB5" i="31" s="1"/>
  <c r="BA5" i="31"/>
  <c r="K40" i="29"/>
  <c r="BB36" i="31" s="1"/>
  <c r="BA36" i="31"/>
  <c r="K28" i="29"/>
  <c r="BB24" i="31" s="1"/>
  <c r="BA24" i="31"/>
  <c r="K33" i="29"/>
  <c r="BB29" i="31" s="1"/>
  <c r="BA29" i="31"/>
  <c r="K34" i="16"/>
  <c r="BN18" i="31"/>
  <c r="K39" i="29"/>
  <c r="BB35" i="31" s="1"/>
  <c r="BA35" i="31"/>
  <c r="K41" i="29"/>
  <c r="BB37" i="31" s="1"/>
  <c r="BA37" i="31"/>
  <c r="K19" i="29"/>
  <c r="BB15" i="31" s="1"/>
  <c r="BA15" i="31"/>
  <c r="K38" i="29"/>
  <c r="A50" i="16" s="1"/>
  <c r="BA34" i="31"/>
  <c r="K50" i="16"/>
  <c r="BN34" i="31"/>
  <c r="N54" i="23"/>
  <c r="K64" i="28"/>
  <c r="BA58" i="31" s="1"/>
  <c r="M3" i="27"/>
  <c r="J16" i="16" s="1"/>
  <c r="K55" i="29"/>
  <c r="BB49" i="31" s="1"/>
  <c r="N65" i="28"/>
  <c r="K60" i="28"/>
  <c r="BA54" i="31" s="1"/>
  <c r="K61" i="28"/>
  <c r="BA55" i="31" s="1"/>
  <c r="N56" i="23"/>
  <c r="N60" i="27"/>
  <c r="N55" i="23"/>
  <c r="K54" i="29"/>
  <c r="BB48" i="31" s="1"/>
  <c r="K56" i="29"/>
  <c r="BB50" i="31" s="1"/>
  <c r="K57" i="28"/>
  <c r="BA51" i="31" s="1"/>
  <c r="N64" i="27"/>
  <c r="N57" i="27"/>
  <c r="N61" i="27"/>
  <c r="K53" i="29"/>
  <c r="BB47" i="31" s="1"/>
  <c r="N53" i="23"/>
  <c r="L15" i="16"/>
  <c r="K65" i="29"/>
  <c r="K63" i="29"/>
  <c r="BB57" i="31" s="1"/>
  <c r="K59" i="29"/>
  <c r="K8" i="16"/>
  <c r="K7" i="29"/>
  <c r="A23" i="16"/>
  <c r="K58" i="29"/>
  <c r="BB52" i="31" s="1"/>
  <c r="K62" i="29"/>
  <c r="BB56" i="31" s="1"/>
  <c r="K20" i="16"/>
  <c r="I62" i="16"/>
  <c r="M4" i="26"/>
  <c r="BP4" i="31"/>
  <c r="BO4" i="31"/>
  <c r="K1" i="16"/>
  <c r="AK12" i="31"/>
  <c r="M2" i="27"/>
  <c r="A26" i="16"/>
  <c r="K61" i="16"/>
  <c r="L3" i="22"/>
  <c r="B61" i="16"/>
  <c r="B4" i="16"/>
  <c r="B5" i="16"/>
  <c r="B6" i="16"/>
  <c r="B7" i="16"/>
  <c r="B8" i="16"/>
  <c r="B9" i="16"/>
  <c r="B10" i="16"/>
  <c r="B11" i="16"/>
  <c r="B12" i="16"/>
  <c r="B13" i="16"/>
  <c r="B14" i="16"/>
  <c r="B15" i="16"/>
  <c r="L50" i="24" l="1"/>
  <c r="BV46" i="31"/>
  <c r="BP35" i="31"/>
  <c r="L12" i="16"/>
  <c r="L13" i="16"/>
  <c r="N62" i="28"/>
  <c r="N63" i="28"/>
  <c r="A59" i="16"/>
  <c r="N58" i="28"/>
  <c r="A44" i="16"/>
  <c r="BP28" i="31"/>
  <c r="M59" i="16"/>
  <c r="B22" i="16"/>
  <c r="BE6" i="31"/>
  <c r="B30" i="16"/>
  <c r="BE14" i="31"/>
  <c r="B38" i="16"/>
  <c r="BE22" i="31"/>
  <c r="B42" i="16"/>
  <c r="BE26" i="31"/>
  <c r="B46" i="16"/>
  <c r="BE30" i="31"/>
  <c r="B54" i="16"/>
  <c r="BE38" i="31"/>
  <c r="B58" i="16"/>
  <c r="K25" i="16"/>
  <c r="BN9" i="31"/>
  <c r="K57" i="16"/>
  <c r="K21" i="16"/>
  <c r="BN5" i="31"/>
  <c r="M26" i="16"/>
  <c r="BP10" i="31"/>
  <c r="L48" i="16"/>
  <c r="BO32" i="31"/>
  <c r="K22" i="16"/>
  <c r="BN6" i="31"/>
  <c r="L32" i="16"/>
  <c r="BO16" i="31"/>
  <c r="K46" i="16"/>
  <c r="BN30" i="31"/>
  <c r="M52" i="16"/>
  <c r="BP36" i="31"/>
  <c r="M27" i="16"/>
  <c r="BP11" i="31"/>
  <c r="L19" i="16"/>
  <c r="BO3" i="31"/>
  <c r="BP53" i="31"/>
  <c r="BB53" i="31"/>
  <c r="M51" i="16"/>
  <c r="K7" i="16"/>
  <c r="BN51" i="31"/>
  <c r="N60" i="23"/>
  <c r="K11" i="16"/>
  <c r="BN55" i="31"/>
  <c r="L5" i="16"/>
  <c r="BO49" i="31"/>
  <c r="K14" i="16"/>
  <c r="BN58" i="31"/>
  <c r="L26" i="24"/>
  <c r="BV22" i="31"/>
  <c r="L17" i="24"/>
  <c r="BV13" i="31"/>
  <c r="L27" i="24"/>
  <c r="BV23" i="31"/>
  <c r="L32" i="24"/>
  <c r="BV28" i="31"/>
  <c r="L22" i="24"/>
  <c r="BV18" i="31"/>
  <c r="L46" i="24"/>
  <c r="L13" i="24"/>
  <c r="BV9" i="31"/>
  <c r="L23" i="24"/>
  <c r="BV19" i="31"/>
  <c r="BB18" i="31"/>
  <c r="L34" i="24"/>
  <c r="BV30" i="31"/>
  <c r="L25" i="24"/>
  <c r="BV21" i="31"/>
  <c r="L35" i="24"/>
  <c r="BV31" i="31"/>
  <c r="L40" i="24"/>
  <c r="BV36" i="31"/>
  <c r="L8" i="24"/>
  <c r="BV4" i="31"/>
  <c r="L58" i="16"/>
  <c r="L47" i="24"/>
  <c r="BW43" i="31" s="1"/>
  <c r="L14" i="24"/>
  <c r="BV10" i="31"/>
  <c r="L37" i="24"/>
  <c r="BV33" i="31"/>
  <c r="L48" i="24"/>
  <c r="L15" i="24"/>
  <c r="BV11" i="31"/>
  <c r="L20" i="24"/>
  <c r="BV16" i="31"/>
  <c r="BB26" i="31"/>
  <c r="B26" i="16"/>
  <c r="N26" i="16" s="1"/>
  <c r="BE10" i="31"/>
  <c r="B34" i="16"/>
  <c r="BE18" i="31"/>
  <c r="B23" i="16"/>
  <c r="BE7" i="31"/>
  <c r="B27" i="16"/>
  <c r="BE11" i="31"/>
  <c r="B31" i="16"/>
  <c r="BE15" i="31"/>
  <c r="B35" i="16"/>
  <c r="BE19" i="31"/>
  <c r="B39" i="16"/>
  <c r="BE23" i="31"/>
  <c r="B43" i="16"/>
  <c r="BE27" i="31"/>
  <c r="B47" i="16"/>
  <c r="BE31" i="31"/>
  <c r="B51" i="16"/>
  <c r="BE35" i="31"/>
  <c r="B55" i="16"/>
  <c r="BE39" i="31"/>
  <c r="B59" i="16"/>
  <c r="K30" i="16"/>
  <c r="BN14" i="31"/>
  <c r="K38" i="16"/>
  <c r="BN22" i="31"/>
  <c r="K37" i="16"/>
  <c r="BN21" i="31"/>
  <c r="L56" i="16"/>
  <c r="BO40" i="31"/>
  <c r="K33" i="16"/>
  <c r="BN17" i="31"/>
  <c r="K53" i="16"/>
  <c r="BN37" i="31"/>
  <c r="K49" i="16"/>
  <c r="BN33" i="31"/>
  <c r="L44" i="16"/>
  <c r="BO28" i="31"/>
  <c r="L35" i="16"/>
  <c r="BO19" i="31"/>
  <c r="BB3" i="31"/>
  <c r="L39" i="16"/>
  <c r="BO23" i="31"/>
  <c r="L55" i="16"/>
  <c r="BO39" i="31"/>
  <c r="L47" i="16"/>
  <c r="BO31" i="31"/>
  <c r="N59" i="28"/>
  <c r="L6" i="16"/>
  <c r="BO50" i="31"/>
  <c r="BV3" i="31"/>
  <c r="L7" i="24"/>
  <c r="L2" i="22"/>
  <c r="L4" i="22" s="1"/>
  <c r="L28" i="24"/>
  <c r="BV24" i="31"/>
  <c r="A34" i="16"/>
  <c r="A42" i="16"/>
  <c r="B20" i="16"/>
  <c r="BE4" i="31"/>
  <c r="B28" i="16"/>
  <c r="BE12" i="31"/>
  <c r="B36" i="16"/>
  <c r="BE20" i="31"/>
  <c r="B44" i="16"/>
  <c r="BE28" i="31"/>
  <c r="B52" i="16"/>
  <c r="BE36" i="31"/>
  <c r="L60" i="16"/>
  <c r="K29" i="16"/>
  <c r="BN13" i="31"/>
  <c r="K54" i="16"/>
  <c r="BN38" i="31"/>
  <c r="K41" i="16"/>
  <c r="BN25" i="31"/>
  <c r="L36" i="16"/>
  <c r="BO20" i="31"/>
  <c r="K45" i="16"/>
  <c r="BN29" i="31"/>
  <c r="L24" i="16"/>
  <c r="N24" i="16" s="1"/>
  <c r="BO8" i="31"/>
  <c r="L31" i="16"/>
  <c r="BO15" i="31"/>
  <c r="M35" i="16"/>
  <c r="BP19" i="31"/>
  <c r="L23" i="16"/>
  <c r="BO7" i="31"/>
  <c r="M39" i="16"/>
  <c r="BP23" i="31"/>
  <c r="L43" i="16"/>
  <c r="BO27" i="31"/>
  <c r="L3" i="16"/>
  <c r="BO47" i="31"/>
  <c r="K10" i="16"/>
  <c r="BN54" i="31"/>
  <c r="L42" i="24"/>
  <c r="BV38" i="31"/>
  <c r="L10" i="24"/>
  <c r="BV6" i="31"/>
  <c r="L33" i="24"/>
  <c r="BV29" i="31"/>
  <c r="L43" i="24"/>
  <c r="BV39" i="31"/>
  <c r="L11" i="24"/>
  <c r="BV7" i="31"/>
  <c r="L49" i="24"/>
  <c r="BW45" i="31" s="1"/>
  <c r="L16" i="24"/>
  <c r="BV12" i="31"/>
  <c r="L38" i="24"/>
  <c r="BV34" i="31"/>
  <c r="L29" i="24"/>
  <c r="BV25" i="31"/>
  <c r="L39" i="24"/>
  <c r="BV35" i="31"/>
  <c r="L34" i="16"/>
  <c r="BO18" i="31"/>
  <c r="L18" i="24"/>
  <c r="BV14" i="31"/>
  <c r="L41" i="24"/>
  <c r="BV37" i="31"/>
  <c r="L9" i="24"/>
  <c r="BV5" i="31"/>
  <c r="L19" i="24"/>
  <c r="BV15" i="31"/>
  <c r="L24" i="24"/>
  <c r="BV20" i="31"/>
  <c r="L30" i="24"/>
  <c r="BV26" i="31"/>
  <c r="L21" i="24"/>
  <c r="BV17" i="31"/>
  <c r="L31" i="24"/>
  <c r="BV27" i="31"/>
  <c r="L36" i="24"/>
  <c r="BV32" i="31"/>
  <c r="L42" i="16"/>
  <c r="BO26" i="31"/>
  <c r="B24" i="16"/>
  <c r="BE8" i="31"/>
  <c r="B32" i="16"/>
  <c r="BE16" i="31"/>
  <c r="B40" i="16"/>
  <c r="BE24" i="31"/>
  <c r="B48" i="16"/>
  <c r="BE32" i="31"/>
  <c r="B56" i="16"/>
  <c r="BE40" i="31"/>
  <c r="L28" i="16"/>
  <c r="BO12" i="31"/>
  <c r="B21" i="16"/>
  <c r="BE5" i="31"/>
  <c r="B25" i="16"/>
  <c r="BE9" i="31"/>
  <c r="B29" i="16"/>
  <c r="BE13" i="31"/>
  <c r="B33" i="16"/>
  <c r="BE17" i="31"/>
  <c r="B37" i="16"/>
  <c r="BE21" i="31"/>
  <c r="B41" i="16"/>
  <c r="BE25" i="31"/>
  <c r="B45" i="16"/>
  <c r="BE29" i="31"/>
  <c r="B49" i="16"/>
  <c r="BE33" i="31"/>
  <c r="B53" i="16"/>
  <c r="BE37" i="31"/>
  <c r="B57" i="16"/>
  <c r="M60" i="16"/>
  <c r="M28" i="16"/>
  <c r="BP12" i="31"/>
  <c r="L40" i="16"/>
  <c r="BO24" i="31"/>
  <c r="L52" i="16"/>
  <c r="N52" i="16" s="1"/>
  <c r="BO36" i="31"/>
  <c r="M24" i="16"/>
  <c r="BP8" i="31"/>
  <c r="M31" i="16"/>
  <c r="BP15" i="31"/>
  <c r="L27" i="16"/>
  <c r="BO11" i="31"/>
  <c r="M23" i="16"/>
  <c r="BP7" i="31"/>
  <c r="L9" i="16"/>
  <c r="L51" i="16"/>
  <c r="BO35" i="31"/>
  <c r="L59" i="16"/>
  <c r="N64" i="23"/>
  <c r="L4" i="16"/>
  <c r="BO48" i="31"/>
  <c r="L44" i="24"/>
  <c r="BV40" i="31"/>
  <c r="L12" i="24"/>
  <c r="BV8" i="31"/>
  <c r="A58" i="16"/>
  <c r="L50" i="16"/>
  <c r="BO34" i="31"/>
  <c r="B50" i="16"/>
  <c r="BE34" i="31"/>
  <c r="BB34" i="31"/>
  <c r="N54" i="28"/>
  <c r="N57" i="23"/>
  <c r="M15" i="16"/>
  <c r="N15" i="16" s="1"/>
  <c r="K57" i="29"/>
  <c r="A6" i="16"/>
  <c r="N56" i="28"/>
  <c r="N61" i="23"/>
  <c r="N58" i="29"/>
  <c r="K61" i="29"/>
  <c r="K64" i="29"/>
  <c r="M3" i="23"/>
  <c r="K16" i="16" s="1"/>
  <c r="A4" i="16"/>
  <c r="N55" i="28"/>
  <c r="K60" i="29"/>
  <c r="A10" i="16" s="1"/>
  <c r="A5" i="16"/>
  <c r="N53" i="28"/>
  <c r="A3" i="16"/>
  <c r="A39" i="16"/>
  <c r="A8" i="16"/>
  <c r="A60" i="16"/>
  <c r="A31" i="16"/>
  <c r="A19" i="16"/>
  <c r="A52" i="16"/>
  <c r="A12" i="16"/>
  <c r="L8" i="16"/>
  <c r="A27" i="16"/>
  <c r="A9" i="16"/>
  <c r="A51" i="16"/>
  <c r="A55" i="16"/>
  <c r="A43" i="16"/>
  <c r="A20" i="16"/>
  <c r="A24" i="16"/>
  <c r="A35" i="16"/>
  <c r="A13" i="16"/>
  <c r="A47" i="16"/>
  <c r="A15" i="16"/>
  <c r="N7" i="2"/>
  <c r="N7" i="18" s="1"/>
  <c r="B19" i="16"/>
  <c r="L3" i="24"/>
  <c r="A48" i="16"/>
  <c r="M20" i="16"/>
  <c r="A40" i="16"/>
  <c r="L61" i="16"/>
  <c r="J62" i="16"/>
  <c r="J64" i="16" s="1"/>
  <c r="M4" i="27"/>
  <c r="A56" i="16"/>
  <c r="M2" i="23"/>
  <c r="B3" i="16"/>
  <c r="A28" i="16"/>
  <c r="L1" i="16"/>
  <c r="A36" i="16"/>
  <c r="A32" i="16"/>
  <c r="L20" i="16"/>
  <c r="A38" i="16"/>
  <c r="N9" i="2"/>
  <c r="N13" i="2"/>
  <c r="N17" i="2"/>
  <c r="N21" i="2"/>
  <c r="N25" i="2"/>
  <c r="N29" i="2"/>
  <c r="N33" i="2"/>
  <c r="N37" i="2"/>
  <c r="N41" i="2"/>
  <c r="N10" i="2"/>
  <c r="N14" i="2"/>
  <c r="N18" i="2"/>
  <c r="N22" i="2"/>
  <c r="N26" i="2"/>
  <c r="N30" i="2"/>
  <c r="N34" i="2"/>
  <c r="N38" i="2"/>
  <c r="N42" i="2"/>
  <c r="N11" i="2"/>
  <c r="N27" i="16"/>
  <c r="N15" i="2"/>
  <c r="N19" i="2"/>
  <c r="N23" i="2"/>
  <c r="N27" i="2"/>
  <c r="N31" i="2"/>
  <c r="N35" i="2"/>
  <c r="N39" i="2"/>
  <c r="N43" i="2"/>
  <c r="N8" i="2"/>
  <c r="N12" i="2"/>
  <c r="N28" i="16"/>
  <c r="N16" i="2"/>
  <c r="N20" i="2"/>
  <c r="N24" i="2"/>
  <c r="N28" i="2"/>
  <c r="N32" i="2"/>
  <c r="N36" i="2"/>
  <c r="N40" i="2"/>
  <c r="N44" i="2"/>
  <c r="I64" i="16"/>
  <c r="D64" i="16"/>
  <c r="M2" i="2"/>
  <c r="B62" i="16" s="1"/>
  <c r="E64" i="16"/>
  <c r="G64" i="16"/>
  <c r="H64" i="16"/>
  <c r="F64" i="16"/>
  <c r="C64" i="16"/>
  <c r="M3" i="2"/>
  <c r="B16" i="16" s="1"/>
  <c r="N60" i="16" l="1"/>
  <c r="L50" i="25"/>
  <c r="BW46" i="31"/>
  <c r="M44" i="16"/>
  <c r="N59" i="29"/>
  <c r="N51" i="16"/>
  <c r="N35" i="16"/>
  <c r="N44" i="16"/>
  <c r="N39" i="16"/>
  <c r="N31" i="16"/>
  <c r="N23" i="16"/>
  <c r="N20" i="16"/>
  <c r="M1" i="16"/>
  <c r="AK13" i="31"/>
  <c r="N59" i="16"/>
  <c r="N65" i="29"/>
  <c r="M32" i="16"/>
  <c r="N32" i="16" s="1"/>
  <c r="BP16" i="31"/>
  <c r="M22" i="16"/>
  <c r="BP6" i="31"/>
  <c r="M36" i="16"/>
  <c r="N36" i="16" s="1"/>
  <c r="BP20" i="31"/>
  <c r="L37" i="16"/>
  <c r="BO21" i="31"/>
  <c r="L49" i="16"/>
  <c r="BO33" i="31"/>
  <c r="L33" i="16"/>
  <c r="BO17" i="31"/>
  <c r="L54" i="16"/>
  <c r="BO38" i="31"/>
  <c r="L38" i="16"/>
  <c r="BO22" i="31"/>
  <c r="M43" i="16"/>
  <c r="N43" i="16" s="1"/>
  <c r="BP27" i="31"/>
  <c r="M55" i="16"/>
  <c r="N55" i="16" s="1"/>
  <c r="BP39" i="31"/>
  <c r="M5" i="16"/>
  <c r="N5" i="16" s="1"/>
  <c r="BP49" i="31"/>
  <c r="N62" i="29"/>
  <c r="BP56" i="31"/>
  <c r="A11" i="16"/>
  <c r="BB55" i="31"/>
  <c r="A7" i="16"/>
  <c r="BB51" i="31"/>
  <c r="L31" i="25"/>
  <c r="BW27" i="31"/>
  <c r="L30" i="25"/>
  <c r="BW26" i="31"/>
  <c r="L24" i="25"/>
  <c r="BW20" i="31"/>
  <c r="L9" i="25"/>
  <c r="BW5" i="31"/>
  <c r="L18" i="25"/>
  <c r="BW14" i="31"/>
  <c r="L39" i="25"/>
  <c r="BW35" i="31"/>
  <c r="L38" i="25"/>
  <c r="BW34" i="31"/>
  <c r="L49" i="25"/>
  <c r="BX45" i="31" s="1"/>
  <c r="L43" i="25"/>
  <c r="BW39" i="31"/>
  <c r="L10" i="25"/>
  <c r="BW6" i="31"/>
  <c r="L28" i="25"/>
  <c r="BW24" i="31"/>
  <c r="L20" i="25"/>
  <c r="BW16" i="31"/>
  <c r="L48" i="25"/>
  <c r="L14" i="25"/>
  <c r="BW10" i="31"/>
  <c r="L40" i="25"/>
  <c r="BW36" i="31"/>
  <c r="L25" i="25"/>
  <c r="BW21" i="31"/>
  <c r="L13" i="25"/>
  <c r="BW9" i="31"/>
  <c r="L22" i="25"/>
  <c r="BW18" i="31"/>
  <c r="L27" i="25"/>
  <c r="BW23" i="31"/>
  <c r="L26" i="25"/>
  <c r="BW22" i="31"/>
  <c r="L46" i="16"/>
  <c r="BO30" i="31"/>
  <c r="M56" i="16"/>
  <c r="N56" i="16" s="1"/>
  <c r="BP40" i="31"/>
  <c r="L53" i="16"/>
  <c r="BO37" i="31"/>
  <c r="M33" i="16"/>
  <c r="BP17" i="31"/>
  <c r="M54" i="16"/>
  <c r="BP38" i="31"/>
  <c r="M38" i="16"/>
  <c r="BP22" i="31"/>
  <c r="M3" i="16"/>
  <c r="BP47" i="31"/>
  <c r="A14" i="16"/>
  <c r="BB58" i="31"/>
  <c r="L11" i="16"/>
  <c r="BO55" i="31"/>
  <c r="N56" i="29"/>
  <c r="L7" i="16"/>
  <c r="BO51" i="31"/>
  <c r="N63" i="29"/>
  <c r="BP57" i="31"/>
  <c r="L44" i="25"/>
  <c r="BW40" i="31"/>
  <c r="M58" i="16"/>
  <c r="N58" i="16" s="1"/>
  <c r="M42" i="16"/>
  <c r="N42" i="16" s="1"/>
  <c r="BP26" i="31"/>
  <c r="L30" i="16"/>
  <c r="BO14" i="31"/>
  <c r="L22" i="16"/>
  <c r="N22" i="16" s="1"/>
  <c r="BO6" i="31"/>
  <c r="L29" i="16"/>
  <c r="BO13" i="31"/>
  <c r="L41" i="16"/>
  <c r="BO25" i="31"/>
  <c r="L25" i="16"/>
  <c r="BO9" i="31"/>
  <c r="M48" i="16"/>
  <c r="N48" i="16" s="1"/>
  <c r="BP32" i="31"/>
  <c r="M47" i="16"/>
  <c r="N47" i="16" s="1"/>
  <c r="BP31" i="31"/>
  <c r="BB54" i="31"/>
  <c r="L14" i="16"/>
  <c r="BO58" i="31"/>
  <c r="L36" i="25"/>
  <c r="BW32" i="31"/>
  <c r="L21" i="25"/>
  <c r="BW17" i="31"/>
  <c r="L19" i="25"/>
  <c r="BW15" i="31"/>
  <c r="L41" i="25"/>
  <c r="BW37" i="31"/>
  <c r="L29" i="25"/>
  <c r="BW25" i="31"/>
  <c r="L16" i="25"/>
  <c r="BW12" i="31"/>
  <c r="L11" i="25"/>
  <c r="BW7" i="31"/>
  <c r="L33" i="25"/>
  <c r="BW29" i="31"/>
  <c r="L42" i="25"/>
  <c r="BW38" i="31"/>
  <c r="BW3" i="31"/>
  <c r="L7" i="25"/>
  <c r="L2" i="24"/>
  <c r="L4" i="24" s="1"/>
  <c r="M19" i="16"/>
  <c r="N19" i="16" s="1"/>
  <c r="BP3" i="31"/>
  <c r="L15" i="25"/>
  <c r="BW11" i="31"/>
  <c r="L37" i="25"/>
  <c r="BW33" i="31"/>
  <c r="L47" i="25"/>
  <c r="BX43" i="31" s="1"/>
  <c r="L8" i="25"/>
  <c r="BW4" i="31"/>
  <c r="L35" i="25"/>
  <c r="BW31" i="31"/>
  <c r="L34" i="25"/>
  <c r="BW30" i="31"/>
  <c r="L23" i="25"/>
  <c r="BW19" i="31"/>
  <c r="L46" i="25"/>
  <c r="L32" i="25"/>
  <c r="BW28" i="31"/>
  <c r="L17" i="25"/>
  <c r="BW13" i="31"/>
  <c r="L45" i="16"/>
  <c r="BO29" i="31"/>
  <c r="L21" i="16"/>
  <c r="BO5" i="31"/>
  <c r="M30" i="16"/>
  <c r="BP14" i="31"/>
  <c r="L57" i="16"/>
  <c r="M40" i="16"/>
  <c r="N40" i="16" s="1"/>
  <c r="BP24" i="31"/>
  <c r="M41" i="16"/>
  <c r="BP25" i="31"/>
  <c r="M25" i="16"/>
  <c r="BP9" i="31"/>
  <c r="L10" i="16"/>
  <c r="BO54" i="31"/>
  <c r="M4" i="16"/>
  <c r="N4" i="16" s="1"/>
  <c r="BP48" i="31"/>
  <c r="M6" i="16"/>
  <c r="N6" i="16" s="1"/>
  <c r="BP50" i="31"/>
  <c r="M8" i="16"/>
  <c r="N8" i="16" s="1"/>
  <c r="BP52" i="31"/>
  <c r="L12" i="25"/>
  <c r="BW8" i="31"/>
  <c r="M34" i="16"/>
  <c r="N34" i="16" s="1"/>
  <c r="BP18" i="31"/>
  <c r="M50" i="16"/>
  <c r="N50" i="16" s="1"/>
  <c r="BP34" i="31"/>
  <c r="N60" i="28"/>
  <c r="N61" i="28"/>
  <c r="N64" i="28"/>
  <c r="M3" i="28"/>
  <c r="L16" i="16" s="1"/>
  <c r="N57" i="28"/>
  <c r="M12" i="16"/>
  <c r="N12" i="16" s="1"/>
  <c r="N55" i="29"/>
  <c r="N54" i="29"/>
  <c r="M13" i="16"/>
  <c r="N13" i="16" s="1"/>
  <c r="N3" i="16"/>
  <c r="N53" i="29"/>
  <c r="A54" i="16"/>
  <c r="A22" i="16"/>
  <c r="N33" i="16"/>
  <c r="M9" i="16"/>
  <c r="N9" i="16" s="1"/>
  <c r="N3" i="2"/>
  <c r="M4" i="23"/>
  <c r="K62" i="16"/>
  <c r="K64" i="16" s="1"/>
  <c r="A57" i="16"/>
  <c r="A53" i="16"/>
  <c r="M2" i="28"/>
  <c r="A46" i="16"/>
  <c r="A49" i="16"/>
  <c r="A41" i="16"/>
  <c r="A37" i="16"/>
  <c r="A29" i="16"/>
  <c r="A45" i="16"/>
  <c r="BP5" i="31"/>
  <c r="A21" i="16"/>
  <c r="A30" i="16"/>
  <c r="M61" i="16"/>
  <c r="N61" i="16" s="1"/>
  <c r="A61" i="16"/>
  <c r="A33" i="16"/>
  <c r="A25" i="16"/>
  <c r="L3" i="25"/>
  <c r="N2" i="2"/>
  <c r="N44" i="18"/>
  <c r="N44" i="20" s="1"/>
  <c r="N44" i="21" s="1"/>
  <c r="N44" i="22" s="1"/>
  <c r="N44" i="24" s="1"/>
  <c r="N44" i="25" s="1"/>
  <c r="N36" i="18"/>
  <c r="N36" i="20" s="1"/>
  <c r="N36" i="21" s="1"/>
  <c r="N36" i="22" s="1"/>
  <c r="N36" i="24" s="1"/>
  <c r="N36" i="25" s="1"/>
  <c r="N28" i="18"/>
  <c r="N28" i="20" s="1"/>
  <c r="N28" i="21" s="1"/>
  <c r="N28" i="22" s="1"/>
  <c r="N28" i="24" s="1"/>
  <c r="N28" i="25" s="1"/>
  <c r="N20" i="18"/>
  <c r="N20" i="20" s="1"/>
  <c r="N20" i="21" s="1"/>
  <c r="N20" i="22" s="1"/>
  <c r="N20" i="24" s="1"/>
  <c r="N20" i="25" s="1"/>
  <c r="N12" i="18"/>
  <c r="N12" i="20" s="1"/>
  <c r="N12" i="21" s="1"/>
  <c r="N12" i="22" s="1"/>
  <c r="N12" i="24" s="1"/>
  <c r="N48" i="18"/>
  <c r="N48" i="20" s="1"/>
  <c r="N48" i="21" s="1"/>
  <c r="N48" i="22" s="1"/>
  <c r="N48" i="24" s="1"/>
  <c r="N48" i="25" s="1"/>
  <c r="N39" i="18"/>
  <c r="N39" i="20" s="1"/>
  <c r="N39" i="21" s="1"/>
  <c r="N39" i="22" s="1"/>
  <c r="N39" i="24" s="1"/>
  <c r="N31" i="18"/>
  <c r="N31" i="20" s="1"/>
  <c r="N31" i="21" s="1"/>
  <c r="N31" i="22" s="1"/>
  <c r="N31" i="24" s="1"/>
  <c r="N31" i="25" s="1"/>
  <c r="N23" i="18"/>
  <c r="N23" i="20" s="1"/>
  <c r="N23" i="21" s="1"/>
  <c r="N23" i="22" s="1"/>
  <c r="N23" i="24" s="1"/>
  <c r="N23" i="25" s="1"/>
  <c r="N15" i="18"/>
  <c r="N15" i="20" s="1"/>
  <c r="N15" i="21" s="1"/>
  <c r="N15" i="22" s="1"/>
  <c r="N15" i="24" s="1"/>
  <c r="N15" i="25" s="1"/>
  <c r="N7" i="20"/>
  <c r="N7" i="21" s="1"/>
  <c r="N7" i="22" s="1"/>
  <c r="N7" i="24" s="1"/>
  <c r="N7" i="25" s="1"/>
  <c r="N42" i="18"/>
  <c r="N42" i="20" s="1"/>
  <c r="N42" i="21" s="1"/>
  <c r="N42" i="22" s="1"/>
  <c r="N42" i="24" s="1"/>
  <c r="N34" i="18"/>
  <c r="N34" i="20" s="1"/>
  <c r="N34" i="21" s="1"/>
  <c r="N34" i="22" s="1"/>
  <c r="N34" i="24" s="1"/>
  <c r="N26" i="18"/>
  <c r="N26" i="20" s="1"/>
  <c r="N26" i="21" s="1"/>
  <c r="N26" i="22" s="1"/>
  <c r="N26" i="24" s="1"/>
  <c r="N26" i="25" s="1"/>
  <c r="N18" i="18"/>
  <c r="N18" i="20" s="1"/>
  <c r="N18" i="21" s="1"/>
  <c r="N18" i="22" s="1"/>
  <c r="N18" i="24" s="1"/>
  <c r="N18" i="25" s="1"/>
  <c r="N10" i="18"/>
  <c r="N10" i="20" s="1"/>
  <c r="N10" i="21" s="1"/>
  <c r="N10" i="22" s="1"/>
  <c r="N10" i="24" s="1"/>
  <c r="N10" i="25" s="1"/>
  <c r="N46" i="18"/>
  <c r="N46" i="20" s="1"/>
  <c r="N46" i="21" s="1"/>
  <c r="N46" i="22" s="1"/>
  <c r="N46" i="24" s="1"/>
  <c r="N37" i="18"/>
  <c r="N37" i="20" s="1"/>
  <c r="N37" i="21" s="1"/>
  <c r="N37" i="22" s="1"/>
  <c r="N37" i="24" s="1"/>
  <c r="N37" i="25" s="1"/>
  <c r="N29" i="18"/>
  <c r="N29" i="20" s="1"/>
  <c r="N29" i="21" s="1"/>
  <c r="N29" i="22" s="1"/>
  <c r="N29" i="24" s="1"/>
  <c r="N21" i="18"/>
  <c r="N21" i="20" s="1"/>
  <c r="N21" i="21" s="1"/>
  <c r="N21" i="22" s="1"/>
  <c r="N21" i="24" s="1"/>
  <c r="N13" i="18"/>
  <c r="N13" i="20" s="1"/>
  <c r="N13" i="21" s="1"/>
  <c r="N13" i="22" s="1"/>
  <c r="N13" i="24" s="1"/>
  <c r="N13" i="25" s="1"/>
  <c r="N49" i="18"/>
  <c r="N49" i="20" s="1"/>
  <c r="N49" i="21" s="1"/>
  <c r="N49" i="22" s="1"/>
  <c r="N49" i="24" s="1"/>
  <c r="N40" i="18"/>
  <c r="N40" i="20" s="1"/>
  <c r="N40" i="21" s="1"/>
  <c r="N40" i="22" s="1"/>
  <c r="N40" i="24" s="1"/>
  <c r="N40" i="25" s="1"/>
  <c r="N32" i="18"/>
  <c r="N32" i="20" s="1"/>
  <c r="N32" i="21" s="1"/>
  <c r="N32" i="22" s="1"/>
  <c r="N32" i="24" s="1"/>
  <c r="N32" i="25" s="1"/>
  <c r="N24" i="18"/>
  <c r="N24" i="20" s="1"/>
  <c r="N24" i="21" s="1"/>
  <c r="N24" i="22" s="1"/>
  <c r="N24" i="24" s="1"/>
  <c r="N24" i="25" s="1"/>
  <c r="N16" i="18"/>
  <c r="N16" i="20" s="1"/>
  <c r="N16" i="21" s="1"/>
  <c r="N16" i="22" s="1"/>
  <c r="N16" i="24" s="1"/>
  <c r="N8" i="18"/>
  <c r="N8" i="20" s="1"/>
  <c r="N8" i="21" s="1"/>
  <c r="N8" i="22" s="1"/>
  <c r="N8" i="24" s="1"/>
  <c r="N43" i="18"/>
  <c r="N43" i="20" s="1"/>
  <c r="N43" i="21" s="1"/>
  <c r="N43" i="22" s="1"/>
  <c r="N43" i="24" s="1"/>
  <c r="N43" i="25" s="1"/>
  <c r="N35" i="18"/>
  <c r="N35" i="20" s="1"/>
  <c r="N35" i="21" s="1"/>
  <c r="N35" i="22" s="1"/>
  <c r="N35" i="24" s="1"/>
  <c r="N35" i="25" s="1"/>
  <c r="N27" i="18"/>
  <c r="N27" i="20" s="1"/>
  <c r="N27" i="21" s="1"/>
  <c r="N27" i="22" s="1"/>
  <c r="N27" i="24" s="1"/>
  <c r="N27" i="25" s="1"/>
  <c r="N19" i="18"/>
  <c r="N19" i="20" s="1"/>
  <c r="N19" i="21" s="1"/>
  <c r="N19" i="22" s="1"/>
  <c r="N19" i="24" s="1"/>
  <c r="N11" i="18"/>
  <c r="N11" i="20" s="1"/>
  <c r="N11" i="21" s="1"/>
  <c r="N11" i="22" s="1"/>
  <c r="N11" i="24" s="1"/>
  <c r="N47" i="18"/>
  <c r="N47" i="20" s="1"/>
  <c r="N47" i="21" s="1"/>
  <c r="N47" i="22" s="1"/>
  <c r="N47" i="24" s="1"/>
  <c r="N38" i="18"/>
  <c r="N38" i="20" s="1"/>
  <c r="N38" i="21" s="1"/>
  <c r="N38" i="22" s="1"/>
  <c r="N38" i="24" s="1"/>
  <c r="N38" i="25" s="1"/>
  <c r="N30" i="18"/>
  <c r="N30" i="20" s="1"/>
  <c r="N30" i="21" s="1"/>
  <c r="N30" i="22" s="1"/>
  <c r="N30" i="24" s="1"/>
  <c r="N22" i="18"/>
  <c r="N22" i="20" s="1"/>
  <c r="N22" i="21" s="1"/>
  <c r="N22" i="22" s="1"/>
  <c r="N22" i="24" s="1"/>
  <c r="N22" i="25" s="1"/>
  <c r="N14" i="18"/>
  <c r="N14" i="20" s="1"/>
  <c r="N14" i="21" s="1"/>
  <c r="N14" i="22" s="1"/>
  <c r="N14" i="24" s="1"/>
  <c r="N50" i="18"/>
  <c r="N50" i="20" s="1"/>
  <c r="N50" i="21" s="1"/>
  <c r="N50" i="22" s="1"/>
  <c r="N50" i="24" s="1"/>
  <c r="N50" i="25" s="1"/>
  <c r="N41" i="18"/>
  <c r="N41" i="20" s="1"/>
  <c r="N41" i="21" s="1"/>
  <c r="N41" i="22" s="1"/>
  <c r="N41" i="24" s="1"/>
  <c r="N33" i="18"/>
  <c r="N33" i="20" s="1"/>
  <c r="N33" i="21" s="1"/>
  <c r="N33" i="22" s="1"/>
  <c r="N33" i="24" s="1"/>
  <c r="N25" i="18"/>
  <c r="N25" i="20" s="1"/>
  <c r="N25" i="21" s="1"/>
  <c r="N25" i="22" s="1"/>
  <c r="N25" i="24" s="1"/>
  <c r="N17" i="18"/>
  <c r="N17" i="20" s="1"/>
  <c r="N17" i="21" s="1"/>
  <c r="N17" i="22" s="1"/>
  <c r="N17" i="24" s="1"/>
  <c r="N17" i="25" s="1"/>
  <c r="N9" i="18"/>
  <c r="N9" i="20" s="1"/>
  <c r="N9" i="21" s="1"/>
  <c r="N9" i="22" s="1"/>
  <c r="N9" i="24" s="1"/>
  <c r="M4" i="2"/>
  <c r="B64" i="16"/>
  <c r="N49" i="25" l="1"/>
  <c r="L50" i="26"/>
  <c r="BX46" i="31"/>
  <c r="N25" i="25"/>
  <c r="N14" i="25"/>
  <c r="N46" i="25"/>
  <c r="N34" i="25"/>
  <c r="N12" i="25"/>
  <c r="N30" i="16"/>
  <c r="N54" i="16"/>
  <c r="N9" i="25"/>
  <c r="N41" i="25"/>
  <c r="N30" i="25"/>
  <c r="N8" i="25"/>
  <c r="N39" i="25"/>
  <c r="N33" i="25"/>
  <c r="N21" i="25"/>
  <c r="N16" i="25"/>
  <c r="N25" i="16"/>
  <c r="N47" i="25"/>
  <c r="N41" i="16"/>
  <c r="M46" i="16"/>
  <c r="N46" i="16" s="1"/>
  <c r="BP30" i="31"/>
  <c r="M10" i="16"/>
  <c r="N10" i="16" s="1"/>
  <c r="BP54" i="31"/>
  <c r="L44" i="26"/>
  <c r="BX40" i="31"/>
  <c r="N11" i="25"/>
  <c r="N42" i="25"/>
  <c r="M29" i="16"/>
  <c r="N29" i="16" s="1"/>
  <c r="BP13" i="31"/>
  <c r="M7" i="16"/>
  <c r="N7" i="16" s="1"/>
  <c r="BP51" i="31"/>
  <c r="M14" i="16"/>
  <c r="N14" i="16" s="1"/>
  <c r="BP58" i="31"/>
  <c r="L32" i="26"/>
  <c r="BX28" i="31"/>
  <c r="L23" i="26"/>
  <c r="N23" i="26" s="1"/>
  <c r="BX19" i="31"/>
  <c r="L35" i="26"/>
  <c r="N35" i="26" s="1"/>
  <c r="BX31" i="31"/>
  <c r="L47" i="26"/>
  <c r="BY43" i="31" s="1"/>
  <c r="L15" i="26"/>
  <c r="N15" i="26" s="1"/>
  <c r="BX11" i="31"/>
  <c r="L7" i="26"/>
  <c r="N7" i="26" s="1"/>
  <c r="BX3" i="31"/>
  <c r="L2" i="25"/>
  <c r="L4" i="25" s="1"/>
  <c r="L27" i="26"/>
  <c r="N27" i="26" s="1"/>
  <c r="BX23" i="31"/>
  <c r="L13" i="26"/>
  <c r="N13" i="26" s="1"/>
  <c r="BX9" i="31"/>
  <c r="L40" i="26"/>
  <c r="N40" i="26" s="1"/>
  <c r="BX36" i="31"/>
  <c r="L48" i="26"/>
  <c r="L28" i="26"/>
  <c r="N28" i="26" s="1"/>
  <c r="BX24" i="31"/>
  <c r="L43" i="26"/>
  <c r="BX39" i="31"/>
  <c r="L38" i="26"/>
  <c r="BX34" i="31"/>
  <c r="L18" i="26"/>
  <c r="BX14" i="31"/>
  <c r="L24" i="26"/>
  <c r="N24" i="26" s="1"/>
  <c r="BX20" i="31"/>
  <c r="L31" i="26"/>
  <c r="BX27" i="31"/>
  <c r="N38" i="16"/>
  <c r="N44" i="26"/>
  <c r="M11" i="16"/>
  <c r="N11" i="16" s="1"/>
  <c r="BP55" i="31"/>
  <c r="L42" i="26"/>
  <c r="BX38" i="31"/>
  <c r="L11" i="26"/>
  <c r="BX7" i="31"/>
  <c r="L29" i="26"/>
  <c r="BX25" i="31"/>
  <c r="L19" i="26"/>
  <c r="BX15" i="31"/>
  <c r="L36" i="26"/>
  <c r="BX32" i="31"/>
  <c r="M53" i="16"/>
  <c r="N53" i="16" s="1"/>
  <c r="BP37" i="31"/>
  <c r="N19" i="25"/>
  <c r="N29" i="25"/>
  <c r="M49" i="16"/>
  <c r="N49" i="16" s="1"/>
  <c r="BP33" i="31"/>
  <c r="N60" i="29"/>
  <c r="L12" i="26"/>
  <c r="N12" i="26" s="1"/>
  <c r="BX8" i="31"/>
  <c r="L33" i="26"/>
  <c r="BX29" i="31"/>
  <c r="L16" i="26"/>
  <c r="BX12" i="31"/>
  <c r="L41" i="26"/>
  <c r="BX37" i="31"/>
  <c r="L21" i="26"/>
  <c r="BX17" i="31"/>
  <c r="M45" i="16"/>
  <c r="N45" i="16" s="1"/>
  <c r="BP29" i="31"/>
  <c r="M37" i="16"/>
  <c r="N37" i="16" s="1"/>
  <c r="BP21" i="31"/>
  <c r="M57" i="16"/>
  <c r="N57" i="16" s="1"/>
  <c r="L17" i="26"/>
  <c r="BX13" i="31"/>
  <c r="L46" i="26"/>
  <c r="L34" i="26"/>
  <c r="BX30" i="31"/>
  <c r="L8" i="26"/>
  <c r="BX4" i="31"/>
  <c r="L37" i="26"/>
  <c r="N37" i="26" s="1"/>
  <c r="BX33" i="31"/>
  <c r="L26" i="26"/>
  <c r="BX22" i="31"/>
  <c r="L22" i="26"/>
  <c r="BX18" i="31"/>
  <c r="L25" i="26"/>
  <c r="BX21" i="31"/>
  <c r="L14" i="26"/>
  <c r="N14" i="26" s="1"/>
  <c r="BX10" i="31"/>
  <c r="L20" i="26"/>
  <c r="BX16" i="31"/>
  <c r="L10" i="26"/>
  <c r="N10" i="26" s="1"/>
  <c r="BX6" i="31"/>
  <c r="L49" i="26"/>
  <c r="BY45" i="31" s="1"/>
  <c r="L39" i="26"/>
  <c r="BX35" i="31"/>
  <c r="BX5" i="31"/>
  <c r="L9" i="26"/>
  <c r="L30" i="26"/>
  <c r="N30" i="26" s="1"/>
  <c r="BX26" i="31"/>
  <c r="N64" i="29"/>
  <c r="N61" i="29"/>
  <c r="M3" i="29"/>
  <c r="M16" i="16" s="1"/>
  <c r="N57" i="29"/>
  <c r="N3" i="26"/>
  <c r="N4" i="2"/>
  <c r="M21" i="16"/>
  <c r="N21" i="16" s="1"/>
  <c r="M2" i="29"/>
  <c r="L3" i="26"/>
  <c r="M4" i="28"/>
  <c r="L62" i="16"/>
  <c r="L64" i="16" s="1"/>
  <c r="N2" i="24"/>
  <c r="N3" i="22"/>
  <c r="N3" i="21"/>
  <c r="N3" i="24"/>
  <c r="N3" i="25"/>
  <c r="N3" i="18"/>
  <c r="N3" i="20"/>
  <c r="N2" i="22"/>
  <c r="N2" i="18"/>
  <c r="N2" i="20"/>
  <c r="N2" i="21"/>
  <c r="N41" i="26" l="1"/>
  <c r="L50" i="27"/>
  <c r="BY46" i="31"/>
  <c r="N50" i="26"/>
  <c r="N50" i="27" s="1"/>
  <c r="N39" i="26"/>
  <c r="N9" i="26"/>
  <c r="N16" i="26"/>
  <c r="N29" i="26"/>
  <c r="N42" i="26"/>
  <c r="L49" i="27"/>
  <c r="BZ45" i="31" s="1"/>
  <c r="L25" i="27"/>
  <c r="BY21" i="31"/>
  <c r="L33" i="27"/>
  <c r="BY29" i="31"/>
  <c r="L11" i="27"/>
  <c r="BY7" i="31"/>
  <c r="L18" i="27"/>
  <c r="BY14" i="31"/>
  <c r="L48" i="27"/>
  <c r="N62" i="16"/>
  <c r="N16" i="16"/>
  <c r="N25" i="26"/>
  <c r="N25" i="27" s="1"/>
  <c r="BY3" i="31"/>
  <c r="L7" i="27"/>
  <c r="N7" i="27" s="1"/>
  <c r="L2" i="26"/>
  <c r="L4" i="26" s="1"/>
  <c r="L47" i="27"/>
  <c r="BZ43" i="31" s="1"/>
  <c r="L23" i="27"/>
  <c r="BY19" i="31"/>
  <c r="N11" i="26"/>
  <c r="N11" i="27" s="1"/>
  <c r="L44" i="27"/>
  <c r="N44" i="27" s="1"/>
  <c r="BY40" i="31"/>
  <c r="L41" i="27"/>
  <c r="BY37" i="31"/>
  <c r="L19" i="27"/>
  <c r="BY15" i="31"/>
  <c r="L31" i="27"/>
  <c r="BY27" i="31"/>
  <c r="L43" i="27"/>
  <c r="BY39" i="31"/>
  <c r="L13" i="27"/>
  <c r="BY9" i="31"/>
  <c r="N43" i="26"/>
  <c r="N43" i="27" s="1"/>
  <c r="N49" i="26"/>
  <c r="N2" i="25"/>
  <c r="N4" i="25" s="1"/>
  <c r="L10" i="27"/>
  <c r="BY6" i="31"/>
  <c r="L20" i="27"/>
  <c r="BY16" i="31"/>
  <c r="L26" i="27"/>
  <c r="BY22" i="31"/>
  <c r="L8" i="27"/>
  <c r="BY4" i="31"/>
  <c r="L46" i="27"/>
  <c r="L30" i="27"/>
  <c r="N30" i="27" s="1"/>
  <c r="BY26" i="31"/>
  <c r="L39" i="27"/>
  <c r="BY35" i="31"/>
  <c r="L14" i="27"/>
  <c r="N14" i="27" s="1"/>
  <c r="BY10" i="31"/>
  <c r="L22" i="27"/>
  <c r="BY18" i="31"/>
  <c r="L37" i="27"/>
  <c r="BY33" i="31"/>
  <c r="L34" i="27"/>
  <c r="BY30" i="31"/>
  <c r="L17" i="27"/>
  <c r="BY13" i="31"/>
  <c r="L21" i="27"/>
  <c r="BY17" i="31"/>
  <c r="L16" i="27"/>
  <c r="BY12" i="31"/>
  <c r="N8" i="26"/>
  <c r="L36" i="27"/>
  <c r="BY32" i="31"/>
  <c r="L29" i="27"/>
  <c r="BY25" i="31"/>
  <c r="L42" i="27"/>
  <c r="N42" i="27" s="1"/>
  <c r="BY38" i="31"/>
  <c r="N34" i="26"/>
  <c r="N36" i="26"/>
  <c r="L24" i="27"/>
  <c r="BY20" i="31"/>
  <c r="L38" i="27"/>
  <c r="BY34" i="31"/>
  <c r="L28" i="27"/>
  <c r="BY24" i="31"/>
  <c r="L40" i="27"/>
  <c r="N40" i="27" s="1"/>
  <c r="BY36" i="31"/>
  <c r="L27" i="27"/>
  <c r="BY23" i="31"/>
  <c r="N20" i="26"/>
  <c r="N21" i="26"/>
  <c r="N22" i="26"/>
  <c r="N48" i="26"/>
  <c r="N38" i="26"/>
  <c r="N38" i="27" s="1"/>
  <c r="L9" i="27"/>
  <c r="BY5" i="31"/>
  <c r="L12" i="27"/>
  <c r="N12" i="27" s="1"/>
  <c r="BY8" i="31"/>
  <c r="N18" i="26"/>
  <c r="N19" i="26"/>
  <c r="N19" i="27" s="1"/>
  <c r="N46" i="26"/>
  <c r="N47" i="26"/>
  <c r="L15" i="27"/>
  <c r="N15" i="27" s="1"/>
  <c r="BY11" i="31"/>
  <c r="L35" i="27"/>
  <c r="N35" i="27" s="1"/>
  <c r="BY31" i="31"/>
  <c r="L32" i="27"/>
  <c r="BY28" i="31"/>
  <c r="N31" i="26"/>
  <c r="N32" i="26"/>
  <c r="N33" i="26"/>
  <c r="N26" i="26"/>
  <c r="N17" i="26"/>
  <c r="N3" i="27"/>
  <c r="M62" i="16"/>
  <c r="M64" i="16" s="1"/>
  <c r="M4" i="29"/>
  <c r="L3" i="27"/>
  <c r="N4" i="18"/>
  <c r="N4" i="21"/>
  <c r="N4" i="22"/>
  <c r="N4" i="24"/>
  <c r="N4" i="20"/>
  <c r="L50" i="23" l="1"/>
  <c r="BZ46" i="31"/>
  <c r="N48" i="27"/>
  <c r="N16" i="27"/>
  <c r="N47" i="27"/>
  <c r="N22" i="27"/>
  <c r="N31" i="27"/>
  <c r="N29" i="27"/>
  <c r="N64" i="16"/>
  <c r="N32" i="27"/>
  <c r="N17" i="27"/>
  <c r="N18" i="27"/>
  <c r="N36" i="27"/>
  <c r="N26" i="27"/>
  <c r="N46" i="27"/>
  <c r="N49" i="27"/>
  <c r="L27" i="23"/>
  <c r="BZ23" i="31"/>
  <c r="BZ3" i="31"/>
  <c r="L2" i="27"/>
  <c r="L4" i="27" s="1"/>
  <c r="L7" i="23"/>
  <c r="L9" i="23"/>
  <c r="BZ5" i="31"/>
  <c r="L42" i="23"/>
  <c r="N42" i="23" s="1"/>
  <c r="BZ38" i="31"/>
  <c r="L36" i="23"/>
  <c r="BZ32" i="31"/>
  <c r="L43" i="23"/>
  <c r="N43" i="23" s="1"/>
  <c r="BZ39" i="31"/>
  <c r="L44" i="23"/>
  <c r="N44" i="23" s="1"/>
  <c r="BZ40" i="31"/>
  <c r="L18" i="23"/>
  <c r="N18" i="23" s="1"/>
  <c r="BZ14" i="31"/>
  <c r="L11" i="23"/>
  <c r="N11" i="23" s="1"/>
  <c r="BZ7" i="31"/>
  <c r="L28" i="23"/>
  <c r="BZ24" i="31"/>
  <c r="L24" i="23"/>
  <c r="BZ20" i="31"/>
  <c r="L21" i="23"/>
  <c r="BZ17" i="31"/>
  <c r="L34" i="23"/>
  <c r="BZ30" i="31"/>
  <c r="L22" i="23"/>
  <c r="BZ18" i="31"/>
  <c r="L39" i="23"/>
  <c r="BZ35" i="31"/>
  <c r="L8" i="23"/>
  <c r="BZ4" i="31"/>
  <c r="N24" i="27"/>
  <c r="N24" i="23" s="1"/>
  <c r="N20" i="27"/>
  <c r="L40" i="23"/>
  <c r="N40" i="23" s="1"/>
  <c r="BZ36" i="31"/>
  <c r="L38" i="23"/>
  <c r="BZ34" i="31"/>
  <c r="N9" i="27"/>
  <c r="L16" i="23"/>
  <c r="BZ12" i="31"/>
  <c r="L17" i="23"/>
  <c r="BZ13" i="31"/>
  <c r="L37" i="23"/>
  <c r="BZ33" i="31"/>
  <c r="L14" i="23"/>
  <c r="N14" i="23" s="1"/>
  <c r="BZ10" i="31"/>
  <c r="L30" i="23"/>
  <c r="N30" i="23" s="1"/>
  <c r="BZ26" i="31"/>
  <c r="L46" i="23"/>
  <c r="L26" i="23"/>
  <c r="BZ22" i="31"/>
  <c r="L10" i="23"/>
  <c r="BZ6" i="31"/>
  <c r="L47" i="23"/>
  <c r="CA43" i="31" s="1"/>
  <c r="N37" i="27"/>
  <c r="N28" i="27"/>
  <c r="L25" i="23"/>
  <c r="N25" i="23" s="1"/>
  <c r="BZ21" i="31"/>
  <c r="N10" i="27"/>
  <c r="N27" i="27"/>
  <c r="L20" i="23"/>
  <c r="BZ16" i="31"/>
  <c r="L23" i="23"/>
  <c r="BZ19" i="31"/>
  <c r="L33" i="23"/>
  <c r="BZ29" i="31"/>
  <c r="L49" i="23"/>
  <c r="CA45" i="31" s="1"/>
  <c r="L35" i="23"/>
  <c r="BZ31" i="31"/>
  <c r="N21" i="27"/>
  <c r="N33" i="27"/>
  <c r="L32" i="23"/>
  <c r="BZ28" i="31"/>
  <c r="L15" i="23"/>
  <c r="BZ11" i="31"/>
  <c r="L12" i="23"/>
  <c r="N12" i="23" s="1"/>
  <c r="BZ8" i="31"/>
  <c r="N34" i="27"/>
  <c r="L29" i="23"/>
  <c r="BZ25" i="31"/>
  <c r="N8" i="27"/>
  <c r="N2" i="26"/>
  <c r="N4" i="26" s="1"/>
  <c r="L13" i="23"/>
  <c r="BZ9" i="31"/>
  <c r="L31" i="23"/>
  <c r="BZ27" i="31"/>
  <c r="L19" i="23"/>
  <c r="N19" i="23" s="1"/>
  <c r="BZ15" i="31"/>
  <c r="L41" i="23"/>
  <c r="BZ37" i="31"/>
  <c r="N23" i="27"/>
  <c r="L48" i="23"/>
  <c r="N48" i="23" s="1"/>
  <c r="N13" i="27"/>
  <c r="N41" i="27"/>
  <c r="N39" i="27"/>
  <c r="L3" i="23"/>
  <c r="L50" i="28" l="1"/>
  <c r="CA46" i="31"/>
  <c r="N50" i="23"/>
  <c r="N50" i="28" s="1"/>
  <c r="N22" i="23"/>
  <c r="N9" i="23"/>
  <c r="N39" i="23"/>
  <c r="N21" i="23"/>
  <c r="N28" i="23"/>
  <c r="N13" i="23"/>
  <c r="N8" i="23"/>
  <c r="N27" i="23"/>
  <c r="N10" i="23"/>
  <c r="N33" i="23"/>
  <c r="N23" i="23"/>
  <c r="N37" i="23"/>
  <c r="N34" i="23"/>
  <c r="N46" i="23"/>
  <c r="N17" i="23"/>
  <c r="N36" i="23"/>
  <c r="L32" i="28"/>
  <c r="CA28" i="31"/>
  <c r="L20" i="28"/>
  <c r="CA16" i="31"/>
  <c r="L47" i="28"/>
  <c r="CB43" i="31" s="1"/>
  <c r="L38" i="28"/>
  <c r="CA34" i="31"/>
  <c r="N38" i="23"/>
  <c r="L8" i="28"/>
  <c r="CA4" i="31"/>
  <c r="L22" i="28"/>
  <c r="CA18" i="31"/>
  <c r="L21" i="28"/>
  <c r="CA17" i="31"/>
  <c r="L28" i="28"/>
  <c r="CA24" i="31"/>
  <c r="L11" i="28"/>
  <c r="N11" i="28" s="1"/>
  <c r="CA7" i="31"/>
  <c r="L44" i="28"/>
  <c r="N44" i="28" s="1"/>
  <c r="CA40" i="31"/>
  <c r="CA3" i="31"/>
  <c r="L2" i="23"/>
  <c r="L4" i="23" s="1"/>
  <c r="L7" i="28"/>
  <c r="N7" i="23"/>
  <c r="L35" i="28"/>
  <c r="CA31" i="31"/>
  <c r="L49" i="28"/>
  <c r="CB45" i="31" s="1"/>
  <c r="L23" i="28"/>
  <c r="CA19" i="31"/>
  <c r="L26" i="28"/>
  <c r="CA22" i="31"/>
  <c r="L30" i="28"/>
  <c r="N30" i="28" s="1"/>
  <c r="CA26" i="31"/>
  <c r="L37" i="28"/>
  <c r="CA33" i="31"/>
  <c r="L16" i="28"/>
  <c r="CA12" i="31"/>
  <c r="L36" i="28"/>
  <c r="CA32" i="31"/>
  <c r="L27" i="28"/>
  <c r="CA23" i="31"/>
  <c r="L41" i="28"/>
  <c r="CA37" i="31"/>
  <c r="L31" i="28"/>
  <c r="CA27" i="31"/>
  <c r="L48" i="28"/>
  <c r="N48" i="28" s="1"/>
  <c r="L15" i="28"/>
  <c r="CA11" i="31"/>
  <c r="N31" i="23"/>
  <c r="N2" i="27"/>
  <c r="N4" i="27" s="1"/>
  <c r="L40" i="28"/>
  <c r="CA36" i="31"/>
  <c r="N26" i="23"/>
  <c r="N26" i="28" s="1"/>
  <c r="L39" i="28"/>
  <c r="CA35" i="31"/>
  <c r="L34" i="28"/>
  <c r="CA30" i="31"/>
  <c r="L24" i="28"/>
  <c r="N24" i="28" s="1"/>
  <c r="CA20" i="31"/>
  <c r="N32" i="23"/>
  <c r="L18" i="28"/>
  <c r="N18" i="28" s="1"/>
  <c r="CA14" i="31"/>
  <c r="L43" i="28"/>
  <c r="N43" i="28" s="1"/>
  <c r="CA39" i="31"/>
  <c r="L9" i="28"/>
  <c r="CA5" i="31"/>
  <c r="N15" i="23"/>
  <c r="N15" i="28" s="1"/>
  <c r="N35" i="23"/>
  <c r="N41" i="23"/>
  <c r="L19" i="28"/>
  <c r="CA15" i="31"/>
  <c r="L13" i="28"/>
  <c r="CA9" i="31"/>
  <c r="L29" i="28"/>
  <c r="CA25" i="31"/>
  <c r="L12" i="28"/>
  <c r="N12" i="28" s="1"/>
  <c r="CA8" i="31"/>
  <c r="L33" i="28"/>
  <c r="CA29" i="31"/>
  <c r="L25" i="28"/>
  <c r="CA21" i="31"/>
  <c r="L10" i="28"/>
  <c r="CA6" i="31"/>
  <c r="L46" i="28"/>
  <c r="L14" i="28"/>
  <c r="N14" i="28" s="1"/>
  <c r="CA10" i="31"/>
  <c r="L17" i="28"/>
  <c r="CA13" i="31"/>
  <c r="N20" i="23"/>
  <c r="L42" i="28"/>
  <c r="CA38" i="31"/>
  <c r="N47" i="23"/>
  <c r="N47" i="28" s="1"/>
  <c r="N49" i="23"/>
  <c r="N16" i="23"/>
  <c r="N29" i="23"/>
  <c r="N3" i="23"/>
  <c r="L3" i="29"/>
  <c r="L3" i="28"/>
  <c r="N22" i="28" l="1"/>
  <c r="L50" i="29"/>
  <c r="CC46" i="31" s="1"/>
  <c r="CB46" i="31"/>
  <c r="N49" i="28"/>
  <c r="N27" i="28"/>
  <c r="N21" i="28"/>
  <c r="N32" i="28"/>
  <c r="N10" i="28"/>
  <c r="N8" i="28"/>
  <c r="N23" i="28"/>
  <c r="N17" i="28"/>
  <c r="N31" i="28"/>
  <c r="N16" i="28"/>
  <c r="N35" i="28"/>
  <c r="N20" i="28"/>
  <c r="L42" i="29"/>
  <c r="CC38" i="31" s="1"/>
  <c r="CB38" i="31"/>
  <c r="L33" i="29"/>
  <c r="CC29" i="31" s="1"/>
  <c r="CB29" i="31"/>
  <c r="L9" i="29"/>
  <c r="CC5" i="31" s="1"/>
  <c r="CB5" i="31"/>
  <c r="L18" i="29"/>
  <c r="CC14" i="31" s="1"/>
  <c r="CB14" i="31"/>
  <c r="L15" i="29"/>
  <c r="CC11" i="31" s="1"/>
  <c r="CB11" i="31"/>
  <c r="L41" i="29"/>
  <c r="CC37" i="31" s="1"/>
  <c r="CB37" i="31"/>
  <c r="L36" i="29"/>
  <c r="CC32" i="31" s="1"/>
  <c r="CB32" i="31"/>
  <c r="N33" i="28"/>
  <c r="L38" i="29"/>
  <c r="CC34" i="31" s="1"/>
  <c r="CB34" i="31"/>
  <c r="L32" i="29"/>
  <c r="CC28" i="31" s="1"/>
  <c r="CB28" i="31"/>
  <c r="L17" i="29"/>
  <c r="CC13" i="31" s="1"/>
  <c r="CB13" i="31"/>
  <c r="L46" i="29"/>
  <c r="L25" i="29"/>
  <c r="CC21" i="31" s="1"/>
  <c r="CB21" i="31"/>
  <c r="L29" i="29"/>
  <c r="CC25" i="31" s="1"/>
  <c r="CB25" i="31"/>
  <c r="L19" i="29"/>
  <c r="CC15" i="31" s="1"/>
  <c r="CB15" i="31"/>
  <c r="L34" i="29"/>
  <c r="CC30" i="31" s="1"/>
  <c r="CB30" i="31"/>
  <c r="L37" i="29"/>
  <c r="CC33" i="31" s="1"/>
  <c r="CB33" i="31"/>
  <c r="L26" i="29"/>
  <c r="CC22" i="31" s="1"/>
  <c r="CB22" i="31"/>
  <c r="N42" i="28"/>
  <c r="N42" i="29" s="1"/>
  <c r="L49" i="29"/>
  <c r="CC45" i="31" s="1"/>
  <c r="L11" i="29"/>
  <c r="CC7" i="31" s="1"/>
  <c r="CB7" i="31"/>
  <c r="L21" i="29"/>
  <c r="CC17" i="31" s="1"/>
  <c r="CB17" i="31"/>
  <c r="L8" i="29"/>
  <c r="CC4" i="31" s="1"/>
  <c r="CB4" i="31"/>
  <c r="N25" i="28"/>
  <c r="L43" i="29"/>
  <c r="CC39" i="31" s="1"/>
  <c r="CB39" i="31"/>
  <c r="L40" i="29"/>
  <c r="CC36" i="31" s="1"/>
  <c r="CB36" i="31"/>
  <c r="L48" i="29"/>
  <c r="L31" i="29"/>
  <c r="CC27" i="31" s="1"/>
  <c r="CB27" i="31"/>
  <c r="L27" i="29"/>
  <c r="CC23" i="31" s="1"/>
  <c r="CB23" i="31"/>
  <c r="N7" i="28"/>
  <c r="N2" i="23"/>
  <c r="N4" i="23" s="1"/>
  <c r="N38" i="28"/>
  <c r="L47" i="29"/>
  <c r="CC43" i="31" s="1"/>
  <c r="L20" i="29"/>
  <c r="CC16" i="31" s="1"/>
  <c r="CB16" i="31"/>
  <c r="N34" i="28"/>
  <c r="N46" i="28"/>
  <c r="N36" i="28"/>
  <c r="N36" i="29" s="1"/>
  <c r="N29" i="28"/>
  <c r="L14" i="29"/>
  <c r="CC10" i="31" s="1"/>
  <c r="CB10" i="31"/>
  <c r="L10" i="29"/>
  <c r="CC6" i="31" s="1"/>
  <c r="CB6" i="31"/>
  <c r="L12" i="29"/>
  <c r="CC8" i="31" s="1"/>
  <c r="CB8" i="31"/>
  <c r="L13" i="29"/>
  <c r="CC9" i="31" s="1"/>
  <c r="CB9" i="31"/>
  <c r="N41" i="28"/>
  <c r="L24" i="29"/>
  <c r="CC20" i="31" s="1"/>
  <c r="CB20" i="31"/>
  <c r="L39" i="29"/>
  <c r="CC35" i="31" s="1"/>
  <c r="CB35" i="31"/>
  <c r="N9" i="28"/>
  <c r="N9" i="29" s="1"/>
  <c r="N39" i="28"/>
  <c r="L16" i="29"/>
  <c r="CC12" i="31" s="1"/>
  <c r="CB12" i="31"/>
  <c r="L30" i="29"/>
  <c r="CC26" i="31" s="1"/>
  <c r="CB26" i="31"/>
  <c r="N37" i="28"/>
  <c r="L23" i="29"/>
  <c r="CC19" i="31" s="1"/>
  <c r="CB19" i="31"/>
  <c r="L35" i="29"/>
  <c r="CC31" i="31" s="1"/>
  <c r="CB31" i="31"/>
  <c r="CB3" i="31"/>
  <c r="L7" i="29"/>
  <c r="L2" i="28"/>
  <c r="L4" i="28" s="1"/>
  <c r="L44" i="29"/>
  <c r="CC40" i="31" s="1"/>
  <c r="CB40" i="31"/>
  <c r="L28" i="29"/>
  <c r="CC24" i="31" s="1"/>
  <c r="CB24" i="31"/>
  <c r="L22" i="29"/>
  <c r="CC18" i="31" s="1"/>
  <c r="CB18" i="31"/>
  <c r="N28" i="28"/>
  <c r="N13" i="28"/>
  <c r="N13" i="29" s="1"/>
  <c r="N19" i="28"/>
  <c r="N40" i="28"/>
  <c r="N3" i="29"/>
  <c r="N3" i="28"/>
  <c r="N50" i="29" l="1"/>
  <c r="N28" i="29"/>
  <c r="N19" i="29"/>
  <c r="N37" i="29"/>
  <c r="N38" i="29"/>
  <c r="N25" i="29"/>
  <c r="N15" i="29"/>
  <c r="N41" i="29"/>
  <c r="N11" i="29"/>
  <c r="N18" i="29"/>
  <c r="N29" i="29"/>
  <c r="N34" i="29"/>
  <c r="N40" i="29"/>
  <c r="N20" i="29"/>
  <c r="N46" i="29"/>
  <c r="N8" i="29"/>
  <c r="L2" i="29"/>
  <c r="L4" i="29" s="1"/>
  <c r="CC3" i="31"/>
  <c r="N23" i="29"/>
  <c r="N30" i="29"/>
  <c r="N35" i="29"/>
  <c r="N43" i="29"/>
  <c r="N17" i="29"/>
  <c r="N27" i="29"/>
  <c r="N22" i="29"/>
  <c r="N7" i="29"/>
  <c r="N2" i="28"/>
  <c r="N4" i="28" s="1"/>
  <c r="N31" i="29"/>
  <c r="N21" i="29"/>
  <c r="N49" i="29"/>
  <c r="N24" i="29"/>
  <c r="N12" i="29"/>
  <c r="N26" i="29"/>
  <c r="N10" i="29"/>
  <c r="N44" i="29"/>
  <c r="N39" i="29"/>
  <c r="N47" i="29"/>
  <c r="N32" i="29"/>
  <c r="N33" i="29"/>
  <c r="N16" i="29"/>
  <c r="N48" i="29"/>
  <c r="N14" i="29"/>
  <c r="AB6" i="31"/>
  <c r="N2" i="29" l="1"/>
  <c r="N4" i="29" s="1"/>
  <c r="AA55" i="31"/>
  <c r="AD55" i="31" s="1"/>
  <c r="AA33" i="31"/>
  <c r="AD33" i="31" s="1"/>
  <c r="AA50" i="31"/>
  <c r="AD50" i="31" s="1"/>
  <c r="AA7" i="31"/>
  <c r="AD7" i="31" s="1"/>
  <c r="AB19" i="31"/>
  <c r="AB24" i="31"/>
  <c r="AA57" i="31"/>
  <c r="AD57" i="31" s="1"/>
  <c r="AA5" i="31"/>
  <c r="AD5" i="31" s="1"/>
  <c r="AA15" i="31"/>
  <c r="AD15" i="31" s="1"/>
  <c r="AB41" i="31"/>
  <c r="AB5" i="31"/>
  <c r="AB9" i="31"/>
  <c r="AB53" i="31"/>
  <c r="AB22" i="31"/>
  <c r="AB28" i="31"/>
  <c r="AB31" i="31"/>
  <c r="AB58" i="31"/>
  <c r="AB38" i="31"/>
  <c r="AB17" i="31"/>
  <c r="AB47" i="31"/>
  <c r="AB56" i="31"/>
  <c r="AB60" i="31"/>
  <c r="AB35" i="31"/>
  <c r="AA40" i="31"/>
  <c r="AD40" i="31" s="1"/>
  <c r="AA20" i="31"/>
  <c r="AD20" i="31" s="1"/>
  <c r="AA11" i="31"/>
  <c r="AD11" i="31" s="1"/>
  <c r="AA42" i="31"/>
  <c r="AD42" i="31" s="1"/>
  <c r="AA34" i="31"/>
  <c r="AD34" i="31" s="1"/>
  <c r="AA35" i="31"/>
  <c r="AD35" i="31" s="1"/>
  <c r="AA47" i="31"/>
  <c r="AD47" i="31" s="1"/>
  <c r="AA18" i="31"/>
  <c r="AD18" i="31" s="1"/>
  <c r="AA24" i="31"/>
  <c r="AA36" i="31"/>
  <c r="AD36" i="31" s="1"/>
  <c r="AB16" i="31"/>
  <c r="AB20" i="31"/>
  <c r="AB25" i="31"/>
  <c r="AB57" i="31"/>
  <c r="AB34" i="31"/>
  <c r="AB11" i="31"/>
  <c r="AB46" i="31"/>
  <c r="AB29" i="31"/>
  <c r="AB37" i="31"/>
  <c r="AB51" i="31"/>
  <c r="AB12" i="31"/>
  <c r="AB26" i="31"/>
  <c r="AB39" i="31"/>
  <c r="AB42" i="31"/>
  <c r="AB30" i="31"/>
  <c r="AB45" i="31"/>
  <c r="AB21" i="31"/>
  <c r="AB50" i="31"/>
  <c r="AB14" i="31"/>
  <c r="AB55" i="31"/>
  <c r="AB36" i="31"/>
  <c r="AB52" i="31"/>
  <c r="AA8" i="31"/>
  <c r="AD8" i="31" s="1"/>
  <c r="AA19" i="31"/>
  <c r="AA26" i="31"/>
  <c r="AA31" i="31"/>
  <c r="AD31" i="31" s="1"/>
  <c r="AA21" i="31"/>
  <c r="AD21" i="31" s="1"/>
  <c r="AA45" i="31"/>
  <c r="AD45" i="31" s="1"/>
  <c r="AA12" i="31"/>
  <c r="AD12" i="31" s="1"/>
  <c r="AA48" i="31"/>
  <c r="AD48" i="31" s="1"/>
  <c r="AA39" i="31"/>
  <c r="AD39" i="31" s="1"/>
  <c r="AA37" i="31"/>
  <c r="AD37" i="31" s="1"/>
  <c r="AA44" i="31"/>
  <c r="AD44" i="31" s="1"/>
  <c r="AA53" i="31"/>
  <c r="AA38" i="31"/>
  <c r="AA60" i="31"/>
  <c r="AB7" i="31"/>
  <c r="AE7" i="31" s="1"/>
  <c r="AB49" i="31"/>
  <c r="AB10" i="31"/>
  <c r="AB54" i="31"/>
  <c r="AB32" i="31"/>
  <c r="AB59" i="31"/>
  <c r="AB44" i="31"/>
  <c r="AA10" i="31"/>
  <c r="AD10" i="31" s="1"/>
  <c r="AA27" i="31"/>
  <c r="AD27" i="31" s="1"/>
  <c r="AA14" i="31"/>
  <c r="AD14" i="31" s="1"/>
  <c r="AA30" i="31"/>
  <c r="AD30" i="31" s="1"/>
  <c r="AA25" i="31"/>
  <c r="AA41" i="31"/>
  <c r="AA23" i="31"/>
  <c r="AD23" i="31" s="1"/>
  <c r="AA17" i="31"/>
  <c r="AD17" i="31" s="1"/>
  <c r="AA46" i="31"/>
  <c r="AD46" i="31" s="1"/>
  <c r="AA28" i="31"/>
  <c r="AB18" i="31"/>
  <c r="AB8" i="31"/>
  <c r="AB61" i="31"/>
  <c r="AA9" i="31"/>
  <c r="AA32" i="31"/>
  <c r="AD32" i="31" s="1"/>
  <c r="AA13" i="31"/>
  <c r="AD13" i="31" s="1"/>
  <c r="AB48" i="31"/>
  <c r="AB43" i="31"/>
  <c r="AB13" i="31"/>
  <c r="AB27" i="31"/>
  <c r="AA59" i="31"/>
  <c r="AD59" i="31" s="1"/>
  <c r="AA49" i="31"/>
  <c r="AA22" i="31"/>
  <c r="AA58" i="31"/>
  <c r="AA54" i="31"/>
  <c r="AD54" i="31" s="1"/>
  <c r="AA61" i="31"/>
  <c r="AD61" i="31" s="1"/>
  <c r="AA56" i="31"/>
  <c r="AD56" i="31" s="1"/>
  <c r="AA52" i="31"/>
  <c r="AD52" i="31" s="1"/>
  <c r="AA51" i="31"/>
  <c r="AD51" i="31" s="1"/>
  <c r="AA16" i="31"/>
  <c r="AD16" i="31" s="1"/>
  <c r="AA29" i="31"/>
  <c r="AD29" i="31" s="1"/>
  <c r="AA43" i="31"/>
  <c r="AD43" i="31" s="1"/>
  <c r="AA6" i="31"/>
  <c r="AB23" i="31"/>
  <c r="AB15" i="31"/>
  <c r="AB33" i="31"/>
  <c r="AB40" i="31"/>
  <c r="AD53" i="31" l="1"/>
  <c r="AE53" i="31" s="1"/>
  <c r="AD49" i="31"/>
  <c r="AE49" i="31" s="1"/>
  <c r="AD9" i="31"/>
  <c r="AE9" i="31" s="1"/>
  <c r="AD28" i="31"/>
  <c r="AE28" i="31" s="1"/>
  <c r="AD41" i="31"/>
  <c r="AE41" i="31" s="1"/>
  <c r="AD26" i="31"/>
  <c r="AE26" i="31" s="1"/>
  <c r="AD6" i="31"/>
  <c r="AE6" i="31" s="1"/>
  <c r="AD22" i="31"/>
  <c r="AE22" i="31" s="1"/>
  <c r="AD25" i="31"/>
  <c r="AE25" i="31" s="1"/>
  <c r="AD60" i="31"/>
  <c r="AE60" i="31" s="1"/>
  <c r="AD19" i="31"/>
  <c r="AE19" i="31" s="1"/>
  <c r="AD58" i="31"/>
  <c r="AE58" i="31" s="1"/>
  <c r="AD38" i="31"/>
  <c r="AE38" i="31" s="1"/>
  <c r="AD24" i="31"/>
  <c r="AE24" i="31" s="1"/>
  <c r="AE15" i="31"/>
  <c r="I15" i="31" s="1"/>
  <c r="AG15" i="31" s="1"/>
  <c r="AE46" i="31"/>
  <c r="Z46" i="31" s="1"/>
  <c r="AE30" i="31"/>
  <c r="Z30" i="31" s="1"/>
  <c r="AE33" i="31"/>
  <c r="I33" i="31" s="1"/>
  <c r="AG33" i="31" s="1"/>
  <c r="AE55" i="31"/>
  <c r="I55" i="31" s="1"/>
  <c r="AG55" i="31" s="1"/>
  <c r="AE45" i="31"/>
  <c r="I45" i="31" s="1"/>
  <c r="AG45" i="31" s="1"/>
  <c r="AE51" i="31"/>
  <c r="I51" i="31" s="1"/>
  <c r="AG51" i="31" s="1"/>
  <c r="AE52" i="31"/>
  <c r="Z52" i="31" s="1"/>
  <c r="AE59" i="31"/>
  <c r="I59" i="31" s="1"/>
  <c r="AG59" i="31" s="1"/>
  <c r="AE16" i="31"/>
  <c r="I16" i="31" s="1"/>
  <c r="AG16" i="31" s="1"/>
  <c r="AE61" i="31"/>
  <c r="Z61" i="31" s="1"/>
  <c r="AE5" i="31"/>
  <c r="Z5" i="31" s="1"/>
  <c r="AE57" i="31"/>
  <c r="Z57" i="31" s="1"/>
  <c r="AE50" i="31"/>
  <c r="I50" i="31" s="1"/>
  <c r="AG50" i="31" s="1"/>
  <c r="AE56" i="31"/>
  <c r="Z56" i="31" s="1"/>
  <c r="AE14" i="31"/>
  <c r="Z14" i="31" s="1"/>
  <c r="AE44" i="31"/>
  <c r="Z44" i="31" s="1"/>
  <c r="AE18" i="31"/>
  <c r="Z18" i="31" s="1"/>
  <c r="AE42" i="31"/>
  <c r="Z42" i="31" s="1"/>
  <c r="AE27" i="31"/>
  <c r="Z27" i="31" s="1"/>
  <c r="AE12" i="31"/>
  <c r="I12" i="31" s="1"/>
  <c r="AG12" i="31" s="1"/>
  <c r="AE10" i="31"/>
  <c r="Z10" i="31" s="1"/>
  <c r="I7" i="31"/>
  <c r="AG7" i="31" s="1"/>
  <c r="Z7" i="31"/>
  <c r="Z15" i="31"/>
  <c r="AE47" i="31"/>
  <c r="AE43" i="31"/>
  <c r="AE54" i="31"/>
  <c r="AE13" i="31"/>
  <c r="AE17" i="31"/>
  <c r="AE39" i="31"/>
  <c r="AE21" i="31"/>
  <c r="AE8" i="31"/>
  <c r="AE36" i="31"/>
  <c r="AE35" i="31"/>
  <c r="AE20" i="31"/>
  <c r="AE37" i="31"/>
  <c r="AE11" i="31"/>
  <c r="AE29" i="31"/>
  <c r="AE32" i="31"/>
  <c r="AE23" i="31"/>
  <c r="AE48" i="31"/>
  <c r="AE31" i="31"/>
  <c r="AE34" i="31"/>
  <c r="AE40" i="31"/>
  <c r="Z55" i="31" l="1"/>
  <c r="Z58" i="31"/>
  <c r="I58" i="31"/>
  <c r="AG58" i="31" s="1"/>
  <c r="I28" i="31"/>
  <c r="AG28" i="31" s="1"/>
  <c r="Z28" i="31"/>
  <c r="I19" i="31"/>
  <c r="AG19" i="31" s="1"/>
  <c r="Z19" i="31"/>
  <c r="Z6" i="31"/>
  <c r="I6" i="31"/>
  <c r="AG6" i="31" s="1"/>
  <c r="I24" i="31"/>
  <c r="AG24" i="31" s="1"/>
  <c r="Z24" i="31"/>
  <c r="Z60" i="31"/>
  <c r="I60" i="31"/>
  <c r="AG60" i="31" s="1"/>
  <c r="I26" i="31"/>
  <c r="AG26" i="31" s="1"/>
  <c r="Z26" i="31"/>
  <c r="I49" i="31"/>
  <c r="AG49" i="31" s="1"/>
  <c r="Z49" i="31"/>
  <c r="Z22" i="31"/>
  <c r="I22" i="31"/>
  <c r="AG22" i="31" s="1"/>
  <c r="Z9" i="31"/>
  <c r="I9" i="31"/>
  <c r="AG9" i="31" s="1"/>
  <c r="Z38" i="31"/>
  <c r="I38" i="31"/>
  <c r="AG38" i="31" s="1"/>
  <c r="I25" i="31"/>
  <c r="AG25" i="31" s="1"/>
  <c r="Z25" i="31"/>
  <c r="Z41" i="31"/>
  <c r="I41" i="31"/>
  <c r="AG41" i="31" s="1"/>
  <c r="Z53" i="31"/>
  <c r="I53" i="31"/>
  <c r="AG53" i="31" s="1"/>
  <c r="Z33" i="31"/>
  <c r="I46" i="31"/>
  <c r="AG46" i="31" s="1"/>
  <c r="I30" i="31"/>
  <c r="AG30" i="31" s="1"/>
  <c r="Z45" i="31"/>
  <c r="Z51" i="31"/>
  <c r="I61" i="31"/>
  <c r="AG61" i="31" s="1"/>
  <c r="Z59" i="31"/>
  <c r="I5" i="31"/>
  <c r="AG5" i="31" s="1"/>
  <c r="I52" i="31"/>
  <c r="AG52" i="31" s="1"/>
  <c r="Z16" i="31"/>
  <c r="I44" i="31"/>
  <c r="AG44" i="31" s="1"/>
  <c r="I57" i="31"/>
  <c r="AG57" i="31" s="1"/>
  <c r="Z12" i="31"/>
  <c r="Z50" i="31"/>
  <c r="I18" i="31"/>
  <c r="AG18" i="31" s="1"/>
  <c r="I42" i="31"/>
  <c r="AG42" i="31" s="1"/>
  <c r="I56" i="31"/>
  <c r="AG56" i="31" s="1"/>
  <c r="I27" i="31"/>
  <c r="AG27" i="31" s="1"/>
  <c r="I14" i="31"/>
  <c r="AG14" i="31" s="1"/>
  <c r="I10" i="31"/>
  <c r="AG10" i="31" s="1"/>
  <c r="Z23" i="31"/>
  <c r="I23" i="31"/>
  <c r="AG23" i="31" s="1"/>
  <c r="Z39" i="31"/>
  <c r="I39" i="31"/>
  <c r="AG39" i="31" s="1"/>
  <c r="Z32" i="31"/>
  <c r="I32" i="31"/>
  <c r="AG32" i="31" s="1"/>
  <c r="Z36" i="31"/>
  <c r="I36" i="31"/>
  <c r="AG36" i="31" s="1"/>
  <c r="I17" i="31"/>
  <c r="AG17" i="31" s="1"/>
  <c r="Z17" i="31"/>
  <c r="Z31" i="31"/>
  <c r="I31" i="31"/>
  <c r="AG31" i="31" s="1"/>
  <c r="Z8" i="31"/>
  <c r="I8" i="31"/>
  <c r="AG8" i="31" s="1"/>
  <c r="Z13" i="31"/>
  <c r="I13" i="31"/>
  <c r="AG13" i="31" s="1"/>
  <c r="Z29" i="31"/>
  <c r="I29" i="31"/>
  <c r="AG29" i="31" s="1"/>
  <c r="Z37" i="31"/>
  <c r="I37" i="31"/>
  <c r="AG37" i="31" s="1"/>
  <c r="I35" i="31"/>
  <c r="AG35" i="31" s="1"/>
  <c r="Z35" i="31"/>
  <c r="Z43" i="31"/>
  <c r="I43" i="31"/>
  <c r="AG43" i="31" s="1"/>
  <c r="Z11" i="31"/>
  <c r="I11" i="31"/>
  <c r="AG11" i="31" s="1"/>
  <c r="I54" i="31"/>
  <c r="AG54" i="31" s="1"/>
  <c r="Z54" i="31"/>
  <c r="I40" i="31"/>
  <c r="AG40" i="31" s="1"/>
  <c r="Z40" i="31"/>
  <c r="Z34" i="31"/>
  <c r="I34" i="31"/>
  <c r="AG34" i="31" s="1"/>
  <c r="Z48" i="31"/>
  <c r="I48" i="31"/>
  <c r="AG48" i="31" s="1"/>
  <c r="Z20" i="31"/>
  <c r="I20" i="31"/>
  <c r="AG20" i="31" s="1"/>
  <c r="I21" i="31"/>
  <c r="AG21" i="31" s="1"/>
  <c r="Z21" i="31"/>
  <c r="I47" i="31"/>
  <c r="AG47" i="31" s="1"/>
  <c r="Z47" i="31"/>
  <c r="G40" i="31" l="1"/>
  <c r="G24" i="31"/>
  <c r="CY26" i="31" s="1"/>
  <c r="G44" i="31"/>
  <c r="CY35" i="31" s="1"/>
  <c r="G52" i="31"/>
  <c r="CY52" i="31" s="1"/>
  <c r="G49" i="31"/>
  <c r="CY49" i="31" s="1"/>
  <c r="G54" i="31"/>
  <c r="CY54" i="31" s="1"/>
  <c r="G55" i="31"/>
  <c r="CY55" i="31" s="1"/>
  <c r="G56" i="31"/>
  <c r="CY56" i="31" s="1"/>
  <c r="G21" i="31"/>
  <c r="CY23" i="31" s="1"/>
  <c r="G37" i="31"/>
  <c r="G14" i="31"/>
  <c r="CY16" i="31" s="1"/>
  <c r="G30" i="31"/>
  <c r="CY32" i="31" s="1"/>
  <c r="G7" i="31"/>
  <c r="CY7" i="31" s="1"/>
  <c r="G23" i="31"/>
  <c r="G39" i="31"/>
  <c r="CY43" i="31" s="1"/>
  <c r="G42" i="31"/>
  <c r="CY13" i="31" s="1"/>
  <c r="G16" i="31"/>
  <c r="CY18" i="31" s="1"/>
  <c r="G32" i="31"/>
  <c r="CY36" i="31" s="1"/>
  <c r="G53" i="31"/>
  <c r="G58" i="31"/>
  <c r="CY58" i="31" s="1"/>
  <c r="G59" i="31"/>
  <c r="CY59" i="31" s="1"/>
  <c r="G5" i="31"/>
  <c r="G25" i="31"/>
  <c r="CY27" i="31" s="1"/>
  <c r="G41" i="31"/>
  <c r="CY12" i="31" s="1"/>
  <c r="G18" i="31"/>
  <c r="CY20" i="31" s="1"/>
  <c r="G34" i="31"/>
  <c r="G11" i="31"/>
  <c r="CY11" i="31" s="1"/>
  <c r="G27" i="31"/>
  <c r="CY29" i="31" s="1"/>
  <c r="G43" i="31"/>
  <c r="G4" i="31"/>
  <c r="CY4" i="31" s="1"/>
  <c r="G20" i="31"/>
  <c r="G36" i="31"/>
  <c r="CY40" i="31" s="1"/>
  <c r="G57" i="31"/>
  <c r="CY57" i="31" s="1"/>
  <c r="G47" i="31"/>
  <c r="CY47" i="31" s="1"/>
  <c r="G48" i="31"/>
  <c r="CY48" i="31" s="1"/>
  <c r="G9" i="31"/>
  <c r="CY9" i="31" s="1"/>
  <c r="G29" i="31"/>
  <c r="CY31" i="31" s="1"/>
  <c r="G6" i="31"/>
  <c r="CY6" i="31" s="1"/>
  <c r="G22" i="31"/>
  <c r="CY24" i="31" s="1"/>
  <c r="G38" i="31"/>
  <c r="CY42" i="31" s="1"/>
  <c r="G15" i="31"/>
  <c r="CY17" i="31" s="1"/>
  <c r="G31" i="31"/>
  <c r="CY33" i="31" s="1"/>
  <c r="G13" i="31"/>
  <c r="CY15" i="31" s="1"/>
  <c r="G8" i="31"/>
  <c r="CY8" i="31" s="1"/>
  <c r="G50" i="31"/>
  <c r="CY50" i="31" s="1"/>
  <c r="G51" i="31"/>
  <c r="CY51" i="31" s="1"/>
  <c r="G17" i="31"/>
  <c r="CY19" i="31" s="1"/>
  <c r="G33" i="31"/>
  <c r="CY37" i="31" s="1"/>
  <c r="G10" i="31"/>
  <c r="CY10" i="31" s="1"/>
  <c r="G26" i="31"/>
  <c r="CY28" i="31" s="1"/>
  <c r="G46" i="31"/>
  <c r="CY46" i="31" s="1"/>
  <c r="G19" i="31"/>
  <c r="CY21" i="31" s="1"/>
  <c r="G35" i="31"/>
  <c r="CY39" i="31" s="1"/>
  <c r="G45" i="31"/>
  <c r="CY45" i="31" s="1"/>
  <c r="G12" i="31"/>
  <c r="CY14" i="31" s="1"/>
  <c r="G28" i="31"/>
  <c r="CY30" i="31" s="1"/>
  <c r="CY34" i="31"/>
  <c r="I1" i="31"/>
  <c r="CZ1" i="31" s="1"/>
  <c r="CY53" i="31"/>
  <c r="CY25" i="31"/>
  <c r="CY44" i="31"/>
  <c r="F43" i="31"/>
  <c r="CX34" i="31" s="1"/>
  <c r="F59" i="31"/>
  <c r="CX59" i="31" s="1"/>
  <c r="CY38" i="31"/>
  <c r="G60" i="31"/>
  <c r="CY60" i="31" s="1"/>
  <c r="CY5" i="31"/>
  <c r="CY41" i="31"/>
  <c r="CY22" i="31"/>
  <c r="F41" i="31"/>
  <c r="CX12" i="31" s="1"/>
  <c r="F46" i="31"/>
  <c r="CX46" i="31" s="1"/>
  <c r="F44" i="31"/>
  <c r="CX35" i="31" s="1"/>
  <c r="F42" i="31"/>
  <c r="CX13" i="31" s="1"/>
  <c r="F45" i="31"/>
  <c r="CX45" i="31" s="1"/>
  <c r="F58" i="31"/>
  <c r="CX58" i="31" s="1"/>
  <c r="AF5" i="31"/>
  <c r="G1" i="31" l="1"/>
  <c r="AF6" i="31"/>
  <c r="AF7" i="31" l="1"/>
  <c r="AF8" i="31" l="1"/>
  <c r="AF9" i="31" l="1"/>
  <c r="AF10" i="31" l="1"/>
  <c r="AF11" i="31" l="1"/>
  <c r="AF12" i="31" l="1"/>
  <c r="AF13" i="31" l="1"/>
  <c r="AF14" i="31" l="1"/>
  <c r="AF15" i="31" l="1"/>
  <c r="AF16" i="31" l="1"/>
  <c r="AF17" i="31" l="1"/>
  <c r="AF18" i="31" l="1"/>
  <c r="AF19" i="31" l="1"/>
  <c r="AF20" i="31" l="1"/>
  <c r="AF21" i="31" l="1"/>
  <c r="AF22" i="31" l="1"/>
  <c r="AF23" i="31" l="1"/>
  <c r="AF24" i="31" l="1"/>
  <c r="AF25" i="31" l="1"/>
  <c r="AF26" i="31" l="1"/>
  <c r="AF27" i="31" l="1"/>
  <c r="AF28" i="31" l="1"/>
  <c r="AF29" i="31" l="1"/>
  <c r="AF30" i="31" l="1"/>
  <c r="AF31" i="31" l="1"/>
  <c r="AF32" i="31" l="1"/>
  <c r="AF33" i="31" l="1"/>
  <c r="AF34" i="31" l="1"/>
  <c r="AF35" i="31" l="1"/>
  <c r="AF36" i="31" l="1"/>
  <c r="AF37" i="31" l="1"/>
  <c r="AF38" i="31" l="1"/>
  <c r="AF39" i="31" l="1"/>
  <c r="AF40" i="31" l="1"/>
  <c r="AF41" i="31" l="1"/>
  <c r="AF42" i="31" l="1"/>
  <c r="AF43" i="31" l="1"/>
  <c r="AF44" i="31" l="1"/>
  <c r="AF45" i="31" l="1"/>
  <c r="AF46" i="31" l="1"/>
  <c r="AF47" i="31" l="1"/>
  <c r="AF48" i="31" l="1"/>
  <c r="AF49" i="31" l="1"/>
  <c r="AF50" i="31" l="1"/>
  <c r="AF51" i="31" l="1"/>
  <c r="AF52" i="31" l="1"/>
  <c r="AF53" i="31" l="1"/>
  <c r="AF54" i="31" l="1"/>
  <c r="AF55" i="31" l="1"/>
  <c r="AF56" i="31" l="1"/>
  <c r="AF57" i="31" l="1"/>
  <c r="AF58" i="31" l="1"/>
  <c r="AF59" i="31" l="1"/>
  <c r="AF60" i="31" l="1"/>
  <c r="AF61" i="31" l="1"/>
</calcChain>
</file>

<file path=xl/comments1.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comments10.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comments11.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comments12.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comments13.xml><?xml version="1.0" encoding="utf-8"?>
<comments xmlns="http://schemas.openxmlformats.org/spreadsheetml/2006/main">
  <authors>
    <author>Jacob</author>
  </authors>
  <commentList>
    <comment ref="CX1" authorId="0" shapeId="0">
      <text>
        <r>
          <rPr>
            <b/>
            <sz val="9"/>
            <color indexed="81"/>
            <rFont val="Tahoma"/>
            <family val="2"/>
          </rPr>
          <t>חודש הביצוע או התקציב</t>
        </r>
      </text>
    </comment>
    <comment ref="CY1" authorId="0" shapeId="0">
      <text>
        <r>
          <rPr>
            <b/>
            <sz val="9"/>
            <color indexed="81"/>
            <rFont val="Tahoma"/>
            <family val="2"/>
          </rPr>
          <t>שיקוף / ביצוע / תקציב</t>
        </r>
      </text>
    </comment>
    <comment ref="CZ1" authorId="0" shapeId="0">
      <text>
        <r>
          <rPr>
            <b/>
            <sz val="9"/>
            <color indexed="81"/>
            <rFont val="Tahoma"/>
            <family val="2"/>
          </rPr>
          <t>מוכן ליבוא או לא.</t>
        </r>
      </text>
    </comment>
  </commentList>
</comments>
</file>

<file path=xl/comments2.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comments3.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comments4.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comments5.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comments6.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comments7.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comments8.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comments9.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sharedStrings.xml><?xml version="1.0" encoding="utf-8"?>
<sst xmlns="http://schemas.openxmlformats.org/spreadsheetml/2006/main" count="940" uniqueCount="397">
  <si>
    <t>הכנסות</t>
  </si>
  <si>
    <t>הוצאות</t>
  </si>
  <si>
    <t>שכר דירה</t>
  </si>
  <si>
    <t>חשמל</t>
  </si>
  <si>
    <t>גז</t>
  </si>
  <si>
    <t>חינוך</t>
  </si>
  <si>
    <t>בריאות</t>
  </si>
  <si>
    <t>מנויים</t>
  </si>
  <si>
    <t>מזון</t>
  </si>
  <si>
    <t>מזונות</t>
  </si>
  <si>
    <t>סכום</t>
  </si>
  <si>
    <t>סה"כ הכנסות</t>
  </si>
  <si>
    <t>סה"כ הוצאות</t>
  </si>
  <si>
    <t>יום
 בחודש</t>
  </si>
  <si>
    <t>מיסי ישוב / ועד בית</t>
  </si>
  <si>
    <t>ארנונה / שמירה</t>
  </si>
  <si>
    <t>ביטוחים (למעט רכב)</t>
  </si>
  <si>
    <t>טיפולי שיניים</t>
  </si>
  <si>
    <t>הוראות קבע לחיסכון</t>
  </si>
  <si>
    <t>עמלות וריביות בנקים</t>
  </si>
  <si>
    <t>ביגוד והנעלה</t>
  </si>
  <si>
    <t>סיגריות</t>
  </si>
  <si>
    <t>משכנתא</t>
  </si>
  <si>
    <t>ביטוח משכנתא</t>
  </si>
  <si>
    <t>תרומות בהוראת קבע</t>
  </si>
  <si>
    <t>מים וביוב</t>
  </si>
  <si>
    <t>חוגים, קייטנות ובריכה</t>
  </si>
  <si>
    <t>תיקוני רכב</t>
  </si>
  <si>
    <t>אופטיקה</t>
  </si>
  <si>
    <t>יהדות / חגים</t>
  </si>
  <si>
    <t>מתנות לאירועים ושמחות</t>
  </si>
  <si>
    <t>תספורת וקוסמטיקה</t>
  </si>
  <si>
    <t>תחבורה ציבורית</t>
  </si>
  <si>
    <t>דלק וחניה</t>
  </si>
  <si>
    <t>עוזרת / שמרטף</t>
  </si>
  <si>
    <t>דברים נוספים</t>
  </si>
  <si>
    <t>קצבת ילדים</t>
  </si>
  <si>
    <t>קצבאות נוספות</t>
  </si>
  <si>
    <t>סיוע בשכר דירה</t>
  </si>
  <si>
    <t>הכנסה מנכס</t>
  </si>
  <si>
    <t>טלפון נייד</t>
  </si>
  <si>
    <t>הפרש</t>
  </si>
  <si>
    <t xml:space="preserve"> </t>
  </si>
  <si>
    <t>ממוצע</t>
  </si>
  <si>
    <t>הפרש הכנסות-הוצאות</t>
  </si>
  <si>
    <t>תקציב חודשי</t>
  </si>
  <si>
    <t>יתרת תקציב</t>
  </si>
  <si>
    <t>סעיף</t>
  </si>
  <si>
    <t>בפועל החודש</t>
  </si>
  <si>
    <t>הערה</t>
  </si>
  <si>
    <t>כן</t>
  </si>
  <si>
    <t>לא</t>
  </si>
  <si>
    <t>לא לגעת!</t>
  </si>
  <si>
    <t>לכלול את החודש בחישוב יתרת תקציב?</t>
  </si>
  <si>
    <t xml:space="preserve">גירסא: </t>
  </si>
  <si>
    <t>החזרי חובות</t>
  </si>
  <si>
    <t>שכר עבודה 1</t>
  </si>
  <si>
    <t>שכר עבודה 2</t>
  </si>
  <si>
    <t>שכר עבודה 3</t>
  </si>
  <si>
    <t>שכר עבודה 4</t>
  </si>
  <si>
    <t>חופשה / טיול</t>
  </si>
  <si>
    <t>עזרה מההורים</t>
  </si>
  <si>
    <t>הכנסה נוספת</t>
  </si>
  <si>
    <t>ביטוח לאומי (למי שלא עובד)</t>
  </si>
  <si>
    <t>רישום פעולות</t>
  </si>
  <si>
    <t>אמצעי תשלום</t>
  </si>
  <si>
    <t>סוג</t>
  </si>
  <si>
    <t>מזומן</t>
  </si>
  <si>
    <t>המחאה (צ'ק)</t>
  </si>
  <si>
    <t>כרטיס אשראי</t>
  </si>
  <si>
    <t>הוראת קבע</t>
  </si>
  <si>
    <t>תוי קניה</t>
  </si>
  <si>
    <t>הוצאה</t>
  </si>
  <si>
    <t>הכנסה</t>
  </si>
  <si>
    <t xml:space="preserve">       www.paamonim.org</t>
  </si>
  <si>
    <t>מחשבוני עזר</t>
  </si>
  <si>
    <t>מחשבוני עזר (המשך)</t>
  </si>
  <si>
    <t>שיקוף חובות</t>
  </si>
  <si>
    <t>הוצאות חודשיות</t>
  </si>
  <si>
    <t>הכנסות חודשיות</t>
  </si>
  <si>
    <t>חזרה לטבלת סיכום חובות</t>
  </si>
  <si>
    <t>סיכום חודשי</t>
  </si>
  <si>
    <t>חישובי עזר</t>
  </si>
  <si>
    <t>שיקוף</t>
  </si>
  <si>
    <t>תקציב</t>
  </si>
  <si>
    <t>סוג ההכנסה</t>
  </si>
  <si>
    <t>מקור ההכנסה</t>
  </si>
  <si>
    <t>תשלום חודשי</t>
  </si>
  <si>
    <t>חודשים שנשארו</t>
  </si>
  <si>
    <t>אחוזי ריבית</t>
  </si>
  <si>
    <t>יתרת החוב</t>
  </si>
  <si>
    <t>נכון לתאריך</t>
  </si>
  <si>
    <t>עלות שנתית</t>
  </si>
  <si>
    <t>עלות חודשית</t>
  </si>
  <si>
    <t>שם הנושה</t>
  </si>
  <si>
    <t>סכום החוב</t>
  </si>
  <si>
    <t>נכון ליום</t>
  </si>
  <si>
    <t>אחוז ריבית</t>
  </si>
  <si>
    <t>מס' תשלומים נותרים</t>
  </si>
  <si>
    <t>סכום החזר החודש</t>
  </si>
  <si>
    <t>נותר לתשלום</t>
  </si>
  <si>
    <t>הערות</t>
  </si>
  <si>
    <t>חובות בהסדר</t>
  </si>
  <si>
    <t>חובות שאינם בהסדר</t>
  </si>
  <si>
    <t>משכנתא 1</t>
  </si>
  <si>
    <t>זכאות /משלימה</t>
  </si>
  <si>
    <t>מוסך / תאונות / צביעה / מיזוג</t>
  </si>
  <si>
    <t>קיץ הורים</t>
  </si>
  <si>
    <t>התייעצות עם מומחה</t>
  </si>
  <si>
    <t>משכנתא 2</t>
  </si>
  <si>
    <t>עבודות חוץ / תיקון פרונט</t>
  </si>
  <si>
    <t>חורף הורים</t>
  </si>
  <si>
    <t>מכשור רפואי</t>
  </si>
  <si>
    <t>משכנתא 3</t>
  </si>
  <si>
    <t>אביזרים / צמיגים / תקרים</t>
  </si>
  <si>
    <t>קיץ ילדים</t>
  </si>
  <si>
    <t>אמבולנס / בי"ח</t>
  </si>
  <si>
    <t>משכנתא 4</t>
  </si>
  <si>
    <t>חורף ילדים</t>
  </si>
  <si>
    <t>רפואה אלטרנטיבית</t>
  </si>
  <si>
    <t>משכנתא 5</t>
  </si>
  <si>
    <t>סה"כ לחודש</t>
  </si>
  <si>
    <t>נעליים</t>
  </si>
  <si>
    <t>תשלום לטיפת חלב</t>
  </si>
  <si>
    <t>משכנתא 6</t>
  </si>
  <si>
    <t>פריטים קטנים</t>
  </si>
  <si>
    <t>תרופות</t>
  </si>
  <si>
    <t>מרפאה / צילום / רופא מקצועי / תשלום רבעוני</t>
  </si>
  <si>
    <t>ביטוח חיים</t>
  </si>
  <si>
    <t>עיתון</t>
  </si>
  <si>
    <t>ביטוח רכוש  (נכס / תכולה)</t>
  </si>
  <si>
    <t>כבלים/Hot/Yes</t>
  </si>
  <si>
    <t>ביטוח משלים</t>
  </si>
  <si>
    <t>ספריה</t>
  </si>
  <si>
    <r>
      <rPr>
        <b/>
        <sz val="8"/>
        <color indexed="8"/>
        <rFont val="Arial"/>
        <family val="2"/>
      </rPr>
      <t xml:space="preserve">חגי תשרי </t>
    </r>
    <r>
      <rPr>
        <sz val="8"/>
        <color indexed="8"/>
        <rFont val="Arial"/>
        <family val="2"/>
      </rPr>
      <t>- ר"ה, סוכות, הוצאות לסוכה, 4 מינים וכו'</t>
    </r>
  </si>
  <si>
    <t>בר / בת מצווה</t>
  </si>
  <si>
    <t>ריהוט, צרכי מטבח</t>
  </si>
  <si>
    <t>ביטוח בריאות וסיעוד</t>
  </si>
  <si>
    <t>ספק אינטרנט</t>
  </si>
  <si>
    <t>ברית</t>
  </si>
  <si>
    <t>מכשירי חשמל ואלקטרוניקה</t>
  </si>
  <si>
    <t>הגרלות</t>
  </si>
  <si>
    <r>
      <rPr>
        <b/>
        <sz val="8"/>
        <color indexed="8"/>
        <rFont val="Arial"/>
        <family val="2"/>
      </rPr>
      <t>חנוכה</t>
    </r>
    <r>
      <rPr>
        <sz val="8"/>
        <color indexed="8"/>
        <rFont val="Arial"/>
        <family val="2"/>
      </rPr>
      <t xml:space="preserve"> - נרות, דמי חנוכה</t>
    </r>
  </si>
  <si>
    <t>חתונה</t>
  </si>
  <si>
    <t>אינסטלציה</t>
  </si>
  <si>
    <t>ספורט/חדר כושר</t>
  </si>
  <si>
    <r>
      <t>ט"ו בשבט</t>
    </r>
    <r>
      <rPr>
        <sz val="8"/>
        <color indexed="8"/>
        <rFont val="Arial"/>
        <family val="2"/>
      </rPr>
      <t xml:space="preserve"> - פירות לט"ו בשבט</t>
    </r>
  </si>
  <si>
    <t>יום הולדת</t>
  </si>
  <si>
    <t>תפירה</t>
  </si>
  <si>
    <r>
      <rPr>
        <b/>
        <sz val="8"/>
        <color indexed="8"/>
        <rFont val="Arial"/>
        <family val="2"/>
      </rPr>
      <t xml:space="preserve">פורים </t>
    </r>
    <r>
      <rPr>
        <sz val="8"/>
        <color indexed="8"/>
        <rFont val="Arial"/>
        <family val="2"/>
        <charset val="177"/>
      </rPr>
      <t>- משלוח מנות, מתנות לאביונים, תחפושות</t>
    </r>
  </si>
  <si>
    <t>לבן הזוג / לילדים</t>
  </si>
  <si>
    <t>משחקים, צעצועים</t>
  </si>
  <si>
    <t>אירוע בעבודה</t>
  </si>
  <si>
    <t>כלי עבודה, נעילה</t>
  </si>
  <si>
    <r>
      <rPr>
        <b/>
        <sz val="8"/>
        <color indexed="8"/>
        <rFont val="Arial"/>
        <family val="2"/>
      </rPr>
      <t>פסח</t>
    </r>
    <r>
      <rPr>
        <sz val="8"/>
        <color indexed="8"/>
        <rFont val="Arial"/>
        <family val="2"/>
        <charset val="177"/>
      </rPr>
      <t>, מימונה, יום העצמאות, סיגד</t>
    </r>
  </si>
  <si>
    <t>למורה / לגננת</t>
  </si>
  <si>
    <t>מגבות, מצעים, מזרנים, ריפוד</t>
  </si>
  <si>
    <t>תפילין, ציצית, מזוזות, ספרי קודש</t>
  </si>
  <si>
    <t>שונות</t>
  </si>
  <si>
    <t>אופניים, עגלה</t>
  </si>
  <si>
    <t>צדקה, בית כנסת, מקווה, יזכור, עליה לתורה</t>
  </si>
  <si>
    <t>רשיון נהיגה לילדים</t>
  </si>
  <si>
    <t>מכשירי כתיבה</t>
  </si>
  <si>
    <t>סיכום חובות</t>
  </si>
  <si>
    <t>עיצוב הבית</t>
  </si>
  <si>
    <t>סוג החוב</t>
  </si>
  <si>
    <t>סה"כ החזרי חובות חודשיים</t>
  </si>
  <si>
    <t>לטבלת שיקוף חובות</t>
  </si>
  <si>
    <t>שם / גיל</t>
  </si>
  <si>
    <t>הסעות, נסיעות, אוכל</t>
  </si>
  <si>
    <t>תשלום למוסד</t>
  </si>
  <si>
    <t>צהרון / מטפלת</t>
  </si>
  <si>
    <t>שיעורים פרטיים</t>
  </si>
  <si>
    <t>תשלומי הורים / טיולים</t>
  </si>
  <si>
    <t>ספרי לימוד / מכשירי כתיבה</t>
  </si>
  <si>
    <t>ניקוי יבש, כביסה</t>
  </si>
  <si>
    <t>עלות שנתית *</t>
  </si>
  <si>
    <t>ספרים</t>
  </si>
  <si>
    <t>מחשב - תיקונים, נייר, דיו, דיסקים</t>
  </si>
  <si>
    <t>סה"כ חובות</t>
  </si>
  <si>
    <t>צילום- פיתוח, בטריות, קלטות</t>
  </si>
  <si>
    <t>ייעוץ מס, הנה"ח, עו"ד</t>
  </si>
  <si>
    <t>טיפול בגינה, גנן</t>
  </si>
  <si>
    <t>הפרש כולל החזרי חובות</t>
  </si>
  <si>
    <t>אגרת רשות השידור</t>
  </si>
  <si>
    <t>סה"כ</t>
  </si>
  <si>
    <t>הפרש שנתי בין הוצאות להכנסות כולל החזר חובות</t>
  </si>
  <si>
    <t>סה"כ הוצאות חינוך לחודש</t>
  </si>
  <si>
    <r>
      <t xml:space="preserve"> *עלות שנתית = תשלום בחודש </t>
    </r>
    <r>
      <rPr>
        <b/>
        <sz val="8"/>
        <rFont val="Arial"/>
        <family val="2"/>
      </rPr>
      <t>בפועל</t>
    </r>
    <r>
      <rPr>
        <sz val="8"/>
        <rFont val="Arial"/>
        <family val="2"/>
      </rPr>
      <t xml:space="preserve"> X מספר חודשי התשלום בשנה   </t>
    </r>
  </si>
  <si>
    <r>
      <t xml:space="preserve">עלות חודשית = תשלום </t>
    </r>
    <r>
      <rPr>
        <b/>
        <sz val="8"/>
        <rFont val="Arial"/>
        <family val="2"/>
      </rPr>
      <t>ממוצע</t>
    </r>
    <r>
      <rPr>
        <sz val="8"/>
        <rFont val="Arial"/>
        <family val="2"/>
      </rPr>
      <t xml:space="preserve"> לכל חודש בשנה = תשלום שנתי / 12</t>
    </r>
  </si>
  <si>
    <t>חסכונות</t>
  </si>
  <si>
    <t>מכולת</t>
  </si>
  <si>
    <t>דלק</t>
  </si>
  <si>
    <t>בילויים ומופעים</t>
  </si>
  <si>
    <t>הפרשה חודשית</t>
  </si>
  <si>
    <t>סכום מצטבר</t>
  </si>
  <si>
    <t>זמן פירעון</t>
  </si>
  <si>
    <t>רשת מזון / צרכניה</t>
  </si>
  <si>
    <t>תשלומי חניה</t>
  </si>
  <si>
    <t>דמי כיס</t>
  </si>
  <si>
    <t>מס' מכשירים __</t>
  </si>
  <si>
    <t>חוגי ילדים</t>
  </si>
  <si>
    <t>חידוש רשיון רכב + טסט</t>
  </si>
  <si>
    <t>חנות בשר</t>
  </si>
  <si>
    <t>דוחות תנועה וחניה</t>
  </si>
  <si>
    <t>מסעדה ואוכל בחוץ</t>
  </si>
  <si>
    <t>פק"ם / מק"ם</t>
  </si>
  <si>
    <t>חוגי הורים</t>
  </si>
  <si>
    <t>ביטוח חובה</t>
  </si>
  <si>
    <t>ירקן</t>
  </si>
  <si>
    <t>מינוי לאיתורן / ברק</t>
  </si>
  <si>
    <t>חיות מחמד</t>
  </si>
  <si>
    <t xml:space="preserve">לא לשכוח: חובות בנקים, אוברדראפט, הלוואות, כרטיסי אשראי, הלוואות דרך המשכורת,  מכולת, </t>
  </si>
  <si>
    <t>דרך הביטוח</t>
  </si>
  <si>
    <t>קייטנות</t>
  </si>
  <si>
    <t xml:space="preserve">ביטוח צד ג' / מקיף </t>
  </si>
  <si>
    <t>מזון טבעי ואורגני</t>
  </si>
  <si>
    <t>כבישי אגרה</t>
  </si>
  <si>
    <t>תחביבים</t>
  </si>
  <si>
    <t xml:space="preserve">גמ"חים, רופא שיניים, הלוואות מהעבודה, חברים, אנשים פרטיים, שוק אפור, </t>
  </si>
  <si>
    <t>קרנות השתלמות</t>
  </si>
  <si>
    <t>תנועות נוער</t>
  </si>
  <si>
    <t>מים מינראליים</t>
  </si>
  <si>
    <t>השכרת סרטים</t>
  </si>
  <si>
    <t xml:space="preserve">שיקים בחוץ,  </t>
  </si>
  <si>
    <r>
      <t>פיגורים בתשלום</t>
    </r>
    <r>
      <rPr>
        <sz val="12"/>
        <color indexed="8"/>
        <rFont val="Geula"/>
        <charset val="177"/>
      </rPr>
      <t>: מס הכנסה, משכנתא, שכ"ד, ארנונה, חשמל, טלפון, פלאפון, שכר לימוד, ביטוח לאומי, הוצאה לפועל, מע"מ.</t>
    </r>
  </si>
  <si>
    <t>חסכונות סגורים</t>
  </si>
  <si>
    <t>הרצאות</t>
  </si>
  <si>
    <t>מזון בעבודה</t>
  </si>
  <si>
    <t>תרומות בדלת</t>
  </si>
  <si>
    <t>חסכונות ילדים</t>
  </si>
  <si>
    <t>השתלמויות ולימודים</t>
  </si>
  <si>
    <t>קייטרינג / אוכל מוכן</t>
  </si>
  <si>
    <t>תיקון אופניים</t>
  </si>
  <si>
    <r>
      <t>סה"כ חובות מוסדרים:</t>
    </r>
    <r>
      <rPr>
        <b/>
        <sz val="12"/>
        <color indexed="8"/>
        <rFont val="Geula"/>
        <charset val="177"/>
      </rPr>
      <t xml:space="preserve"> </t>
    </r>
  </si>
  <si>
    <t>קופות גמל</t>
  </si>
  <si>
    <t>בריכה</t>
  </si>
  <si>
    <t>חיתולים ותחליף חלב-אם</t>
  </si>
  <si>
    <t xml:space="preserve">בהחזר חודשי: </t>
  </si>
  <si>
    <t>הוצאות עתידיות</t>
  </si>
  <si>
    <t>אחר</t>
  </si>
  <si>
    <t xml:space="preserve">סה"כ חובות לא מוסדרים: </t>
  </si>
  <si>
    <t>להפוך טור תקציב לתקציב חודש א'?</t>
  </si>
  <si>
    <t>זכאות</t>
  </si>
  <si>
    <t>משלימה</t>
  </si>
  <si>
    <t>מלאו את עמודות העלות השנתית, והעלות החודשית תחושב אוטומטית.</t>
  </si>
  <si>
    <t>( כולל תקציב להחזרי חובות שבהסדר)</t>
  </si>
  <si>
    <r>
      <t xml:space="preserve">1. מלאו את עמודה </t>
    </r>
    <r>
      <rPr>
        <sz val="11"/>
        <color theme="1"/>
        <rFont val="Calibri"/>
        <family val="2"/>
      </rPr>
      <t>F</t>
    </r>
    <r>
      <rPr>
        <sz val="11"/>
        <color theme="1"/>
        <rFont val="Arial"/>
        <family val="2"/>
      </rPr>
      <t xml:space="preserve"> עבור כל סעיף מסעיפי ההוצאות. הסכום מחושב לפי ממוצע לחודש על פני שנה. </t>
    </r>
  </si>
  <si>
    <r>
      <t xml:space="preserve">לצד חלק משמות הסעיפים מופיע סימן מחשבון </t>
    </r>
    <r>
      <rPr>
        <sz val="12"/>
        <color theme="1"/>
        <rFont val="Wingdings 2"/>
        <family val="1"/>
        <charset val="2"/>
      </rPr>
      <t>6</t>
    </r>
    <r>
      <rPr>
        <sz val="11"/>
        <color theme="1"/>
        <rFont val="Arial"/>
        <family val="2"/>
      </rPr>
      <t xml:space="preserve">. אפשר ללחוץ עליו ולהגיע למחשבון עזר ובו פירוט תתי-הסעיפים של ההוצאה. השימוש במחשבון יכול להקל על חישוב סך ההוצאה. </t>
    </r>
  </si>
  <si>
    <r>
      <t xml:space="preserve">2. מלאו את עמודה </t>
    </r>
    <r>
      <rPr>
        <sz val="11"/>
        <color theme="1"/>
        <rFont val="Calibri"/>
        <family val="2"/>
      </rPr>
      <t>K</t>
    </r>
    <r>
      <rPr>
        <sz val="11"/>
        <color theme="1"/>
        <rFont val="Arial"/>
        <family val="2"/>
      </rPr>
      <t xml:space="preserve"> עבור כל סעיפי ההכנסות. הסכום מחושב לפי ממוצע לחודש על פני שנה. </t>
    </r>
  </si>
  <si>
    <r>
      <t xml:space="preserve">4. גללו את הגיליון שמאלה עד לטבלת שיקוף חובות ומלאו אותה (עמודות </t>
    </r>
    <r>
      <rPr>
        <sz val="11"/>
        <color theme="1"/>
        <rFont val="Calibri"/>
        <family val="2"/>
      </rPr>
      <t>AU-BB</t>
    </r>
    <r>
      <rPr>
        <sz val="11"/>
        <color theme="1"/>
        <rFont val="Arial"/>
        <family val="2"/>
      </rPr>
      <t>).</t>
    </r>
  </si>
  <si>
    <r>
      <t xml:space="preserve">1. מלאו את עמודות התקציב להוצאות (עמודה </t>
    </r>
    <r>
      <rPr>
        <sz val="11"/>
        <color theme="1"/>
        <rFont val="Calibri"/>
        <family val="2"/>
      </rPr>
      <t>G</t>
    </r>
    <r>
      <rPr>
        <sz val="11"/>
        <color theme="1"/>
        <rFont val="Arial"/>
        <family val="2"/>
      </rPr>
      <t xml:space="preserve">) ולהכנסות (עמודה </t>
    </r>
    <r>
      <rPr>
        <sz val="11"/>
        <color theme="1"/>
        <rFont val="Calibri"/>
        <family val="2"/>
      </rPr>
      <t>L</t>
    </r>
    <r>
      <rPr>
        <sz val="11"/>
        <color theme="1"/>
        <rFont val="Arial"/>
        <family val="2"/>
      </rPr>
      <t xml:space="preserve">). בקביעת התקציב התייחסו לנתוני השיקוף ונסו לשפר. </t>
    </r>
  </si>
  <si>
    <r>
      <t xml:space="preserve">3. מלאו את טבלת החסכונות (עמודות </t>
    </r>
    <r>
      <rPr>
        <sz val="11"/>
        <color theme="1"/>
        <rFont val="Calibri"/>
        <family val="2"/>
      </rPr>
      <t>J K L</t>
    </r>
    <r>
      <rPr>
        <sz val="11"/>
        <color theme="1"/>
        <rFont val="Arial"/>
        <family val="2"/>
      </rPr>
      <t xml:space="preserve">, שורות 40-46). </t>
    </r>
  </si>
  <si>
    <r>
      <t xml:space="preserve">עתה תוכלו לראות ולהבין מהו מצבכם האמיתי. בטבלת סיכום חודשי (תא </t>
    </r>
    <r>
      <rPr>
        <sz val="11"/>
        <color theme="1"/>
        <rFont val="Calibri"/>
        <family val="2"/>
      </rPr>
      <t>i30</t>
    </r>
    <r>
      <rPr>
        <sz val="11"/>
        <color theme="1"/>
        <rFont val="Arial"/>
        <family val="2"/>
      </rPr>
      <t>) תוכלו לראות אם אתם מאוזנים או שמא הוצאותיכם גבוהות מהכנסותיכם. בהתאם למה שהתקבל בשיקוף תוכלו להכין תקציב.</t>
    </r>
  </si>
  <si>
    <r>
      <t xml:space="preserve">2. ניתן להעביר את התקציב שיצרתם, כך שיהפוך להיות התקציב לייחוס בגיליונות החודשיים, על ידי בחירת "כן" בתא </t>
    </r>
    <r>
      <rPr>
        <sz val="11"/>
        <color theme="1"/>
        <rFont val="Calibri"/>
        <family val="2"/>
      </rPr>
      <t>G49</t>
    </r>
    <r>
      <rPr>
        <sz val="11"/>
        <color theme="1"/>
        <rFont val="Arial"/>
        <family val="2"/>
      </rPr>
      <t>.</t>
    </r>
  </si>
  <si>
    <r>
      <t xml:space="preserve">1. בראש גיליון </t>
    </r>
    <r>
      <rPr>
        <i/>
        <sz val="11"/>
        <color theme="1"/>
        <rFont val="Arial"/>
        <family val="2"/>
      </rPr>
      <t>חודש א</t>
    </r>
    <r>
      <rPr>
        <sz val="11"/>
        <color theme="1"/>
        <rFont val="Arial"/>
        <family val="2"/>
      </rPr>
      <t xml:space="preserve"> מלאו תאריך תחילת הרישום (תא A1).</t>
    </r>
  </si>
  <si>
    <r>
      <t xml:space="preserve">2. ודאו שעמודת התקציב החודשי בגיליון </t>
    </r>
    <r>
      <rPr>
        <i/>
        <sz val="11"/>
        <color theme="1"/>
        <rFont val="Arial"/>
        <family val="2"/>
      </rPr>
      <t>חודש א</t>
    </r>
    <r>
      <rPr>
        <sz val="11"/>
        <color theme="1"/>
        <rFont val="Arial"/>
        <family val="2"/>
      </rPr>
      <t xml:space="preserve"> מלאה (עמודה L). אם לא, מלאו אותה.</t>
    </r>
  </si>
  <si>
    <r>
      <t xml:space="preserve">1. במהלך החודש רשמו כל פעולה של הכנסה/הוצאה בטבלת "רישום פעולות" (עמודות </t>
    </r>
    <r>
      <rPr>
        <sz val="11"/>
        <color theme="1"/>
        <rFont val="Calibri"/>
        <family val="2"/>
      </rPr>
      <t>A-F</t>
    </r>
    <r>
      <rPr>
        <sz val="11"/>
        <color theme="1"/>
        <rFont val="Arial"/>
        <family val="2"/>
      </rPr>
      <t>).</t>
    </r>
  </si>
  <si>
    <t>הכרחי</t>
  </si>
  <si>
    <t>שימו לב: יתרת התקציב מצטברת מחודש לחודש. 
חודש שאינכם רוצים שיחושב ביתרת התקציב (כגון חודש/י רישום לפני שהגדרתם תקציב) -  בחרו "לא" בתא H1.</t>
  </si>
  <si>
    <r>
      <rPr>
        <b/>
        <sz val="18"/>
        <color theme="3" tint="0.39997558519241921"/>
        <rFont val="Arial"/>
        <family val="2"/>
      </rPr>
      <t>רישומית</t>
    </r>
    <r>
      <rPr>
        <b/>
        <sz val="12"/>
        <color theme="3" tint="0.39997558519241921"/>
        <rFont val="Arial"/>
        <family val="2"/>
      </rPr>
      <t xml:space="preserve"> - כלי לרישום ולבקרת תקציב</t>
    </r>
  </si>
  <si>
    <t>זהו! הרישומית כבר תחשב עבורכם את סך הפעולות ויתרות התקציב.      הקפידו שלא לחרוג מיתרת התקציב לסעיף!</t>
  </si>
  <si>
    <t>אופציונאלי - גיליון "שיקוף"</t>
  </si>
  <si>
    <t xml:space="preserve">  הבנת המצב האמיתי</t>
  </si>
  <si>
    <t xml:space="preserve">  הכנת תקציב</t>
  </si>
  <si>
    <t xml:space="preserve">  הכנת הגיליונות החודשיים</t>
  </si>
  <si>
    <t xml:space="preserve">  רישום ובקרה חודשיים – גיליונות "חודש א" עד "יב"</t>
  </si>
  <si>
    <t>שמות</t>
  </si>
  <si>
    <t>שמות הסעיפים בתוכנה</t>
  </si>
  <si>
    <t>שמות סעיפים</t>
  </si>
  <si>
    <t>ביצועים</t>
  </si>
  <si>
    <t>תקציבים</t>
  </si>
  <si>
    <t xml:space="preserve">מה תרצו ליבא לתוכנה? </t>
  </si>
  <si>
    <t>מותאמים</t>
  </si>
  <si>
    <t>חודש א</t>
  </si>
  <si>
    <t>ב</t>
  </si>
  <si>
    <t>ג</t>
  </si>
  <si>
    <t>ד</t>
  </si>
  <si>
    <t>ה</t>
  </si>
  <si>
    <t>ו</t>
  </si>
  <si>
    <t>ז</t>
  </si>
  <si>
    <t>ח</t>
  </si>
  <si>
    <t>ט</t>
  </si>
  <si>
    <t>י</t>
  </si>
  <si>
    <t>יא</t>
  </si>
  <si>
    <t>יב</t>
  </si>
  <si>
    <t>כאן תתבקשו להתאים בין שמות הסעיפים ליבוא לבין אלו שבתוכנה (אם צריך)</t>
  </si>
  <si>
    <t>לתוכנה</t>
  </si>
  <si>
    <t>רשימה נבחרת מקורית</t>
  </si>
  <si>
    <t>אינדקס עזר</t>
  </si>
  <si>
    <t>להתאים?</t>
  </si>
  <si>
    <t>ביצוע</t>
  </si>
  <si>
    <t>Values</t>
  </si>
  <si>
    <t>שם</t>
  </si>
  <si>
    <t>ערך</t>
  </si>
  <si>
    <t>נתונים להצגה:</t>
  </si>
  <si>
    <t>ינואר</t>
  </si>
  <si>
    <t>01-</t>
  </si>
  <si>
    <t>חימום - סולר, נפט</t>
  </si>
  <si>
    <t>פברואר</t>
  </si>
  <si>
    <t>02-</t>
  </si>
  <si>
    <t>מרץ</t>
  </si>
  <si>
    <t>03-</t>
  </si>
  <si>
    <t>אפריל</t>
  </si>
  <si>
    <t>04-</t>
  </si>
  <si>
    <t>ביטוח רכב + טסט</t>
  </si>
  <si>
    <t>מאי</t>
  </si>
  <si>
    <t>05-</t>
  </si>
  <si>
    <t>יוני</t>
  </si>
  <si>
    <t>06-</t>
  </si>
  <si>
    <t>יולי</t>
  </si>
  <si>
    <t>07-</t>
  </si>
  <si>
    <t>אוגוסט</t>
  </si>
  <si>
    <t>08-</t>
  </si>
  <si>
    <t>ספטמבר</t>
  </si>
  <si>
    <t>09-</t>
  </si>
  <si>
    <t>אוקטובר</t>
  </si>
  <si>
    <t>10-</t>
  </si>
  <si>
    <t>נובמבר</t>
  </si>
  <si>
    <t>11-</t>
  </si>
  <si>
    <t>דצמבר</t>
  </si>
  <si>
    <t>12-</t>
  </si>
  <si>
    <t>רכישות ושירותים</t>
  </si>
  <si>
    <t>טלפון נייח</t>
  </si>
  <si>
    <t>אחזקת בית</t>
  </si>
  <si>
    <t>3-2019</t>
  </si>
  <si>
    <t>הוצאות - מותאם אישית1</t>
  </si>
  <si>
    <t>הוצאות - מותאם אישית2</t>
  </si>
  <si>
    <t>הוצאות - מותאם אישית3</t>
  </si>
  <si>
    <t>הוצאות - מותאם אישית4</t>
  </si>
  <si>
    <t>הוצאות - מותאם אישית5</t>
  </si>
  <si>
    <t>הוצאות - מותאם אישית6</t>
  </si>
  <si>
    <t>הכנסות - מותאם אישית1</t>
  </si>
  <si>
    <t>הכנסות - מותאם אישית2</t>
  </si>
  <si>
    <t>תיקונים בבית / במכשירים</t>
  </si>
  <si>
    <t>הזינו כאן את תאריך תחילת הרישום</t>
  </si>
  <si>
    <t>יום בחודש</t>
  </si>
  <si>
    <t>FOR PROGRAMER</t>
  </si>
  <si>
    <t>Names</t>
  </si>
  <si>
    <t>mortgage</t>
  </si>
  <si>
    <t>mortgage_insurance</t>
  </si>
  <si>
    <t>rent</t>
  </si>
  <si>
    <t>residency_taxes</t>
  </si>
  <si>
    <t>other_insurances_not_car</t>
  </si>
  <si>
    <t>standing_order_for_saving</t>
  </si>
  <si>
    <t>subscriptions</t>
  </si>
  <si>
    <t>fixed_monthly_donations</t>
  </si>
  <si>
    <t>expense_custom1</t>
  </si>
  <si>
    <t>expense_custom5</t>
  </si>
  <si>
    <t>property_tax</t>
  </si>
  <si>
    <t>water_sewage_tax</t>
  </si>
  <si>
    <t>electricity</t>
  </si>
  <si>
    <t>gas</t>
  </si>
  <si>
    <t>heating</t>
  </si>
  <si>
    <t>education_books_tutors</t>
  </si>
  <si>
    <t>extracurricular_activity_and_camps</t>
  </si>
  <si>
    <t>car_insurance_maintenance</t>
  </si>
  <si>
    <t>car_maintenance</t>
  </si>
  <si>
    <t>clothing_shoes</t>
  </si>
  <si>
    <t>medicines_and_health_clinic</t>
  </si>
  <si>
    <t>banks_commisions_intrests</t>
  </si>
  <si>
    <t>dental_treatments</t>
  </si>
  <si>
    <t>glasses_contact_lenses_solution</t>
  </si>
  <si>
    <t>vacations_trips_recreations_restaurant</t>
  </si>
  <si>
    <t>holidays_religion_related</t>
  </si>
  <si>
    <t>gifts</t>
  </si>
  <si>
    <t>shoppings_acquisitions</t>
  </si>
  <si>
    <t>haircuts_cosmetics</t>
  </si>
  <si>
    <t>social_insurance</t>
  </si>
  <si>
    <t>expense_custom</t>
  </si>
  <si>
    <t>expense_custom4</t>
  </si>
  <si>
    <t>food</t>
  </si>
  <si>
    <t>transportation</t>
  </si>
  <si>
    <t>car_gas_parking</t>
  </si>
  <si>
    <t>phone_bill_long_distant_calls</t>
  </si>
  <si>
    <t>cellular_phones</t>
  </si>
  <si>
    <t>house_maintenance</t>
  </si>
  <si>
    <t>housemaid_babysitter</t>
  </si>
  <si>
    <t>cigarettes</t>
  </si>
  <si>
    <t>extras</t>
  </si>
  <si>
    <t>expense_custom3</t>
  </si>
  <si>
    <t>expense_custom6</t>
  </si>
  <si>
    <t>husband_job_1</t>
  </si>
  <si>
    <t>husband_job_2</t>
  </si>
  <si>
    <t>wife_job_1</t>
  </si>
  <si>
    <t>wife_job_2</t>
  </si>
  <si>
    <t>social_insurance_child_pension</t>
  </si>
  <si>
    <t>disability_pension</t>
  </si>
  <si>
    <t>rent_assistance</t>
  </si>
  <si>
    <t>alimony</t>
  </si>
  <si>
    <t>income_from_property</t>
  </si>
  <si>
    <t>parental_help</t>
  </si>
  <si>
    <t>additional_income</t>
  </si>
  <si>
    <t>misc_income_1</t>
  </si>
  <si>
    <t>misc_income_2</t>
  </si>
  <si>
    <t>debts</t>
  </si>
  <si>
    <t>230420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</si>
</sst>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quot;₪ &quot;#,##0.00"/>
    <numFmt numFmtId="165" formatCode="dd/mm"/>
    <numFmt numFmtId="166" formatCode="mmm\-yyyy"/>
    <numFmt numFmtId="167" formatCode="_ * #,##0_ ;_ * \-#,##0_ ;_ * &quot;-&quot;??_ ;_ @_ "/>
    <numFmt numFmtId="168" formatCode="#,##0_ ;[Red]\-#,##0\ "/>
    <numFmt numFmtId="169" formatCode="#,##0;[Red]#,##0"/>
    <numFmt numFmtId="170" formatCode="#,##0_ ;\-#,##0\ "/>
    <numFmt numFmtId="171" formatCode="[$-1010000]d/m/yyyy;@"/>
    <numFmt numFmtId="172" formatCode="[=0]&quot;&quot;;0"/>
  </numFmts>
  <fonts count="80" x14ac:knownFonts="1">
    <font>
      <sz val="12"/>
      <color indexed="8"/>
      <name val="Arial"/>
      <family val="2"/>
      <charset val="177"/>
    </font>
    <font>
      <sz val="11"/>
      <color theme="1"/>
      <name val="Arial"/>
      <family val="2"/>
      <charset val="177"/>
      <scheme val="minor"/>
    </font>
    <font>
      <sz val="11"/>
      <color theme="1"/>
      <name val="Arial"/>
      <family val="2"/>
      <charset val="177"/>
      <scheme val="minor"/>
    </font>
    <font>
      <sz val="11"/>
      <color theme="1"/>
      <name val="Arial"/>
      <family val="2"/>
      <charset val="177"/>
      <scheme val="minor"/>
    </font>
    <font>
      <sz val="11"/>
      <color theme="1"/>
      <name val="Arial"/>
      <family val="2"/>
      <charset val="177"/>
      <scheme val="minor"/>
    </font>
    <font>
      <sz val="10"/>
      <name val="Arial"/>
      <family val="2"/>
      <charset val="177"/>
    </font>
    <font>
      <b/>
      <sz val="12"/>
      <color indexed="8"/>
      <name val="Arial"/>
      <family val="2"/>
    </font>
    <font>
      <b/>
      <sz val="12"/>
      <name val="Arial"/>
      <family val="2"/>
    </font>
    <font>
      <sz val="10"/>
      <name val="Arial"/>
      <family val="2"/>
    </font>
    <font>
      <sz val="8"/>
      <name val="Arial"/>
      <family val="2"/>
    </font>
    <font>
      <sz val="12"/>
      <color rgb="FF0000FF"/>
      <name val="Arial"/>
      <family val="2"/>
      <charset val="177"/>
    </font>
    <font>
      <sz val="12"/>
      <color indexed="8"/>
      <name val="Arial"/>
      <family val="2"/>
      <charset val="177"/>
    </font>
    <font>
      <b/>
      <sz val="10"/>
      <name val="Arial"/>
      <family val="2"/>
    </font>
    <font>
      <sz val="11"/>
      <color indexed="8"/>
      <name val="Arial"/>
      <family val="2"/>
      <charset val="177"/>
    </font>
    <font>
      <b/>
      <sz val="10"/>
      <color rgb="FF0000FF"/>
      <name val="Arial"/>
      <family val="2"/>
    </font>
    <font>
      <sz val="12"/>
      <color indexed="8"/>
      <name val="Arial"/>
      <family val="2"/>
    </font>
    <font>
      <sz val="12"/>
      <color rgb="FFFF0000"/>
      <name val="Arial"/>
      <family val="2"/>
      <charset val="177"/>
    </font>
    <font>
      <b/>
      <sz val="9"/>
      <color indexed="81"/>
      <name val="Tahoma"/>
      <family val="2"/>
    </font>
    <font>
      <b/>
      <sz val="12"/>
      <color rgb="FF0000FF"/>
      <name val="Arial"/>
      <family val="2"/>
    </font>
    <font>
      <b/>
      <sz val="18"/>
      <color theme="3" tint="0.39997558519241921"/>
      <name val="Arial"/>
      <family val="2"/>
    </font>
    <font>
      <b/>
      <sz val="12"/>
      <color theme="0"/>
      <name val="Arial"/>
      <family val="2"/>
    </font>
    <font>
      <u/>
      <sz val="12"/>
      <color theme="10"/>
      <name val="Arial"/>
      <family val="2"/>
      <charset val="177"/>
    </font>
    <font>
      <sz val="11"/>
      <name val="Arial"/>
      <family val="2"/>
    </font>
    <font>
      <sz val="11"/>
      <name val="Arial"/>
      <family val="2"/>
      <scheme val="minor"/>
    </font>
    <font>
      <b/>
      <sz val="11"/>
      <color indexed="8"/>
      <name val="Arial"/>
      <family val="2"/>
    </font>
    <font>
      <b/>
      <sz val="8"/>
      <color indexed="8"/>
      <name val="Arial"/>
      <family val="2"/>
    </font>
    <font>
      <sz val="11"/>
      <color rgb="FF7030A0"/>
      <name val="Arial"/>
      <family val="2"/>
      <scheme val="minor"/>
    </font>
    <font>
      <u/>
      <sz val="8.8000000000000007"/>
      <color theme="10"/>
      <name val="Calibri"/>
      <family val="2"/>
      <charset val="177"/>
    </font>
    <font>
      <b/>
      <u/>
      <sz val="11"/>
      <color theme="0"/>
      <name val="Arial"/>
      <family val="2"/>
      <scheme val="minor"/>
    </font>
    <font>
      <sz val="11"/>
      <color theme="0"/>
      <name val="Arial"/>
      <family val="2"/>
      <scheme val="minor"/>
    </font>
    <font>
      <sz val="11"/>
      <color indexed="8"/>
      <name val="Arial"/>
      <family val="2"/>
    </font>
    <font>
      <b/>
      <sz val="9"/>
      <color indexed="8"/>
      <name val="Arial"/>
      <family val="2"/>
    </font>
    <font>
      <sz val="9"/>
      <color indexed="8"/>
      <name val="Arial"/>
      <family val="2"/>
      <charset val="177"/>
    </font>
    <font>
      <sz val="8"/>
      <color indexed="8"/>
      <name val="Arial"/>
      <family val="2"/>
      <charset val="177"/>
    </font>
    <font>
      <b/>
      <sz val="11"/>
      <color theme="1"/>
      <name val="Arial"/>
      <family val="2"/>
      <scheme val="minor"/>
    </font>
    <font>
      <b/>
      <sz val="9"/>
      <color indexed="63"/>
      <name val="Arial"/>
      <family val="2"/>
    </font>
    <font>
      <u/>
      <sz val="8.8000000000000007"/>
      <color theme="10"/>
      <name val="Wingdings 2"/>
      <family val="1"/>
      <charset val="2"/>
    </font>
    <font>
      <sz val="8"/>
      <color indexed="8"/>
      <name val="Arial"/>
      <family val="2"/>
    </font>
    <font>
      <sz val="8"/>
      <color theme="1"/>
      <name val="Arial"/>
      <family val="2"/>
      <charset val="177"/>
      <scheme val="minor"/>
    </font>
    <font>
      <b/>
      <sz val="8"/>
      <color indexed="63"/>
      <name val="Arial"/>
      <family val="2"/>
    </font>
    <font>
      <b/>
      <sz val="8"/>
      <color theme="1"/>
      <name val="Arial"/>
      <family val="2"/>
      <scheme val="minor"/>
    </font>
    <font>
      <sz val="9"/>
      <color indexed="8"/>
      <name val="Wingdings 3"/>
      <family val="1"/>
      <charset val="2"/>
    </font>
    <font>
      <b/>
      <sz val="8"/>
      <color indexed="8"/>
      <name val="Arial"/>
      <family val="2"/>
      <charset val="177"/>
    </font>
    <font>
      <b/>
      <sz val="8"/>
      <color theme="1"/>
      <name val="Arial"/>
      <family val="2"/>
      <charset val="177"/>
      <scheme val="minor"/>
    </font>
    <font>
      <sz val="11"/>
      <color theme="1"/>
      <name val="Arial"/>
      <family val="2"/>
      <scheme val="minor"/>
    </font>
    <font>
      <b/>
      <sz val="11"/>
      <color indexed="8"/>
      <name val="Calibri"/>
      <family val="2"/>
    </font>
    <font>
      <sz val="9"/>
      <color indexed="8"/>
      <name val="Arial"/>
      <family val="2"/>
    </font>
    <font>
      <b/>
      <sz val="8"/>
      <name val="Arial"/>
      <family val="2"/>
    </font>
    <font>
      <sz val="12"/>
      <color theme="1"/>
      <name val="Geula"/>
      <charset val="177"/>
    </font>
    <font>
      <u val="double"/>
      <sz val="12"/>
      <color theme="1"/>
      <name val="Geula"/>
      <charset val="177"/>
    </font>
    <font>
      <sz val="12"/>
      <color indexed="8"/>
      <name val="Geula"/>
      <charset val="177"/>
    </font>
    <font>
      <b/>
      <sz val="12"/>
      <color indexed="8"/>
      <name val="Geula"/>
      <charset val="177"/>
    </font>
    <font>
      <b/>
      <sz val="12"/>
      <color theme="1"/>
      <name val="Geula"/>
      <charset val="177"/>
    </font>
    <font>
      <b/>
      <sz val="9"/>
      <color theme="0"/>
      <name val="Arial"/>
      <family val="2"/>
    </font>
    <font>
      <b/>
      <sz val="11"/>
      <color theme="0"/>
      <name val="Arial"/>
      <family val="2"/>
      <scheme val="minor"/>
    </font>
    <font>
      <sz val="16"/>
      <color theme="1"/>
      <name val="Arial"/>
      <family val="2"/>
      <charset val="177"/>
      <scheme val="minor"/>
    </font>
    <font>
      <sz val="11"/>
      <color theme="1"/>
      <name val="Tahoma"/>
      <family val="2"/>
      <charset val="177"/>
    </font>
    <font>
      <b/>
      <sz val="14"/>
      <color theme="1"/>
      <name val="Arial"/>
      <family val="2"/>
    </font>
    <font>
      <b/>
      <u/>
      <sz val="11"/>
      <color theme="1"/>
      <name val="Arial"/>
      <family val="2"/>
      <scheme val="minor"/>
    </font>
    <font>
      <sz val="11"/>
      <color theme="1"/>
      <name val="Arial"/>
      <family val="2"/>
    </font>
    <font>
      <sz val="11"/>
      <color theme="1"/>
      <name val="Calibri"/>
      <family val="2"/>
    </font>
    <font>
      <sz val="12"/>
      <color theme="1"/>
      <name val="Wingdings 2"/>
      <family val="1"/>
      <charset val="2"/>
    </font>
    <font>
      <i/>
      <sz val="11"/>
      <color theme="1"/>
      <name val="Arial"/>
      <family val="2"/>
    </font>
    <font>
      <b/>
      <sz val="11"/>
      <color theme="0"/>
      <name val="Arial"/>
      <family val="2"/>
    </font>
    <font>
      <b/>
      <sz val="11"/>
      <color theme="1"/>
      <name val="Arial"/>
      <family val="2"/>
    </font>
    <font>
      <b/>
      <sz val="12"/>
      <color theme="1"/>
      <name val="Arial"/>
      <family val="2"/>
    </font>
    <font>
      <sz val="11"/>
      <color rgb="FF000000"/>
      <name val="Symbol"/>
      <family val="1"/>
      <charset val="2"/>
    </font>
    <font>
      <sz val="11"/>
      <color rgb="FF000000"/>
      <name val="Arial"/>
      <family val="2"/>
      <scheme val="minor"/>
    </font>
    <font>
      <b/>
      <sz val="12"/>
      <color theme="3" tint="0.39997558519241921"/>
      <name val="Arial"/>
      <family val="2"/>
    </font>
    <font>
      <sz val="14"/>
      <color indexed="8"/>
      <name val="Arial"/>
      <family val="2"/>
      <charset val="177"/>
    </font>
    <font>
      <b/>
      <sz val="14"/>
      <color theme="4"/>
      <name val="Arial"/>
      <family val="2"/>
      <charset val="177"/>
    </font>
    <font>
      <b/>
      <sz val="11"/>
      <color rgb="FFFF0000"/>
      <name val="Arial"/>
      <family val="2"/>
      <scheme val="minor"/>
    </font>
    <font>
      <b/>
      <sz val="10"/>
      <color rgb="FFFF0000"/>
      <name val="Arial"/>
      <family val="2"/>
      <scheme val="minor"/>
    </font>
    <font>
      <sz val="14"/>
      <color theme="1"/>
      <name val="Arial"/>
      <family val="2"/>
      <charset val="177"/>
      <scheme val="minor"/>
    </font>
    <font>
      <sz val="10"/>
      <color theme="1"/>
      <name val="Arial Unicode MS"/>
      <family val="2"/>
    </font>
    <font>
      <b/>
      <sz val="11"/>
      <color rgb="FF0000FF"/>
      <name val="Arial"/>
      <family val="2"/>
      <scheme val="minor"/>
    </font>
    <font>
      <b/>
      <sz val="11"/>
      <color theme="6" tint="0.79998168889431442"/>
      <name val="Arial"/>
      <family val="2"/>
      <charset val="177"/>
      <scheme val="minor"/>
    </font>
    <font>
      <sz val="11"/>
      <color theme="0" tint="-0.249977111117893"/>
      <name val="Arial"/>
      <family val="2"/>
      <charset val="177"/>
      <scheme val="minor"/>
    </font>
    <font>
      <sz val="11"/>
      <color theme="6" tint="0.79998168889431442"/>
      <name val="Arial"/>
      <family val="2"/>
      <charset val="177"/>
      <scheme val="minor"/>
    </font>
    <font>
      <sz val="11"/>
      <color theme="6" tint="0.59999389629810485"/>
      <name val="Arial"/>
      <family val="2"/>
      <charset val="177"/>
      <scheme val="minor"/>
    </font>
  </fonts>
  <fills count="22">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CC"/>
      </patternFill>
    </fill>
    <fill>
      <patternFill patternType="solid">
        <fgColor indexed="9"/>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rgb="FFFFFFCC"/>
        <bgColor indexed="64"/>
      </patternFill>
    </fill>
    <fill>
      <patternFill patternType="solid">
        <fgColor theme="6" tint="0.79998168889431442"/>
        <bgColor indexed="64"/>
      </patternFill>
    </fill>
    <fill>
      <patternFill patternType="solid">
        <fgColor theme="0" tint="-0.249977111117893"/>
        <bgColor indexed="64"/>
      </patternFill>
    </fill>
  </fills>
  <borders count="84">
    <border>
      <left/>
      <right/>
      <top/>
      <bottom/>
      <diagonal/>
    </border>
    <border>
      <left/>
      <right/>
      <top style="thin">
        <color indexed="64"/>
      </top>
      <bottom/>
      <diagonal/>
    </border>
    <border>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rgb="FFD1D1D1"/>
      </bottom>
      <diagonal/>
    </border>
    <border>
      <left style="medium">
        <color indexed="64"/>
      </left>
      <right style="medium">
        <color indexed="64"/>
      </right>
      <top style="thin">
        <color rgb="FFD1D1D1"/>
      </top>
      <bottom style="thin">
        <color rgb="FFD1D1D1"/>
      </bottom>
      <diagonal/>
    </border>
    <border>
      <left/>
      <right style="medium">
        <color indexed="64"/>
      </right>
      <top style="thin">
        <color rgb="FFD1D1D1"/>
      </top>
      <bottom style="thin">
        <color rgb="FFD1D1D1"/>
      </bottom>
      <diagonal/>
    </border>
    <border>
      <left/>
      <right style="medium">
        <color indexed="64"/>
      </right>
      <top style="thin">
        <color indexed="64"/>
      </top>
      <bottom style="thin">
        <color rgb="FFD1D1D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rgb="FFB2B2B2"/>
      </left>
      <right style="thin">
        <color rgb="FFB2B2B2"/>
      </right>
      <top style="thin">
        <color rgb="FFB2B2B2"/>
      </top>
      <bottom style="thin">
        <color rgb="FFB2B2B2"/>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style="thick">
        <color rgb="FFFF0000"/>
      </bottom>
      <diagonal/>
    </border>
    <border>
      <left/>
      <right style="thick">
        <color rgb="FFFF0000"/>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thin">
        <color indexed="64"/>
      </right>
      <top style="medium">
        <color indexed="64"/>
      </top>
      <bottom style="medium">
        <color indexed="64"/>
      </bottom>
      <diagonal/>
    </border>
    <border>
      <left/>
      <right style="medium">
        <color rgb="FFFF0000"/>
      </right>
      <top style="medium">
        <color rgb="FFFF0000"/>
      </top>
      <bottom style="medium">
        <color rgb="FFFF0000"/>
      </bottom>
      <diagonal/>
    </border>
    <border>
      <left/>
      <right/>
      <top style="medium">
        <color rgb="FFFF0000"/>
      </top>
      <bottom style="medium">
        <color indexed="64"/>
      </bottom>
      <diagonal/>
    </border>
    <border>
      <left style="medium">
        <color rgb="FFFF0000"/>
      </left>
      <right style="medium">
        <color rgb="FFFF0000"/>
      </right>
      <top style="medium">
        <color rgb="FFFF0000"/>
      </top>
      <bottom style="medium">
        <color rgb="FFFF0000"/>
      </bottom>
      <diagonal/>
    </border>
    <border>
      <left style="thick">
        <color rgb="FFFF0000"/>
      </left>
      <right style="medium">
        <color rgb="FFFF0000"/>
      </right>
      <top style="thick">
        <color rgb="FFFF0000"/>
      </top>
      <bottom/>
      <diagonal/>
    </border>
    <border>
      <left style="thick">
        <color rgb="FFFF0000"/>
      </left>
      <right style="medium">
        <color rgb="FFFF0000"/>
      </right>
      <top/>
      <bottom style="thick">
        <color rgb="FFFF0000"/>
      </bottom>
      <diagonal/>
    </border>
  </borders>
  <cellStyleXfs count="15">
    <xf numFmtId="0" fontId="0" fillId="0" borderId="0"/>
    <xf numFmtId="0" fontId="5" fillId="0" borderId="0"/>
    <xf numFmtId="0" fontId="4" fillId="0" borderId="0"/>
    <xf numFmtId="43" fontId="11" fillId="0" borderId="0" applyFont="0" applyFill="0" applyBorder="0" applyAlignment="0" applyProtection="0"/>
    <xf numFmtId="0" fontId="21" fillId="0" borderId="0" applyNumberFormat="0" applyFill="0" applyBorder="0" applyAlignment="0" applyProtection="0"/>
    <xf numFmtId="0" fontId="3" fillId="0" borderId="0"/>
    <xf numFmtId="0" fontId="27" fillId="0" borderId="0" applyNumberFormat="0" applyFill="0" applyBorder="0" applyAlignment="0" applyProtection="0">
      <alignment vertical="top"/>
      <protection locked="0"/>
    </xf>
    <xf numFmtId="0" fontId="8" fillId="0" borderId="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0" fontId="56" fillId="9" borderId="48" applyNumberFormat="0" applyFont="0" applyAlignment="0" applyProtection="0"/>
    <xf numFmtId="0" fontId="2" fillId="0" borderId="0"/>
    <xf numFmtId="0" fontId="56" fillId="0" borderId="0"/>
  </cellStyleXfs>
  <cellXfs count="632">
    <xf numFmtId="0" fontId="0" fillId="0" borderId="0" xfId="0"/>
    <xf numFmtId="0" fontId="0" fillId="0" borderId="0" xfId="0" applyProtection="1">
      <protection hidden="1"/>
    </xf>
    <xf numFmtId="0" fontId="0" fillId="0" borderId="0" xfId="0" applyBorder="1" applyProtection="1">
      <protection hidden="1"/>
    </xf>
    <xf numFmtId="0" fontId="0" fillId="2" borderId="7" xfId="0" applyFill="1" applyBorder="1" applyProtection="1">
      <protection hidden="1"/>
    </xf>
    <xf numFmtId="0" fontId="0" fillId="2" borderId="3" xfId="0" applyFill="1" applyBorder="1" applyProtection="1">
      <protection hidden="1"/>
    </xf>
    <xf numFmtId="0" fontId="10" fillId="0" borderId="20" xfId="0" applyFont="1" applyBorder="1" applyProtection="1">
      <protection locked="0" hidden="1"/>
    </xf>
    <xf numFmtId="0" fontId="0" fillId="3" borderId="0" xfId="0" applyFill="1" applyProtection="1">
      <protection hidden="1"/>
    </xf>
    <xf numFmtId="0" fontId="6" fillId="0" borderId="6" xfId="0" applyFont="1" applyFill="1" applyBorder="1" applyProtection="1">
      <protection hidden="1"/>
    </xf>
    <xf numFmtId="0" fontId="6" fillId="2" borderId="26" xfId="0" applyFont="1" applyFill="1" applyBorder="1" applyProtection="1">
      <protection hidden="1"/>
    </xf>
    <xf numFmtId="0" fontId="6" fillId="2" borderId="10" xfId="0" applyFont="1" applyFill="1" applyBorder="1" applyProtection="1">
      <protection hidden="1"/>
    </xf>
    <xf numFmtId="166" fontId="6" fillId="0" borderId="0" xfId="0" applyNumberFormat="1" applyFont="1" applyFill="1" applyBorder="1" applyAlignment="1" applyProtection="1">
      <protection hidden="1"/>
    </xf>
    <xf numFmtId="0" fontId="6" fillId="5" borderId="11" xfId="0" applyFont="1" applyFill="1" applyBorder="1" applyAlignment="1" applyProtection="1">
      <alignment horizontal="center"/>
      <protection hidden="1"/>
    </xf>
    <xf numFmtId="0" fontId="0" fillId="5" borderId="0" xfId="0" applyFill="1" applyProtection="1">
      <protection hidden="1"/>
    </xf>
    <xf numFmtId="167" fontId="0" fillId="0" borderId="0" xfId="3" applyNumberFormat="1" applyFont="1" applyProtection="1">
      <protection hidden="1"/>
    </xf>
    <xf numFmtId="167" fontId="0" fillId="5" borderId="0" xfId="3" applyNumberFormat="1" applyFont="1" applyFill="1" applyProtection="1">
      <protection hidden="1"/>
    </xf>
    <xf numFmtId="167" fontId="0" fillId="0" borderId="11" xfId="3" applyNumberFormat="1" applyFont="1" applyBorder="1" applyProtection="1">
      <protection hidden="1"/>
    </xf>
    <xf numFmtId="167" fontId="0" fillId="5" borderId="11" xfId="3" applyNumberFormat="1" applyFont="1" applyFill="1" applyBorder="1" applyProtection="1">
      <protection hidden="1"/>
    </xf>
    <xf numFmtId="167" fontId="6" fillId="5" borderId="11" xfId="3" applyNumberFormat="1" applyFont="1" applyFill="1" applyBorder="1" applyProtection="1">
      <protection hidden="1"/>
    </xf>
    <xf numFmtId="0" fontId="0" fillId="0" borderId="21" xfId="0" applyBorder="1" applyProtection="1">
      <protection hidden="1"/>
    </xf>
    <xf numFmtId="167" fontId="0" fillId="0" borderId="21" xfId="3" applyNumberFormat="1" applyFont="1" applyBorder="1" applyProtection="1">
      <protection hidden="1"/>
    </xf>
    <xf numFmtId="0" fontId="5" fillId="2" borderId="8" xfId="1" applyFont="1" applyFill="1" applyBorder="1" applyAlignment="1" applyProtection="1">
      <alignment horizontal="right"/>
      <protection hidden="1"/>
    </xf>
    <xf numFmtId="0" fontId="8" fillId="2" borderId="9" xfId="1" applyFont="1" applyFill="1" applyBorder="1" applyAlignment="1" applyProtection="1">
      <alignment horizontal="right"/>
      <protection hidden="1"/>
    </xf>
    <xf numFmtId="0" fontId="5" fillId="2" borderId="9" xfId="1" applyFont="1" applyFill="1" applyBorder="1" applyAlignment="1" applyProtection="1">
      <alignment horizontal="right"/>
      <protection hidden="1"/>
    </xf>
    <xf numFmtId="0" fontId="5" fillId="2" borderId="10" xfId="1" applyFont="1" applyFill="1" applyBorder="1" applyAlignment="1" applyProtection="1">
      <alignment horizontal="right"/>
      <protection hidden="1"/>
    </xf>
    <xf numFmtId="0" fontId="5" fillId="2" borderId="26" xfId="1" applyFont="1" applyFill="1" applyBorder="1" applyAlignment="1" applyProtection="1">
      <alignment horizontal="right"/>
      <protection hidden="1"/>
    </xf>
    <xf numFmtId="167" fontId="6" fillId="2" borderId="11" xfId="3" applyNumberFormat="1" applyFont="1" applyFill="1" applyBorder="1" applyProtection="1">
      <protection hidden="1"/>
    </xf>
    <xf numFmtId="167" fontId="0" fillId="5" borderId="21" xfId="3" applyNumberFormat="1" applyFont="1" applyFill="1" applyBorder="1" applyProtection="1">
      <protection hidden="1"/>
    </xf>
    <xf numFmtId="0" fontId="12" fillId="4" borderId="21" xfId="1" applyFont="1" applyFill="1" applyBorder="1" applyAlignment="1" applyProtection="1">
      <alignment horizontal="right"/>
      <protection hidden="1"/>
    </xf>
    <xf numFmtId="167" fontId="6" fillId="0" borderId="21" xfId="3" applyNumberFormat="1" applyFont="1" applyBorder="1" applyProtection="1">
      <protection hidden="1"/>
    </xf>
    <xf numFmtId="167" fontId="6" fillId="5" borderId="21" xfId="3" applyNumberFormat="1" applyFont="1" applyFill="1" applyBorder="1" applyProtection="1">
      <protection hidden="1"/>
    </xf>
    <xf numFmtId="0" fontId="0" fillId="6" borderId="7" xfId="0" applyFill="1" applyBorder="1" applyProtection="1">
      <protection hidden="1"/>
    </xf>
    <xf numFmtId="0" fontId="0" fillId="6" borderId="4" xfId="0" applyFill="1" applyBorder="1" applyProtection="1">
      <protection hidden="1"/>
    </xf>
    <xf numFmtId="0" fontId="6" fillId="3" borderId="0" xfId="0" applyFont="1" applyFill="1" applyBorder="1" applyProtection="1">
      <protection hidden="1"/>
    </xf>
    <xf numFmtId="0" fontId="0" fillId="3" borderId="5" xfId="0" applyFill="1" applyBorder="1" applyProtection="1">
      <protection hidden="1"/>
    </xf>
    <xf numFmtId="0" fontId="0" fillId="3" borderId="3" xfId="0" applyFill="1" applyBorder="1" applyProtection="1">
      <protection hidden="1"/>
    </xf>
    <xf numFmtId="0" fontId="0" fillId="3" borderId="4" xfId="0" applyFill="1" applyBorder="1" applyProtection="1">
      <protection hidden="1"/>
    </xf>
    <xf numFmtId="0" fontId="0" fillId="0" borderId="28" xfId="0" applyBorder="1" applyProtection="1">
      <protection hidden="1"/>
    </xf>
    <xf numFmtId="0" fontId="6" fillId="6" borderId="16" xfId="0" applyFont="1" applyFill="1" applyBorder="1" applyProtection="1">
      <protection hidden="1"/>
    </xf>
    <xf numFmtId="0" fontId="6" fillId="2" borderId="16" xfId="0" applyFont="1" applyFill="1" applyBorder="1" applyProtection="1">
      <protection hidden="1"/>
    </xf>
    <xf numFmtId="0" fontId="6" fillId="0" borderId="29" xfId="0" applyFont="1" applyBorder="1" applyProtection="1">
      <protection hidden="1"/>
    </xf>
    <xf numFmtId="0" fontId="6" fillId="3" borderId="30" xfId="0" applyFont="1" applyFill="1" applyBorder="1" applyProtection="1">
      <protection hidden="1"/>
    </xf>
    <xf numFmtId="0" fontId="6" fillId="3" borderId="21" xfId="0" applyFont="1" applyFill="1" applyBorder="1" applyProtection="1">
      <protection hidden="1"/>
    </xf>
    <xf numFmtId="0" fontId="6" fillId="2" borderId="32" xfId="0" applyFont="1" applyFill="1" applyBorder="1" applyProtection="1">
      <protection hidden="1"/>
    </xf>
    <xf numFmtId="0" fontId="5" fillId="2" borderId="33" xfId="1" applyFont="1" applyFill="1" applyBorder="1" applyAlignment="1" applyProtection="1">
      <alignment horizontal="right"/>
      <protection locked="0"/>
    </xf>
    <xf numFmtId="0" fontId="5" fillId="2" borderId="12" xfId="1" applyFont="1" applyFill="1" applyBorder="1" applyAlignment="1" applyProtection="1">
      <alignment horizontal="right"/>
      <protection locked="0"/>
    </xf>
    <xf numFmtId="0" fontId="6" fillId="6" borderId="32" xfId="0" applyFont="1" applyFill="1" applyBorder="1" applyProtection="1">
      <protection hidden="1"/>
    </xf>
    <xf numFmtId="0" fontId="5" fillId="6" borderId="34" xfId="1" applyFont="1" applyFill="1" applyBorder="1" applyAlignment="1" applyProtection="1">
      <alignment horizontal="right"/>
      <protection locked="0"/>
    </xf>
    <xf numFmtId="0" fontId="7" fillId="3" borderId="0" xfId="1" applyFont="1" applyFill="1" applyBorder="1" applyAlignment="1" applyProtection="1">
      <alignment horizontal="center"/>
      <protection hidden="1"/>
    </xf>
    <xf numFmtId="0" fontId="0" fillId="3" borderId="13" xfId="0" applyFill="1" applyBorder="1" applyProtection="1">
      <protection hidden="1"/>
    </xf>
    <xf numFmtId="0" fontId="0" fillId="3" borderId="34" xfId="0" applyFill="1" applyBorder="1" applyProtection="1">
      <protection hidden="1"/>
    </xf>
    <xf numFmtId="0" fontId="0" fillId="3" borderId="0" xfId="0" applyFill="1" applyAlignment="1" applyProtection="1">
      <alignment horizontal="left"/>
      <protection hidden="1"/>
    </xf>
    <xf numFmtId="0" fontId="16" fillId="3" borderId="15" xfId="0" applyFont="1" applyFill="1" applyBorder="1" applyProtection="1">
      <protection hidden="1"/>
    </xf>
    <xf numFmtId="168" fontId="0" fillId="6" borderId="17" xfId="0" applyNumberFormat="1" applyFill="1" applyBorder="1" applyProtection="1">
      <protection hidden="1"/>
    </xf>
    <xf numFmtId="168" fontId="0" fillId="2" borderId="17" xfId="0" applyNumberFormat="1" applyFill="1" applyBorder="1" applyProtection="1">
      <protection hidden="1"/>
    </xf>
    <xf numFmtId="168" fontId="0" fillId="3" borderId="0" xfId="0" applyNumberFormat="1" applyFill="1" applyBorder="1" applyProtection="1">
      <protection hidden="1"/>
    </xf>
    <xf numFmtId="168" fontId="0" fillId="2" borderId="7" xfId="0" applyNumberFormat="1" applyFill="1" applyBorder="1" applyProtection="1">
      <protection hidden="1"/>
    </xf>
    <xf numFmtId="168" fontId="0" fillId="2" borderId="3" xfId="0" applyNumberFormat="1" applyFill="1" applyBorder="1" applyProtection="1">
      <protection hidden="1"/>
    </xf>
    <xf numFmtId="168" fontId="6" fillId="3" borderId="5" xfId="0" applyNumberFormat="1" applyFont="1" applyFill="1" applyBorder="1" applyProtection="1">
      <protection hidden="1"/>
    </xf>
    <xf numFmtId="168" fontId="0" fillId="6" borderId="7" xfId="0" applyNumberFormat="1" applyFill="1" applyBorder="1" applyProtection="1">
      <protection hidden="1"/>
    </xf>
    <xf numFmtId="168" fontId="0" fillId="6" borderId="4" xfId="0" applyNumberFormat="1" applyFill="1" applyBorder="1" applyProtection="1">
      <protection hidden="1"/>
    </xf>
    <xf numFmtId="0" fontId="15" fillId="6" borderId="14" xfId="0" applyFont="1" applyFill="1" applyBorder="1" applyProtection="1">
      <protection hidden="1"/>
    </xf>
    <xf numFmtId="0" fontId="15" fillId="2" borderId="14" xfId="0" applyFont="1" applyFill="1" applyBorder="1" applyProtection="1">
      <protection hidden="1"/>
    </xf>
    <xf numFmtId="0" fontId="6" fillId="6" borderId="6" xfId="0" applyFont="1" applyFill="1" applyBorder="1" applyProtection="1">
      <protection hidden="1"/>
    </xf>
    <xf numFmtId="0" fontId="5" fillId="6" borderId="1" xfId="1" applyFont="1" applyFill="1" applyBorder="1" applyAlignment="1" applyProtection="1">
      <alignment horizontal="right"/>
      <protection hidden="1"/>
    </xf>
    <xf numFmtId="0" fontId="5" fillId="6" borderId="0" xfId="1" applyFont="1" applyFill="1" applyBorder="1" applyAlignment="1" applyProtection="1">
      <alignment horizontal="right"/>
      <protection hidden="1"/>
    </xf>
    <xf numFmtId="0" fontId="5" fillId="6" borderId="2" xfId="1" applyFont="1" applyFill="1" applyBorder="1" applyAlignment="1" applyProtection="1">
      <alignment horizontal="right"/>
      <protection hidden="1"/>
    </xf>
    <xf numFmtId="0" fontId="5" fillId="6" borderId="11" xfId="1" applyFont="1" applyFill="1" applyBorder="1" applyAlignment="1" applyProtection="1">
      <alignment horizontal="right"/>
      <protection hidden="1"/>
    </xf>
    <xf numFmtId="0" fontId="6" fillId="6" borderId="11" xfId="0" applyFont="1" applyFill="1" applyBorder="1" applyProtection="1">
      <protection hidden="1"/>
    </xf>
    <xf numFmtId="167" fontId="6" fillId="6" borderId="11" xfId="3" applyNumberFormat="1" applyFont="1" applyFill="1" applyBorder="1" applyProtection="1">
      <protection hidden="1"/>
    </xf>
    <xf numFmtId="0" fontId="0" fillId="3" borderId="27" xfId="0" applyFill="1" applyBorder="1" applyAlignment="1" applyProtection="1">
      <alignment horizontal="center"/>
      <protection locked="0"/>
    </xf>
    <xf numFmtId="169" fontId="0" fillId="2" borderId="14" xfId="0" applyNumberFormat="1" applyFill="1" applyBorder="1" applyProtection="1">
      <protection hidden="1"/>
    </xf>
    <xf numFmtId="169" fontId="0" fillId="6" borderId="14" xfId="0" applyNumberFormat="1" applyFill="1" applyBorder="1" applyProtection="1">
      <protection hidden="1"/>
    </xf>
    <xf numFmtId="169" fontId="0" fillId="3" borderId="0" xfId="0" applyNumberFormat="1" applyFill="1" applyBorder="1" applyProtection="1">
      <protection hidden="1"/>
    </xf>
    <xf numFmtId="169" fontId="0" fillId="2" borderId="7" xfId="0" applyNumberFormat="1" applyFill="1" applyBorder="1" applyProtection="1">
      <protection hidden="1"/>
    </xf>
    <xf numFmtId="169" fontId="0" fillId="2" borderId="3" xfId="0" applyNumberFormat="1" applyFill="1" applyBorder="1" applyProtection="1">
      <protection locked="0"/>
    </xf>
    <xf numFmtId="169" fontId="6" fillId="3" borderId="21" xfId="0" applyNumberFormat="1" applyFont="1" applyFill="1" applyBorder="1" applyProtection="1">
      <protection hidden="1"/>
    </xf>
    <xf numFmtId="169" fontId="0" fillId="6" borderId="7" xfId="0" applyNumberFormat="1" applyFill="1" applyBorder="1" applyProtection="1">
      <protection hidden="1"/>
    </xf>
    <xf numFmtId="169" fontId="0" fillId="6" borderId="4" xfId="0" applyNumberFormat="1" applyFill="1" applyBorder="1" applyProtection="1">
      <protection locked="0"/>
    </xf>
    <xf numFmtId="169" fontId="0" fillId="3" borderId="0" xfId="0" applyNumberFormat="1" applyFill="1" applyProtection="1">
      <protection hidden="1"/>
    </xf>
    <xf numFmtId="168" fontId="6" fillId="3" borderId="29" xfId="0" applyNumberFormat="1" applyFont="1" applyFill="1" applyBorder="1" applyProtection="1">
      <protection hidden="1"/>
    </xf>
    <xf numFmtId="168" fontId="0" fillId="2" borderId="14" xfId="0" applyNumberFormat="1" applyFill="1" applyBorder="1" applyProtection="1">
      <protection hidden="1"/>
    </xf>
    <xf numFmtId="168" fontId="0" fillId="6" borderId="14" xfId="0" applyNumberFormat="1" applyFill="1" applyBorder="1" applyProtection="1">
      <protection hidden="1"/>
    </xf>
    <xf numFmtId="168" fontId="0" fillId="2" borderId="3" xfId="0" applyNumberFormat="1" applyFill="1" applyBorder="1" applyProtection="1">
      <protection locked="0"/>
    </xf>
    <xf numFmtId="168" fontId="6" fillId="3" borderId="21" xfId="0" applyNumberFormat="1" applyFont="1" applyFill="1" applyBorder="1" applyProtection="1">
      <protection hidden="1"/>
    </xf>
    <xf numFmtId="168" fontId="0" fillId="6" borderId="4" xfId="0" applyNumberFormat="1" applyFill="1" applyBorder="1" applyProtection="1">
      <protection locked="0"/>
    </xf>
    <xf numFmtId="168" fontId="0" fillId="3" borderId="0" xfId="0" applyNumberFormat="1" applyFill="1" applyProtection="1">
      <protection hidden="1"/>
    </xf>
    <xf numFmtId="166" fontId="18" fillId="0" borderId="11" xfId="0" applyNumberFormat="1" applyFont="1" applyFill="1" applyBorder="1" applyAlignment="1" applyProtection="1">
      <protection hidden="1"/>
    </xf>
    <xf numFmtId="0" fontId="0" fillId="3" borderId="0" xfId="0" applyFill="1"/>
    <xf numFmtId="0" fontId="0" fillId="3" borderId="0" xfId="0" applyFill="1" applyAlignment="1">
      <alignment horizontal="left"/>
    </xf>
    <xf numFmtId="14" fontId="0" fillId="3" borderId="0" xfId="0" applyNumberFormat="1" applyFill="1"/>
    <xf numFmtId="168" fontId="0" fillId="2" borderId="38" xfId="0" applyNumberFormat="1" applyFill="1" applyBorder="1" applyProtection="1">
      <protection locked="0"/>
    </xf>
    <xf numFmtId="0" fontId="0" fillId="2" borderId="33" xfId="0" applyFill="1" applyBorder="1" applyProtection="1">
      <protection hidden="1"/>
    </xf>
    <xf numFmtId="168" fontId="0" fillId="2" borderId="38" xfId="0" applyNumberFormat="1" applyFill="1" applyBorder="1" applyProtection="1">
      <protection hidden="1"/>
    </xf>
    <xf numFmtId="0" fontId="5" fillId="2" borderId="38" xfId="1" applyFont="1" applyFill="1" applyBorder="1" applyAlignment="1" applyProtection="1">
      <alignment horizontal="right"/>
      <protection locked="0"/>
    </xf>
    <xf numFmtId="0" fontId="8" fillId="2" borderId="39" xfId="1" applyFont="1" applyFill="1" applyBorder="1" applyAlignment="1" applyProtection="1">
      <alignment horizontal="right"/>
      <protection locked="0"/>
    </xf>
    <xf numFmtId="168" fontId="0" fillId="2" borderId="39" xfId="0" applyNumberFormat="1" applyFill="1" applyBorder="1" applyProtection="1">
      <protection locked="0"/>
    </xf>
    <xf numFmtId="0" fontId="0" fillId="2" borderId="39" xfId="0" applyFill="1" applyBorder="1" applyProtection="1">
      <protection hidden="1"/>
    </xf>
    <xf numFmtId="168" fontId="0" fillId="2" borderId="39" xfId="0" applyNumberFormat="1" applyFill="1" applyBorder="1" applyProtection="1">
      <protection hidden="1"/>
    </xf>
    <xf numFmtId="0" fontId="5" fillId="2" borderId="39" xfId="1" applyFont="1" applyFill="1" applyBorder="1" applyAlignment="1" applyProtection="1">
      <alignment horizontal="right"/>
      <protection locked="0"/>
    </xf>
    <xf numFmtId="168" fontId="0" fillId="2" borderId="40" xfId="0" applyNumberFormat="1" applyFill="1" applyBorder="1" applyProtection="1">
      <protection locked="0"/>
    </xf>
    <xf numFmtId="0" fontId="0" fillId="2" borderId="40" xfId="0" applyFill="1" applyBorder="1" applyProtection="1">
      <protection hidden="1"/>
    </xf>
    <xf numFmtId="168" fontId="0" fillId="2" borderId="40" xfId="0" applyNumberFormat="1" applyFill="1" applyBorder="1" applyProtection="1">
      <protection hidden="1"/>
    </xf>
    <xf numFmtId="0" fontId="5" fillId="6" borderId="38" xfId="1" applyFont="1" applyFill="1" applyBorder="1" applyAlignment="1" applyProtection="1">
      <alignment horizontal="right"/>
      <protection locked="0"/>
    </xf>
    <xf numFmtId="168" fontId="0" fillId="6" borderId="41" xfId="0" applyNumberFormat="1" applyFill="1" applyBorder="1" applyProtection="1">
      <protection locked="0"/>
    </xf>
    <xf numFmtId="0" fontId="0" fillId="6" borderId="41" xfId="0" applyFill="1" applyBorder="1" applyProtection="1">
      <protection hidden="1"/>
    </xf>
    <xf numFmtId="168" fontId="0" fillId="6" borderId="41" xfId="0" applyNumberFormat="1" applyFill="1" applyBorder="1" applyProtection="1">
      <protection hidden="1"/>
    </xf>
    <xf numFmtId="0" fontId="5" fillId="6" borderId="39" xfId="1" applyFont="1" applyFill="1" applyBorder="1" applyAlignment="1" applyProtection="1">
      <alignment horizontal="right"/>
      <protection locked="0"/>
    </xf>
    <xf numFmtId="168" fontId="0" fillId="6" borderId="40" xfId="0" applyNumberFormat="1" applyFill="1" applyBorder="1" applyProtection="1">
      <protection locked="0"/>
    </xf>
    <xf numFmtId="0" fontId="0" fillId="6" borderId="40" xfId="0" applyFill="1" applyBorder="1" applyProtection="1">
      <protection hidden="1"/>
    </xf>
    <xf numFmtId="168" fontId="0" fillId="6" borderId="40" xfId="0" applyNumberFormat="1" applyFill="1" applyBorder="1" applyProtection="1">
      <protection hidden="1"/>
    </xf>
    <xf numFmtId="169" fontId="0" fillId="2" borderId="41" xfId="0" applyNumberFormat="1" applyFill="1" applyBorder="1" applyProtection="1">
      <protection locked="0"/>
    </xf>
    <xf numFmtId="0" fontId="0" fillId="2" borderId="41" xfId="0" applyFill="1" applyBorder="1" applyProtection="1">
      <protection hidden="1"/>
    </xf>
    <xf numFmtId="168" fontId="0" fillId="2" borderId="41" xfId="0" applyNumberFormat="1" applyFill="1" applyBorder="1" applyProtection="1">
      <protection hidden="1"/>
    </xf>
    <xf numFmtId="169" fontId="0" fillId="2" borderId="40" xfId="0" applyNumberFormat="1" applyFill="1" applyBorder="1" applyProtection="1">
      <protection locked="0"/>
    </xf>
    <xf numFmtId="169" fontId="0" fillId="6" borderId="41" xfId="0" applyNumberFormat="1" applyFill="1" applyBorder="1" applyProtection="1">
      <protection locked="0"/>
    </xf>
    <xf numFmtId="169" fontId="0" fillId="6" borderId="40" xfId="0" applyNumberFormat="1" applyFill="1" applyBorder="1" applyProtection="1">
      <protection locked="0"/>
    </xf>
    <xf numFmtId="0" fontId="0" fillId="3" borderId="0" xfId="0" applyFill="1" applyBorder="1" applyProtection="1">
      <protection hidden="1"/>
    </xf>
    <xf numFmtId="0" fontId="10" fillId="0" borderId="23" xfId="0" applyFont="1" applyBorder="1" applyProtection="1">
      <protection locked="0" hidden="1"/>
    </xf>
    <xf numFmtId="0" fontId="10" fillId="0" borderId="42" xfId="0" applyFont="1" applyBorder="1" applyProtection="1">
      <protection locked="0" hidden="1"/>
    </xf>
    <xf numFmtId="0" fontId="10" fillId="0" borderId="43" xfId="0" applyFont="1" applyBorder="1" applyProtection="1">
      <protection locked="0" hidden="1"/>
    </xf>
    <xf numFmtId="0" fontId="7" fillId="0" borderId="0" xfId="1" applyFont="1" applyFill="1" applyBorder="1" applyAlignment="1" applyProtection="1">
      <alignment horizontal="center"/>
      <protection hidden="1"/>
    </xf>
    <xf numFmtId="166" fontId="14" fillId="3" borderId="0" xfId="0" applyNumberFormat="1" applyFont="1" applyFill="1" applyBorder="1" applyAlignment="1" applyProtection="1">
      <alignment horizontal="center"/>
      <protection locked="0"/>
    </xf>
    <xf numFmtId="166" fontId="14" fillId="3" borderId="0" xfId="0" applyNumberFormat="1" applyFont="1" applyFill="1" applyBorder="1" applyAlignment="1" applyProtection="1">
      <alignment horizontal="center"/>
      <protection hidden="1"/>
    </xf>
    <xf numFmtId="0" fontId="0" fillId="0" borderId="12" xfId="0" applyBorder="1"/>
    <xf numFmtId="0" fontId="0" fillId="0" borderId="34" xfId="0" applyBorder="1"/>
    <xf numFmtId="0" fontId="0" fillId="0" borderId="27" xfId="0" applyBorder="1"/>
    <xf numFmtId="0" fontId="15" fillId="0" borderId="27" xfId="0" applyFont="1" applyBorder="1"/>
    <xf numFmtId="0" fontId="10" fillId="0" borderId="35" xfId="0" applyFont="1" applyBorder="1" applyProtection="1">
      <protection locked="0" hidden="1"/>
    </xf>
    <xf numFmtId="0" fontId="9" fillId="3" borderId="9" xfId="1" applyFont="1" applyFill="1" applyBorder="1" applyAlignment="1" applyProtection="1">
      <alignment horizontal="center" wrapText="1"/>
      <protection hidden="1"/>
    </xf>
    <xf numFmtId="0" fontId="9" fillId="3" borderId="0" xfId="1" applyFont="1" applyFill="1" applyBorder="1" applyAlignment="1" applyProtection="1">
      <alignment horizontal="center" wrapText="1"/>
      <protection hidden="1"/>
    </xf>
    <xf numFmtId="165" fontId="10" fillId="0" borderId="34" xfId="0" applyNumberFormat="1" applyFont="1" applyBorder="1" applyAlignment="1" applyProtection="1">
      <alignment horizontal="center"/>
      <protection locked="0" hidden="1"/>
    </xf>
    <xf numFmtId="165" fontId="10" fillId="0" borderId="9" xfId="0" applyNumberFormat="1" applyFont="1" applyBorder="1" applyAlignment="1" applyProtection="1">
      <alignment horizontal="center"/>
      <protection locked="0" hidden="1"/>
    </xf>
    <xf numFmtId="0" fontId="10" fillId="0" borderId="23" xfId="0" applyNumberFormat="1" applyFont="1" applyBorder="1" applyAlignment="1" applyProtection="1">
      <alignment horizontal="right"/>
      <protection locked="0" hidden="1"/>
    </xf>
    <xf numFmtId="0" fontId="10" fillId="0" borderId="46" xfId="0" applyFont="1" applyBorder="1" applyProtection="1">
      <protection locked="0" hidden="1"/>
    </xf>
    <xf numFmtId="165" fontId="10" fillId="0" borderId="47" xfId="0" applyNumberFormat="1" applyFont="1" applyBorder="1" applyAlignment="1" applyProtection="1">
      <alignment horizontal="center"/>
      <protection locked="0" hidden="1"/>
    </xf>
    <xf numFmtId="49" fontId="10" fillId="0" borderId="47" xfId="0" applyNumberFormat="1" applyFont="1" applyBorder="1" applyAlignment="1" applyProtection="1">
      <alignment horizontal="center"/>
      <protection locked="0" hidden="1"/>
    </xf>
    <xf numFmtId="0" fontId="10" fillId="0" borderId="47" xfId="0" applyNumberFormat="1" applyFont="1" applyBorder="1" applyAlignment="1" applyProtection="1">
      <alignment horizontal="right"/>
      <protection locked="0" hidden="1"/>
    </xf>
    <xf numFmtId="0" fontId="10" fillId="0" borderId="47" xfId="0" applyFont="1" applyBorder="1" applyAlignment="1" applyProtection="1">
      <alignment horizontal="right"/>
      <protection locked="0" hidden="1"/>
    </xf>
    <xf numFmtId="0" fontId="10" fillId="0" borderId="47" xfId="0" applyFont="1" applyFill="1" applyBorder="1" applyProtection="1">
      <protection locked="0" hidden="1"/>
    </xf>
    <xf numFmtId="0" fontId="6" fillId="3" borderId="0" xfId="0" applyFont="1" applyFill="1" applyBorder="1" applyAlignment="1" applyProtection="1">
      <protection hidden="1"/>
    </xf>
    <xf numFmtId="164" fontId="6" fillId="3" borderId="0" xfId="0" applyNumberFormat="1" applyFont="1" applyFill="1" applyBorder="1" applyAlignment="1" applyProtection="1">
      <alignment horizontal="center"/>
      <protection hidden="1"/>
    </xf>
    <xf numFmtId="0" fontId="10" fillId="3" borderId="0" xfId="0" applyNumberFormat="1" applyFont="1" applyFill="1" applyBorder="1" applyProtection="1">
      <protection locked="0" hidden="1"/>
    </xf>
    <xf numFmtId="0" fontId="10" fillId="3" borderId="0" xfId="0" applyFont="1" applyFill="1" applyBorder="1" applyAlignment="1" applyProtection="1">
      <alignment horizontal="right"/>
      <protection locked="0" hidden="1"/>
    </xf>
    <xf numFmtId="0" fontId="10" fillId="3" borderId="0" xfId="0" applyFont="1" applyFill="1" applyBorder="1" applyProtection="1">
      <protection locked="0" hidden="1"/>
    </xf>
    <xf numFmtId="0" fontId="23" fillId="8" borderId="36" xfId="1" applyFont="1" applyFill="1" applyBorder="1" applyAlignment="1" applyProtection="1">
      <alignment horizontal="center"/>
      <protection hidden="1"/>
    </xf>
    <xf numFmtId="0" fontId="7" fillId="8" borderId="44" xfId="1" applyFont="1" applyFill="1" applyBorder="1" applyAlignment="1" applyProtection="1">
      <alignment horizontal="center"/>
      <protection hidden="1"/>
    </xf>
    <xf numFmtId="0" fontId="7" fillId="8" borderId="45" xfId="1" applyFont="1" applyFill="1" applyBorder="1" applyAlignment="1" applyProtection="1">
      <alignment horizontal="center"/>
      <protection hidden="1"/>
    </xf>
    <xf numFmtId="0" fontId="22" fillId="8" borderId="44" xfId="1" applyFont="1" applyFill="1" applyBorder="1" applyAlignment="1" applyProtection="1">
      <alignment horizontal="center"/>
      <protection hidden="1"/>
    </xf>
    <xf numFmtId="0" fontId="22" fillId="8" borderId="22" xfId="1" applyFont="1" applyFill="1" applyBorder="1" applyAlignment="1" applyProtection="1">
      <alignment horizontal="center"/>
      <protection hidden="1"/>
    </xf>
    <xf numFmtId="0" fontId="25" fillId="3" borderId="0" xfId="5" applyFont="1" applyFill="1" applyAlignment="1">
      <alignment horizontal="center" vertical="center" wrapText="1" readingOrder="2"/>
    </xf>
    <xf numFmtId="0" fontId="24" fillId="3" borderId="0" xfId="5" applyFont="1" applyFill="1" applyAlignment="1" applyProtection="1">
      <alignment horizontal="center" vertical="center" wrapText="1" readingOrder="2"/>
      <protection hidden="1"/>
    </xf>
    <xf numFmtId="0" fontId="26" fillId="3" borderId="0" xfId="5" applyFont="1" applyFill="1" applyAlignment="1" applyProtection="1">
      <alignment horizontal="right" readingOrder="2"/>
      <protection hidden="1"/>
    </xf>
    <xf numFmtId="0" fontId="3" fillId="3" borderId="0" xfId="5" applyFill="1"/>
    <xf numFmtId="0" fontId="3" fillId="3" borderId="0" xfId="5" applyFill="1" applyAlignment="1">
      <alignment horizontal="center"/>
    </xf>
    <xf numFmtId="0" fontId="3" fillId="0" borderId="0" xfId="5"/>
    <xf numFmtId="0" fontId="24" fillId="11" borderId="5" xfId="5" applyFont="1" applyFill="1" applyBorder="1" applyAlignment="1">
      <alignment horizontal="center" vertical="center"/>
    </xf>
    <xf numFmtId="0" fontId="32" fillId="3" borderId="0" xfId="5" applyFont="1" applyFill="1"/>
    <xf numFmtId="0" fontId="9" fillId="3" borderId="0" xfId="7" applyFont="1" applyFill="1" applyProtection="1">
      <protection hidden="1"/>
    </xf>
    <xf numFmtId="0" fontId="9" fillId="3" borderId="0" xfId="7" applyFont="1" applyFill="1"/>
    <xf numFmtId="0" fontId="24" fillId="3" borderId="0" xfId="5" applyFont="1" applyFill="1" applyBorder="1" applyAlignment="1">
      <alignment horizontal="center"/>
    </xf>
    <xf numFmtId="0" fontId="24" fillId="11" borderId="4" xfId="5" applyFont="1" applyFill="1" applyBorder="1" applyAlignment="1">
      <alignment horizontal="center" vertical="center"/>
    </xf>
    <xf numFmtId="0" fontId="31" fillId="11" borderId="31" xfId="5" applyFont="1" applyFill="1" applyBorder="1" applyAlignment="1">
      <alignment horizontal="center" vertical="center"/>
    </xf>
    <xf numFmtId="0" fontId="31" fillId="11" borderId="18" xfId="5" applyFont="1" applyFill="1" applyBorder="1" applyAlignment="1">
      <alignment horizontal="center" vertical="center"/>
    </xf>
    <xf numFmtId="0" fontId="31" fillId="11" borderId="31" xfId="5" applyFont="1" applyFill="1" applyBorder="1" applyAlignment="1">
      <alignment horizontal="center" wrapText="1" readingOrder="2"/>
    </xf>
    <xf numFmtId="0" fontId="31" fillId="11" borderId="52" xfId="5" applyFont="1" applyFill="1" applyBorder="1" applyAlignment="1">
      <alignment vertical="center" wrapText="1" readingOrder="2"/>
    </xf>
    <xf numFmtId="0" fontId="31" fillId="11" borderId="53" xfId="5" applyFont="1" applyFill="1" applyBorder="1" applyAlignment="1">
      <alignment horizontal="center" vertical="center"/>
    </xf>
    <xf numFmtId="0" fontId="33" fillId="0" borderId="14" xfId="7" applyFont="1" applyFill="1" applyBorder="1" applyAlignment="1" applyProtection="1">
      <alignment horizontal="center" vertical="center"/>
      <protection hidden="1"/>
    </xf>
    <xf numFmtId="0" fontId="33" fillId="0" borderId="14" xfId="7" applyFont="1" applyFill="1" applyBorder="1" applyAlignment="1" applyProtection="1">
      <alignment horizontal="center" vertical="center" wrapText="1"/>
      <protection hidden="1"/>
    </xf>
    <xf numFmtId="0" fontId="33" fillId="0" borderId="14" xfId="7" applyFont="1" applyFill="1" applyBorder="1" applyAlignment="1" applyProtection="1">
      <alignment horizontal="right" vertical="center" wrapText="1"/>
      <protection hidden="1"/>
    </xf>
    <xf numFmtId="0" fontId="9" fillId="3" borderId="0" xfId="7" applyFont="1" applyFill="1" applyAlignment="1" applyProtection="1">
      <alignment horizontal="center"/>
      <protection hidden="1"/>
    </xf>
    <xf numFmtId="0" fontId="25" fillId="0" borderId="14" xfId="7" applyFont="1" applyFill="1" applyBorder="1" applyAlignment="1" applyProtection="1">
      <alignment horizontal="center" vertical="center"/>
      <protection hidden="1"/>
    </xf>
    <xf numFmtId="0" fontId="32" fillId="3" borderId="0" xfId="5" applyFont="1" applyFill="1" applyBorder="1" applyAlignment="1">
      <alignment horizontal="center"/>
    </xf>
    <xf numFmtId="0" fontId="34" fillId="13" borderId="14" xfId="5" applyFont="1" applyFill="1" applyBorder="1" applyAlignment="1">
      <alignment horizontal="center"/>
    </xf>
    <xf numFmtId="0" fontId="34" fillId="13" borderId="14" xfId="5" applyFont="1" applyFill="1" applyBorder="1" applyAlignment="1">
      <alignment horizontal="center" vertical="center"/>
    </xf>
    <xf numFmtId="0" fontId="34" fillId="0" borderId="25" xfId="5" applyFont="1" applyFill="1" applyBorder="1" applyProtection="1">
      <protection hidden="1"/>
    </xf>
    <xf numFmtId="0" fontId="34" fillId="0" borderId="22" xfId="5" applyFont="1" applyFill="1" applyBorder="1" applyProtection="1">
      <protection hidden="1"/>
    </xf>
    <xf numFmtId="0" fontId="34" fillId="0" borderId="14" xfId="5" applyFont="1" applyFill="1" applyBorder="1" applyAlignment="1" applyProtection="1">
      <alignment horizontal="center"/>
      <protection hidden="1"/>
    </xf>
    <xf numFmtId="0" fontId="34" fillId="13" borderId="14" xfId="5" applyFont="1" applyFill="1" applyBorder="1" applyAlignment="1" applyProtection="1">
      <alignment horizontal="center"/>
      <protection hidden="1"/>
    </xf>
    <xf numFmtId="0" fontId="34" fillId="13" borderId="14" xfId="5" applyFont="1" applyFill="1" applyBorder="1" applyAlignment="1" applyProtection="1">
      <alignment horizontal="center" vertical="center"/>
      <protection hidden="1"/>
    </xf>
    <xf numFmtId="0" fontId="32" fillId="3" borderId="2" xfId="5" applyFont="1" applyFill="1" applyBorder="1" applyAlignment="1" applyProtection="1">
      <alignment horizontal="right" vertical="center" readingOrder="2"/>
      <protection locked="0"/>
    </xf>
    <xf numFmtId="0" fontId="32" fillId="3" borderId="49" xfId="5" applyFont="1" applyFill="1" applyBorder="1" applyAlignment="1" applyProtection="1">
      <alignment horizontal="right" vertical="center" readingOrder="2"/>
      <protection locked="0"/>
    </xf>
    <xf numFmtId="3" fontId="32" fillId="0" borderId="29" xfId="8" applyNumberFormat="1" applyFont="1" applyBorder="1" applyAlignment="1" applyProtection="1">
      <alignment horizontal="right"/>
      <protection locked="0" hidden="1"/>
    </xf>
    <xf numFmtId="3" fontId="32" fillId="0" borderId="30" xfId="8" applyNumberFormat="1" applyFont="1" applyBorder="1" applyAlignment="1" applyProtection="1">
      <alignment horizontal="right"/>
      <protection locked="0" hidden="1"/>
    </xf>
    <xf numFmtId="0" fontId="32" fillId="0" borderId="10" xfId="5" applyFont="1" applyBorder="1" applyAlignment="1" applyProtection="1">
      <alignment horizontal="right"/>
      <protection locked="0"/>
    </xf>
    <xf numFmtId="0" fontId="32" fillId="0" borderId="54" xfId="5" applyFont="1" applyBorder="1" applyProtection="1">
      <protection locked="0"/>
    </xf>
    <xf numFmtId="170" fontId="32" fillId="0" borderId="55" xfId="8" applyNumberFormat="1" applyFont="1" applyBorder="1" applyAlignment="1" applyProtection="1">
      <alignment horizontal="right"/>
      <protection locked="0" hidden="1"/>
    </xf>
    <xf numFmtId="170" fontId="32" fillId="0" borderId="24" xfId="8" applyNumberFormat="1" applyFont="1" applyBorder="1" applyAlignment="1" applyProtection="1">
      <alignment horizontal="right"/>
      <protection locked="0" hidden="1"/>
    </xf>
    <xf numFmtId="0" fontId="33" fillId="0" borderId="14" xfId="7" applyFont="1" applyFill="1" applyBorder="1" applyAlignment="1" applyProtection="1">
      <alignment horizontal="center" vertical="center"/>
      <protection locked="0"/>
    </xf>
    <xf numFmtId="3" fontId="33" fillId="0" borderId="14" xfId="8" applyNumberFormat="1" applyFont="1" applyFill="1" applyBorder="1" applyAlignment="1" applyProtection="1">
      <alignment horizontal="right" vertical="center"/>
      <protection locked="0" hidden="1"/>
    </xf>
    <xf numFmtId="0" fontId="33" fillId="0" borderId="14" xfId="7" applyFont="1" applyFill="1" applyBorder="1" applyAlignment="1" applyProtection="1">
      <alignment horizontal="center" vertical="center"/>
      <protection locked="0" hidden="1"/>
    </xf>
    <xf numFmtId="10" fontId="33" fillId="0" borderId="14" xfId="9" applyNumberFormat="1" applyFont="1" applyFill="1" applyBorder="1" applyAlignment="1" applyProtection="1">
      <alignment horizontal="center" vertical="center"/>
      <protection locked="0" hidden="1"/>
    </xf>
    <xf numFmtId="170" fontId="33" fillId="0" borderId="14" xfId="8" applyNumberFormat="1" applyFont="1" applyFill="1" applyBorder="1" applyAlignment="1" applyProtection="1">
      <alignment horizontal="right"/>
      <protection locked="0"/>
    </xf>
    <xf numFmtId="170" fontId="3" fillId="0" borderId="14" xfId="8" applyNumberFormat="1" applyFont="1" applyBorder="1" applyAlignment="1" applyProtection="1">
      <alignment horizontal="right"/>
      <protection locked="0"/>
    </xf>
    <xf numFmtId="170" fontId="38" fillId="0" borderId="14" xfId="8" applyNumberFormat="1" applyFont="1" applyFill="1" applyBorder="1" applyAlignment="1" applyProtection="1">
      <alignment horizontal="right" vertical="center"/>
      <protection locked="0"/>
    </xf>
    <xf numFmtId="0" fontId="3" fillId="14" borderId="14" xfId="5" applyFill="1" applyBorder="1" applyProtection="1">
      <protection hidden="1"/>
    </xf>
    <xf numFmtId="0" fontId="34" fillId="0" borderId="14" xfId="5" applyFont="1" applyBorder="1" applyAlignment="1" applyProtection="1">
      <alignment horizontal="right"/>
      <protection locked="0"/>
    </xf>
    <xf numFmtId="170" fontId="3" fillId="0" borderId="14" xfId="8" applyNumberFormat="1" applyFont="1" applyFill="1" applyBorder="1" applyAlignment="1" applyProtection="1">
      <alignment horizontal="right"/>
      <protection locked="0"/>
    </xf>
    <xf numFmtId="171" fontId="0" fillId="0" borderId="14" xfId="8" applyNumberFormat="1" applyFont="1" applyFill="1" applyBorder="1" applyAlignment="1" applyProtection="1">
      <alignment horizontal="center"/>
      <protection locked="0"/>
    </xf>
    <xf numFmtId="10" fontId="3" fillId="0" borderId="14" xfId="9" applyNumberFormat="1" applyFont="1" applyBorder="1" applyAlignment="1" applyProtection="1">
      <alignment horizontal="center" vertical="center"/>
      <protection locked="0"/>
    </xf>
    <xf numFmtId="0" fontId="3" fillId="0" borderId="14" xfId="5" applyBorder="1" applyAlignment="1" applyProtection="1">
      <alignment horizontal="center" vertical="center"/>
      <protection locked="0"/>
    </xf>
    <xf numFmtId="170" fontId="3" fillId="14" borderId="14" xfId="8" applyNumberFormat="1" applyFont="1" applyFill="1" applyBorder="1" applyAlignment="1" applyProtection="1">
      <alignment horizontal="right"/>
      <protection hidden="1"/>
    </xf>
    <xf numFmtId="0" fontId="3" fillId="0" borderId="14" xfId="5" applyBorder="1" applyAlignment="1" applyProtection="1">
      <alignment horizontal="right"/>
      <protection locked="0"/>
    </xf>
    <xf numFmtId="167" fontId="3" fillId="0" borderId="9" xfId="8" applyNumberFormat="1" applyFont="1" applyBorder="1" applyAlignment="1" applyProtection="1">
      <alignment horizontal="right"/>
      <protection hidden="1"/>
    </xf>
    <xf numFmtId="167" fontId="3" fillId="0" borderId="3" xfId="8" applyNumberFormat="1" applyFont="1" applyBorder="1" applyAlignment="1" applyProtection="1">
      <alignment horizontal="right"/>
      <protection hidden="1"/>
    </xf>
    <xf numFmtId="170" fontId="3" fillId="0" borderId="14" xfId="8" applyNumberFormat="1" applyFont="1" applyFill="1" applyBorder="1" applyAlignment="1" applyProtection="1">
      <alignment horizontal="right"/>
      <protection hidden="1"/>
    </xf>
    <xf numFmtId="0" fontId="34" fillId="0" borderId="14" xfId="5" applyFont="1" applyBorder="1" applyAlignment="1" applyProtection="1">
      <alignment horizontal="right"/>
      <protection hidden="1"/>
    </xf>
    <xf numFmtId="0" fontId="3" fillId="0" borderId="14" xfId="5" applyBorder="1" applyAlignment="1" applyProtection="1">
      <alignment horizontal="center" vertical="center"/>
      <protection hidden="1"/>
    </xf>
    <xf numFmtId="170" fontId="3" fillId="0" borderId="14" xfId="8" applyNumberFormat="1" applyFont="1" applyBorder="1" applyAlignment="1" applyProtection="1">
      <alignment horizontal="right"/>
      <protection hidden="1"/>
    </xf>
    <xf numFmtId="172" fontId="3" fillId="0" borderId="14" xfId="5" applyNumberFormat="1" applyBorder="1" applyAlignment="1" applyProtection="1">
      <alignment horizontal="right"/>
      <protection hidden="1"/>
    </xf>
    <xf numFmtId="0" fontId="39" fillId="10" borderId="56" xfId="5" applyFont="1" applyFill="1" applyBorder="1" applyAlignment="1">
      <alignment horizontal="center" vertical="center" textRotation="255"/>
    </xf>
    <xf numFmtId="0" fontId="32" fillId="3" borderId="35" xfId="5" applyFont="1" applyFill="1" applyBorder="1" applyAlignment="1" applyProtection="1">
      <alignment vertical="center"/>
      <protection locked="0"/>
    </xf>
    <xf numFmtId="0" fontId="32" fillId="3" borderId="51" xfId="5" applyFont="1" applyFill="1" applyBorder="1" applyAlignment="1" applyProtection="1">
      <alignment vertical="center"/>
      <protection locked="0"/>
    </xf>
    <xf numFmtId="3" fontId="32" fillId="0" borderId="14" xfId="8" applyNumberFormat="1" applyFont="1" applyBorder="1" applyAlignment="1" applyProtection="1">
      <alignment horizontal="right"/>
      <protection locked="0" hidden="1"/>
    </xf>
    <xf numFmtId="3" fontId="32" fillId="0" borderId="17" xfId="8" applyNumberFormat="1" applyFont="1" applyBorder="1" applyAlignment="1" applyProtection="1">
      <alignment horizontal="right"/>
      <protection locked="0" hidden="1"/>
    </xf>
    <xf numFmtId="0" fontId="32" fillId="0" borderId="56" xfId="5" applyFont="1" applyBorder="1" applyAlignment="1" applyProtection="1">
      <alignment horizontal="right"/>
      <protection locked="0"/>
    </xf>
    <xf numFmtId="0" fontId="32" fillId="0" borderId="14" xfId="5" applyFont="1" applyBorder="1" applyProtection="1">
      <protection locked="0"/>
    </xf>
    <xf numFmtId="170" fontId="32" fillId="0" borderId="50" xfId="8" applyNumberFormat="1" applyFont="1" applyBorder="1" applyAlignment="1" applyProtection="1">
      <alignment horizontal="right"/>
      <protection locked="0" hidden="1"/>
    </xf>
    <xf numFmtId="170" fontId="32" fillId="0" borderId="17" xfId="8" applyNumberFormat="1" applyFont="1" applyBorder="1" applyAlignment="1" applyProtection="1">
      <alignment horizontal="right"/>
      <protection locked="0" hidden="1"/>
    </xf>
    <xf numFmtId="170" fontId="33" fillId="0" borderId="14" xfId="8" applyNumberFormat="1" applyFont="1" applyFill="1" applyBorder="1" applyAlignment="1" applyProtection="1">
      <alignment horizontal="right" vertical="center"/>
      <protection locked="0"/>
    </xf>
    <xf numFmtId="171" fontId="3" fillId="0" borderId="14" xfId="8" applyNumberFormat="1" applyFont="1" applyBorder="1" applyAlignment="1" applyProtection="1">
      <alignment horizontal="center"/>
      <protection locked="0"/>
    </xf>
    <xf numFmtId="0" fontId="39" fillId="3" borderId="56" xfId="5" applyFont="1" applyFill="1" applyBorder="1" applyAlignment="1">
      <alignment horizontal="center" vertical="center" textRotation="255"/>
    </xf>
    <xf numFmtId="170" fontId="40" fillId="0" borderId="14" xfId="8" applyNumberFormat="1" applyFont="1" applyFill="1" applyBorder="1" applyAlignment="1" applyProtection="1">
      <alignment horizontal="right" vertical="center"/>
      <protection locked="0"/>
    </xf>
    <xf numFmtId="0" fontId="3" fillId="0" borderId="14" xfId="5" applyFill="1" applyBorder="1" applyAlignment="1" applyProtection="1">
      <alignment horizontal="center" vertical="center"/>
      <protection locked="0"/>
    </xf>
    <xf numFmtId="0" fontId="36" fillId="3" borderId="10" xfId="6" applyFont="1" applyFill="1" applyBorder="1" applyAlignment="1" applyProtection="1">
      <alignment horizontal="center" vertical="center" textRotation="255"/>
    </xf>
    <xf numFmtId="0" fontId="32" fillId="3" borderId="35" xfId="5" applyFont="1" applyFill="1" applyBorder="1" applyAlignment="1" applyProtection="1">
      <alignment horizontal="right" vertical="center" readingOrder="2"/>
      <protection locked="0"/>
    </xf>
    <xf numFmtId="0" fontId="32" fillId="3" borderId="51" xfId="5" applyFont="1" applyFill="1" applyBorder="1" applyAlignment="1" applyProtection="1">
      <alignment horizontal="right" vertical="center" readingOrder="2"/>
      <protection locked="0"/>
    </xf>
    <xf numFmtId="0" fontId="41" fillId="3" borderId="0" xfId="5" applyFont="1" applyFill="1"/>
    <xf numFmtId="0" fontId="32" fillId="3" borderId="0" xfId="5" applyFont="1" applyFill="1" applyBorder="1" applyAlignment="1">
      <alignment horizontal="center" vertical="center"/>
    </xf>
    <xf numFmtId="0" fontId="39" fillId="3" borderId="9" xfId="5" applyFont="1" applyFill="1" applyBorder="1" applyAlignment="1">
      <alignment horizontal="center" vertical="center" textRotation="255"/>
    </xf>
    <xf numFmtId="0" fontId="32" fillId="3" borderId="0" xfId="5" applyFont="1" applyFill="1" applyBorder="1" applyAlignment="1">
      <alignment horizontal="center" vertical="center" wrapText="1"/>
    </xf>
    <xf numFmtId="0" fontId="36" fillId="3" borderId="56" xfId="6" applyFont="1" applyFill="1" applyBorder="1" applyAlignment="1" applyProtection="1">
      <alignment horizontal="center" vertical="center" textRotation="255"/>
    </xf>
    <xf numFmtId="3" fontId="25" fillId="12" borderId="14" xfId="8" applyNumberFormat="1" applyFont="1" applyFill="1" applyBorder="1" applyAlignment="1" applyProtection="1">
      <alignment horizontal="right" vertical="center"/>
      <protection hidden="1"/>
    </xf>
    <xf numFmtId="0" fontId="33" fillId="3" borderId="0" xfId="7" applyFont="1" applyFill="1" applyBorder="1" applyAlignment="1" applyProtection="1">
      <alignment horizontal="center" vertical="center"/>
      <protection hidden="1"/>
    </xf>
    <xf numFmtId="0" fontId="31" fillId="3" borderId="0" xfId="5" applyFont="1" applyFill="1" applyBorder="1" applyAlignment="1">
      <alignment horizontal="center"/>
    </xf>
    <xf numFmtId="0" fontId="25" fillId="3" borderId="0" xfId="7" applyFont="1" applyFill="1" applyBorder="1" applyAlignment="1" applyProtection="1">
      <alignment vertical="center"/>
      <protection hidden="1"/>
    </xf>
    <xf numFmtId="0" fontId="9" fillId="3" borderId="0" xfId="7" applyFont="1" applyFill="1" applyBorder="1"/>
    <xf numFmtId="0" fontId="32" fillId="0" borderId="8" xfId="5" applyFont="1" applyBorder="1" applyAlignment="1" applyProtection="1">
      <alignment horizontal="right"/>
      <protection locked="0"/>
    </xf>
    <xf numFmtId="0" fontId="32" fillId="0" borderId="59" xfId="5" applyFont="1" applyBorder="1" applyProtection="1">
      <protection locked="0"/>
    </xf>
    <xf numFmtId="170" fontId="32" fillId="0" borderId="57" xfId="8" applyNumberFormat="1" applyFont="1" applyBorder="1" applyAlignment="1" applyProtection="1">
      <alignment horizontal="right"/>
      <protection locked="0" hidden="1"/>
    </xf>
    <xf numFmtId="170" fontId="32" fillId="0" borderId="62" xfId="8" applyNumberFormat="1" applyFont="1" applyBorder="1" applyAlignment="1" applyProtection="1">
      <alignment horizontal="right"/>
      <protection locked="0" hidden="1"/>
    </xf>
    <xf numFmtId="3" fontId="38" fillId="0" borderId="14" xfId="8" applyNumberFormat="1" applyFont="1" applyBorder="1" applyAlignment="1" applyProtection="1">
      <alignment horizontal="right" vertical="center"/>
      <protection locked="0" hidden="1"/>
    </xf>
    <xf numFmtId="3" fontId="9" fillId="0" borderId="14" xfId="8" applyNumberFormat="1" applyFont="1" applyBorder="1" applyAlignment="1" applyProtection="1">
      <alignment horizontal="right"/>
      <protection locked="0"/>
    </xf>
    <xf numFmtId="170" fontId="32" fillId="0" borderId="64" xfId="8" applyNumberFormat="1" applyFont="1" applyBorder="1" applyAlignment="1" applyProtection="1">
      <alignment horizontal="right"/>
      <protection hidden="1"/>
    </xf>
    <xf numFmtId="170" fontId="32" fillId="0" borderId="37" xfId="8" applyNumberFormat="1" applyFont="1" applyBorder="1" applyAlignment="1" applyProtection="1">
      <alignment horizontal="right"/>
      <protection hidden="1"/>
    </xf>
    <xf numFmtId="0" fontId="32" fillId="3" borderId="0" xfId="5" applyFont="1" applyFill="1" applyBorder="1"/>
    <xf numFmtId="170" fontId="9" fillId="0" borderId="14" xfId="8" applyNumberFormat="1" applyFont="1" applyFill="1" applyBorder="1" applyAlignment="1" applyProtection="1">
      <alignment horizontal="right"/>
      <protection locked="0"/>
    </xf>
    <xf numFmtId="3" fontId="9" fillId="0" borderId="14" xfId="8" applyNumberFormat="1" applyFont="1" applyFill="1" applyBorder="1" applyAlignment="1" applyProtection="1">
      <alignment horizontal="right"/>
      <protection locked="0"/>
    </xf>
    <xf numFmtId="3" fontId="33" fillId="0" borderId="14" xfId="8" applyNumberFormat="1" applyFont="1" applyFill="1" applyBorder="1" applyAlignment="1" applyProtection="1">
      <alignment horizontal="right"/>
      <protection locked="0" hidden="1"/>
    </xf>
    <xf numFmtId="0" fontId="33" fillId="3" borderId="0" xfId="7" applyFont="1" applyFill="1" applyBorder="1" applyProtection="1">
      <protection hidden="1"/>
    </xf>
    <xf numFmtId="0" fontId="25" fillId="3" borderId="0" xfId="7" applyFont="1" applyFill="1" applyBorder="1" applyAlignment="1" applyProtection="1">
      <alignment horizontal="center" vertical="center"/>
      <protection hidden="1"/>
    </xf>
    <xf numFmtId="3" fontId="25" fillId="3" borderId="0" xfId="7" applyNumberFormat="1" applyFont="1" applyFill="1" applyBorder="1" applyAlignment="1" applyProtection="1">
      <alignment horizontal="center" vertical="center"/>
      <protection hidden="1"/>
    </xf>
    <xf numFmtId="170" fontId="37" fillId="0" borderId="14" xfId="8" applyNumberFormat="1" applyFont="1" applyFill="1" applyBorder="1" applyAlignment="1" applyProtection="1">
      <alignment horizontal="right" vertical="center"/>
      <protection locked="0"/>
    </xf>
    <xf numFmtId="0" fontId="3" fillId="0" borderId="0" xfId="5" applyFill="1" applyBorder="1" applyProtection="1">
      <protection hidden="1"/>
    </xf>
    <xf numFmtId="0" fontId="31" fillId="11" borderId="63" xfId="5" applyFont="1" applyFill="1" applyBorder="1" applyAlignment="1">
      <alignment horizontal="center"/>
    </xf>
    <xf numFmtId="0" fontId="31" fillId="11" borderId="65" xfId="5" applyFont="1" applyFill="1" applyBorder="1" applyAlignment="1">
      <alignment horizontal="center"/>
    </xf>
    <xf numFmtId="0" fontId="25" fillId="3" borderId="0" xfId="7" applyFont="1" applyFill="1" applyBorder="1" applyAlignment="1" applyProtection="1">
      <alignment horizontal="center"/>
      <protection hidden="1"/>
    </xf>
    <xf numFmtId="0" fontId="25" fillId="3" borderId="0" xfId="7" applyFont="1" applyFill="1" applyBorder="1" applyProtection="1">
      <protection hidden="1"/>
    </xf>
    <xf numFmtId="0" fontId="32" fillId="0" borderId="16" xfId="5" applyFont="1" applyFill="1" applyBorder="1" applyAlignment="1">
      <alignment horizontal="center"/>
    </xf>
    <xf numFmtId="3" fontId="32" fillId="0" borderId="50" xfId="8" applyNumberFormat="1" applyFont="1" applyFill="1" applyBorder="1" applyAlignment="1" applyProtection="1">
      <alignment horizontal="right"/>
      <protection hidden="1"/>
    </xf>
    <xf numFmtId="0" fontId="33" fillId="0" borderId="14" xfId="7" applyFont="1" applyBorder="1" applyAlignment="1" applyProtection="1">
      <alignment horizontal="center" vertical="center"/>
      <protection locked="0" hidden="1"/>
    </xf>
    <xf numFmtId="0" fontId="32" fillId="0" borderId="31" xfId="5" applyFont="1" applyBorder="1" applyAlignment="1">
      <alignment horizontal="center"/>
    </xf>
    <xf numFmtId="3" fontId="32" fillId="0" borderId="52" xfId="8" applyNumberFormat="1" applyFont="1" applyBorder="1" applyAlignment="1" applyProtection="1">
      <alignment horizontal="right"/>
      <protection hidden="1"/>
    </xf>
    <xf numFmtId="3" fontId="3" fillId="13" borderId="67" xfId="8" applyNumberFormat="1" applyFont="1" applyFill="1" applyBorder="1" applyAlignment="1" applyProtection="1">
      <alignment horizontal="right"/>
      <protection hidden="1"/>
    </xf>
    <xf numFmtId="0" fontId="33" fillId="0" borderId="14" xfId="7" applyFont="1" applyBorder="1" applyAlignment="1" applyProtection="1">
      <alignment horizontal="center" vertical="center"/>
      <protection locked="0"/>
    </xf>
    <xf numFmtId="170" fontId="33" fillId="0" borderId="14" xfId="8" applyNumberFormat="1" applyFont="1" applyBorder="1" applyAlignment="1" applyProtection="1">
      <alignment horizontal="right" vertical="center"/>
      <protection locked="0"/>
    </xf>
    <xf numFmtId="0" fontId="46" fillId="3" borderId="0" xfId="5" applyFont="1" applyFill="1" applyBorder="1" applyAlignment="1">
      <alignment horizontal="center" vertical="center" wrapText="1"/>
    </xf>
    <xf numFmtId="0" fontId="32" fillId="3" borderId="0" xfId="5" applyFont="1" applyFill="1" applyBorder="1" applyAlignment="1">
      <alignment horizontal="center" wrapText="1"/>
    </xf>
    <xf numFmtId="0" fontId="31" fillId="13" borderId="68" xfId="5" applyFont="1" applyFill="1" applyBorder="1" applyAlignment="1">
      <alignment horizontal="center"/>
    </xf>
    <xf numFmtId="3" fontId="32" fillId="0" borderId="43" xfId="8" applyNumberFormat="1" applyFont="1" applyBorder="1" applyAlignment="1" applyProtection="1">
      <alignment horizontal="right"/>
      <protection hidden="1"/>
    </xf>
    <xf numFmtId="0" fontId="3" fillId="3" borderId="0" xfId="5" applyFill="1" applyBorder="1" applyAlignment="1">
      <alignment horizontal="center"/>
    </xf>
    <xf numFmtId="3" fontId="3" fillId="3" borderId="0" xfId="5" applyNumberFormat="1" applyFill="1"/>
    <xf numFmtId="170" fontId="38" fillId="0" borderId="14" xfId="8" applyNumberFormat="1" applyFont="1" applyBorder="1" applyAlignment="1" applyProtection="1">
      <alignment horizontal="right" vertical="center"/>
      <protection locked="0"/>
    </xf>
    <xf numFmtId="0" fontId="31" fillId="3" borderId="0" xfId="5" applyFont="1" applyFill="1" applyBorder="1" applyAlignment="1">
      <alignment horizontal="center" vertical="center" wrapText="1"/>
    </xf>
    <xf numFmtId="3" fontId="32" fillId="0" borderId="62" xfId="8" applyNumberFormat="1" applyFont="1" applyBorder="1" applyAlignment="1" applyProtection="1">
      <alignment horizontal="right"/>
      <protection locked="0" hidden="1"/>
    </xf>
    <xf numFmtId="0" fontId="37" fillId="0" borderId="14" xfId="7" applyFont="1" applyFill="1" applyBorder="1" applyAlignment="1" applyProtection="1">
      <alignment horizontal="center" vertical="center"/>
      <protection locked="0"/>
    </xf>
    <xf numFmtId="3" fontId="32" fillId="0" borderId="23" xfId="8" applyNumberFormat="1" applyFont="1" applyBorder="1" applyAlignment="1" applyProtection="1">
      <alignment horizontal="center"/>
      <protection hidden="1"/>
    </xf>
    <xf numFmtId="3" fontId="32" fillId="0" borderId="54" xfId="8" applyNumberFormat="1" applyFont="1" applyBorder="1" applyAlignment="1" applyProtection="1">
      <alignment horizontal="center"/>
      <protection hidden="1"/>
    </xf>
    <xf numFmtId="3" fontId="32" fillId="0" borderId="17" xfId="8" applyNumberFormat="1" applyFont="1" applyBorder="1" applyAlignment="1" applyProtection="1">
      <alignment horizontal="center"/>
      <protection hidden="1"/>
    </xf>
    <xf numFmtId="0" fontId="42" fillId="0" borderId="14" xfId="7" applyFont="1" applyFill="1" applyBorder="1" applyAlignment="1" applyProtection="1">
      <alignment horizontal="left" vertical="center"/>
      <protection hidden="1"/>
    </xf>
    <xf numFmtId="170" fontId="42" fillId="0" borderId="51" xfId="8" applyNumberFormat="1" applyFont="1" applyFill="1" applyBorder="1" applyAlignment="1" applyProtection="1">
      <alignment horizontal="right" vertical="center"/>
      <protection hidden="1"/>
    </xf>
    <xf numFmtId="170" fontId="25" fillId="0" borderId="14" xfId="8" applyNumberFormat="1" applyFont="1" applyFill="1" applyBorder="1" applyAlignment="1" applyProtection="1">
      <alignment horizontal="right" vertical="center"/>
      <protection hidden="1"/>
    </xf>
    <xf numFmtId="0" fontId="46" fillId="3" borderId="0" xfId="5" applyFont="1" applyFill="1" applyBorder="1" applyAlignment="1">
      <alignment horizontal="center"/>
    </xf>
    <xf numFmtId="0" fontId="3" fillId="3" borderId="0" xfId="5" applyFill="1" applyBorder="1"/>
    <xf numFmtId="170" fontId="3" fillId="0" borderId="50" xfId="8" applyNumberFormat="1" applyFont="1" applyBorder="1" applyAlignment="1" applyProtection="1">
      <alignment horizontal="right"/>
      <protection locked="0"/>
    </xf>
    <xf numFmtId="170" fontId="3" fillId="14" borderId="50" xfId="8" applyNumberFormat="1" applyFont="1" applyFill="1" applyBorder="1" applyAlignment="1" applyProtection="1">
      <alignment horizontal="right"/>
      <protection hidden="1"/>
    </xf>
    <xf numFmtId="0" fontId="39" fillId="3" borderId="20" xfId="5" applyFont="1" applyFill="1" applyBorder="1" applyAlignment="1">
      <alignment horizontal="center" vertical="center" textRotation="255"/>
    </xf>
    <xf numFmtId="0" fontId="32" fillId="3" borderId="6" xfId="5" applyFont="1" applyFill="1" applyBorder="1" applyAlignment="1" applyProtection="1">
      <alignment horizontal="right" vertical="center" readingOrder="2"/>
      <protection locked="0"/>
    </xf>
    <xf numFmtId="0" fontId="9" fillId="3" borderId="0" xfId="7" applyFont="1" applyFill="1" applyAlignment="1">
      <alignment horizontal="center" vertical="center" wrapText="1" readingOrder="2"/>
    </xf>
    <xf numFmtId="0" fontId="25" fillId="0" borderId="14" xfId="7" applyFont="1" applyFill="1" applyBorder="1" applyAlignment="1" applyProtection="1">
      <alignment horizontal="center"/>
      <protection hidden="1"/>
    </xf>
    <xf numFmtId="0" fontId="36" fillId="3" borderId="8" xfId="6" applyFont="1" applyFill="1" applyBorder="1" applyAlignment="1" applyProtection="1">
      <alignment horizontal="center" vertical="center" textRotation="255"/>
    </xf>
    <xf numFmtId="170" fontId="37" fillId="0" borderId="14" xfId="8" applyNumberFormat="1" applyFont="1" applyFill="1" applyBorder="1" applyAlignment="1" applyProtection="1">
      <alignment horizontal="right"/>
      <protection locked="0"/>
    </xf>
    <xf numFmtId="0" fontId="3" fillId="3" borderId="35" xfId="5" applyFill="1" applyBorder="1" applyProtection="1">
      <protection hidden="1"/>
    </xf>
    <xf numFmtId="0" fontId="34" fillId="3" borderId="35" xfId="5" applyFont="1" applyFill="1" applyBorder="1" applyAlignment="1" applyProtection="1">
      <alignment horizontal="right"/>
      <protection hidden="1"/>
    </xf>
    <xf numFmtId="170" fontId="3" fillId="3" borderId="35" xfId="8" applyNumberFormat="1" applyFont="1" applyFill="1" applyBorder="1" applyAlignment="1" applyProtection="1">
      <alignment horizontal="right"/>
      <protection hidden="1"/>
    </xf>
    <xf numFmtId="171" fontId="3" fillId="3" borderId="0" xfId="8" applyNumberFormat="1" applyFont="1" applyFill="1" applyBorder="1" applyAlignment="1" applyProtection="1">
      <alignment horizontal="center"/>
      <protection hidden="1"/>
    </xf>
    <xf numFmtId="10" fontId="3" fillId="3" borderId="0" xfId="9" applyNumberFormat="1" applyFont="1" applyFill="1" applyBorder="1" applyAlignment="1" applyProtection="1">
      <alignment horizontal="center" vertical="center"/>
      <protection hidden="1"/>
    </xf>
    <xf numFmtId="0" fontId="3" fillId="3" borderId="0" xfId="5" applyFill="1" applyBorder="1" applyAlignment="1" applyProtection="1">
      <alignment horizontal="center" vertical="center"/>
      <protection hidden="1"/>
    </xf>
    <xf numFmtId="0" fontId="3" fillId="3" borderId="0" xfId="5" applyFill="1" applyBorder="1" applyAlignment="1" applyProtection="1">
      <alignment horizontal="right"/>
      <protection hidden="1"/>
    </xf>
    <xf numFmtId="167" fontId="3" fillId="0" borderId="25" xfId="8" applyNumberFormat="1" applyFont="1" applyBorder="1" applyAlignment="1" applyProtection="1">
      <alignment horizontal="right"/>
      <protection hidden="1"/>
    </xf>
    <xf numFmtId="167" fontId="3" fillId="0" borderId="22" xfId="8" applyNumberFormat="1" applyFont="1" applyBorder="1" applyAlignment="1" applyProtection="1">
      <alignment horizontal="right"/>
      <protection hidden="1"/>
    </xf>
    <xf numFmtId="0" fontId="39" fillId="3" borderId="8" xfId="5" applyFont="1" applyFill="1" applyBorder="1" applyAlignment="1">
      <alignment horizontal="center" vertical="center" textRotation="255"/>
    </xf>
    <xf numFmtId="170" fontId="34" fillId="13" borderId="54" xfId="8" applyNumberFormat="1" applyFont="1" applyFill="1" applyBorder="1" applyAlignment="1" applyProtection="1">
      <alignment horizontal="right"/>
      <protection hidden="1"/>
    </xf>
    <xf numFmtId="167" fontId="34" fillId="3" borderId="0" xfId="8" applyNumberFormat="1" applyFont="1" applyFill="1" applyBorder="1"/>
    <xf numFmtId="0" fontId="34" fillId="3" borderId="0" xfId="5" applyFont="1" applyFill="1" applyBorder="1" applyAlignment="1">
      <alignment horizontal="center" vertical="center"/>
    </xf>
    <xf numFmtId="0" fontId="34" fillId="0" borderId="0" xfId="5" applyFont="1" applyFill="1" applyBorder="1"/>
    <xf numFmtId="0" fontId="3" fillId="3" borderId="0" xfId="5" applyFill="1" applyAlignment="1">
      <alignment horizontal="center" vertical="center"/>
    </xf>
    <xf numFmtId="0" fontId="32" fillId="0" borderId="16" xfId="5" applyFont="1" applyBorder="1" applyAlignment="1" applyProtection="1">
      <alignment horizontal="center"/>
      <protection locked="0"/>
    </xf>
    <xf numFmtId="3" fontId="32" fillId="0" borderId="14" xfId="8" applyNumberFormat="1" applyFont="1" applyBorder="1" applyAlignment="1" applyProtection="1">
      <alignment horizontal="right"/>
      <protection locked="0"/>
    </xf>
    <xf numFmtId="0" fontId="32" fillId="0" borderId="17" xfId="5" applyFont="1" applyBorder="1" applyProtection="1">
      <protection locked="0"/>
    </xf>
    <xf numFmtId="0" fontId="48" fillId="0" borderId="0" xfId="5" applyFont="1" applyFill="1" applyAlignment="1">
      <alignment readingOrder="2"/>
    </xf>
    <xf numFmtId="0" fontId="48" fillId="3" borderId="0" xfId="5" applyFont="1" applyFill="1" applyAlignment="1">
      <alignment readingOrder="2"/>
    </xf>
    <xf numFmtId="0" fontId="49" fillId="3" borderId="0" xfId="5" applyFont="1" applyFill="1" applyAlignment="1">
      <alignment readingOrder="2"/>
    </xf>
    <xf numFmtId="170" fontId="9" fillId="0" borderId="14" xfId="8" applyNumberFormat="1" applyFont="1" applyBorder="1" applyAlignment="1" applyProtection="1">
      <alignment horizontal="right"/>
      <protection locked="0"/>
    </xf>
    <xf numFmtId="0" fontId="32" fillId="3" borderId="3" xfId="5" applyFont="1" applyFill="1" applyBorder="1"/>
    <xf numFmtId="170" fontId="3" fillId="13" borderId="30" xfId="8" applyNumberFormat="1" applyFont="1" applyFill="1" applyBorder="1" applyAlignment="1" applyProtection="1">
      <alignment horizontal="right"/>
      <protection hidden="1"/>
    </xf>
    <xf numFmtId="170" fontId="3" fillId="13" borderId="18" xfId="8" applyNumberFormat="1" applyFont="1" applyFill="1" applyBorder="1" applyAlignment="1" applyProtection="1">
      <alignment horizontal="right"/>
      <protection hidden="1"/>
    </xf>
    <xf numFmtId="0" fontId="3" fillId="3" borderId="0" xfId="5" applyFill="1" applyAlignment="1">
      <alignment horizontal="left" vertical="center"/>
    </xf>
    <xf numFmtId="167" fontId="52" fillId="3" borderId="0" xfId="8" applyNumberFormat="1" applyFont="1" applyFill="1" applyAlignment="1">
      <alignment horizontal="right" vertical="center" readingOrder="2"/>
    </xf>
    <xf numFmtId="0" fontId="32" fillId="0" borderId="31" xfId="5" applyFont="1" applyBorder="1" applyAlignment="1" applyProtection="1">
      <alignment horizontal="center"/>
      <protection locked="0"/>
    </xf>
    <xf numFmtId="3" fontId="32" fillId="0" borderId="52" xfId="8" applyNumberFormat="1" applyFont="1" applyBorder="1" applyAlignment="1" applyProtection="1">
      <alignment horizontal="right"/>
      <protection locked="0"/>
    </xf>
    <xf numFmtId="0" fontId="32" fillId="0" borderId="18" xfId="5" applyFont="1" applyBorder="1" applyProtection="1">
      <protection locked="0"/>
    </xf>
    <xf numFmtId="0" fontId="3" fillId="3" borderId="0" xfId="5" applyFill="1" applyAlignment="1">
      <alignment horizontal="left"/>
    </xf>
    <xf numFmtId="3" fontId="32" fillId="0" borderId="37" xfId="8" applyNumberFormat="1" applyFont="1" applyBorder="1" applyAlignment="1">
      <alignment horizontal="right"/>
    </xf>
    <xf numFmtId="0" fontId="31" fillId="0" borderId="36" xfId="5" applyFont="1" applyBorder="1" applyAlignment="1">
      <alignment horizontal="center"/>
    </xf>
    <xf numFmtId="3" fontId="31" fillId="0" borderId="64" xfId="8" applyNumberFormat="1" applyFont="1" applyBorder="1" applyAlignment="1" applyProtection="1">
      <alignment horizontal="right"/>
      <protection hidden="1"/>
    </xf>
    <xf numFmtId="3" fontId="31" fillId="0" borderId="37" xfId="8" applyNumberFormat="1" applyFont="1" applyBorder="1" applyAlignment="1" applyProtection="1">
      <alignment horizontal="right"/>
      <protection hidden="1"/>
    </xf>
    <xf numFmtId="0" fontId="32" fillId="0" borderId="0" xfId="5" applyFont="1" applyBorder="1"/>
    <xf numFmtId="170" fontId="3" fillId="13" borderId="37" xfId="8" applyNumberFormat="1" applyFont="1" applyFill="1" applyBorder="1" applyAlignment="1" applyProtection="1">
      <alignment horizontal="right" vertical="center"/>
      <protection hidden="1"/>
    </xf>
    <xf numFmtId="0" fontId="39" fillId="10" borderId="0" xfId="5" applyFont="1" applyFill="1" applyBorder="1" applyAlignment="1">
      <alignment vertical="center" textRotation="255"/>
    </xf>
    <xf numFmtId="0" fontId="3" fillId="3" borderId="70" xfId="5" applyFill="1" applyBorder="1"/>
    <xf numFmtId="0" fontId="32" fillId="3" borderId="0" xfId="5" applyFont="1" applyFill="1" applyBorder="1" applyAlignment="1"/>
    <xf numFmtId="0" fontId="53" fillId="3" borderId="71" xfId="5" applyFont="1" applyFill="1" applyBorder="1" applyAlignment="1">
      <alignment vertical="center"/>
    </xf>
    <xf numFmtId="0" fontId="37" fillId="3" borderId="0" xfId="5" applyFont="1" applyFill="1"/>
    <xf numFmtId="0" fontId="3" fillId="0" borderId="0" xfId="5" applyBorder="1"/>
    <xf numFmtId="0" fontId="31" fillId="3" borderId="0" xfId="5" applyFont="1" applyFill="1" applyBorder="1"/>
    <xf numFmtId="0" fontId="37" fillId="0" borderId="0" xfId="5" applyFont="1"/>
    <xf numFmtId="0" fontId="3" fillId="0" borderId="13" xfId="5" applyBorder="1"/>
    <xf numFmtId="0" fontId="3" fillId="0" borderId="0" xfId="5" applyFill="1" applyBorder="1"/>
    <xf numFmtId="0" fontId="3" fillId="0" borderId="34" xfId="5" applyBorder="1"/>
    <xf numFmtId="0" fontId="3" fillId="0" borderId="0" xfId="5" applyFill="1"/>
    <xf numFmtId="0" fontId="31" fillId="0" borderId="0" xfId="5" applyFont="1" applyFill="1" applyBorder="1" applyAlignment="1">
      <alignment horizontal="center"/>
    </xf>
    <xf numFmtId="0" fontId="31" fillId="0" borderId="0" xfId="5" applyFont="1" applyFill="1" applyBorder="1"/>
    <xf numFmtId="0" fontId="24" fillId="0" borderId="0" xfId="5" applyFont="1" applyFill="1" applyBorder="1" applyAlignment="1">
      <alignment horizontal="center"/>
    </xf>
    <xf numFmtId="0" fontId="24" fillId="0" borderId="0" xfId="5" applyFont="1" applyFill="1" applyBorder="1" applyAlignment="1"/>
    <xf numFmtId="0" fontId="46" fillId="0" borderId="0" xfId="5" applyFont="1" applyFill="1" applyBorder="1"/>
    <xf numFmtId="0" fontId="25" fillId="0" borderId="0" xfId="7" applyFont="1" applyFill="1" applyBorder="1" applyAlignment="1" applyProtection="1">
      <protection hidden="1"/>
    </xf>
    <xf numFmtId="0" fontId="3" fillId="0" borderId="0" xfId="5" applyFill="1" applyBorder="1" applyAlignment="1"/>
    <xf numFmtId="0" fontId="3" fillId="0" borderId="0" xfId="5" applyFill="1" applyBorder="1" applyAlignment="1">
      <alignment horizontal="center"/>
    </xf>
    <xf numFmtId="0" fontId="24" fillId="0" borderId="0" xfId="5" applyFont="1" applyFill="1" applyBorder="1"/>
    <xf numFmtId="0" fontId="9" fillId="0" borderId="0" xfId="7" applyFont="1"/>
    <xf numFmtId="3" fontId="32" fillId="3" borderId="0" xfId="8" applyNumberFormat="1" applyFont="1" applyFill="1" applyBorder="1" applyAlignment="1" applyProtection="1">
      <alignment horizontal="right"/>
      <protection hidden="1"/>
    </xf>
    <xf numFmtId="0" fontId="24" fillId="3" borderId="0" xfId="5" applyFont="1" applyFill="1" applyBorder="1" applyAlignment="1">
      <alignment horizontal="center" vertical="center" wrapText="1" readingOrder="2"/>
    </xf>
    <xf numFmtId="0" fontId="30" fillId="3" borderId="0" xfId="5" applyFont="1" applyFill="1" applyBorder="1"/>
    <xf numFmtId="0" fontId="30" fillId="0" borderId="0" xfId="5" applyFont="1" applyBorder="1"/>
    <xf numFmtId="0" fontId="35" fillId="3" borderId="0" xfId="5" applyFont="1" applyFill="1" applyBorder="1" applyAlignment="1">
      <alignment vertical="center" textRotation="255"/>
    </xf>
    <xf numFmtId="0" fontId="32" fillId="3" borderId="61" xfId="5" applyFont="1" applyFill="1" applyBorder="1" applyAlignment="1" applyProtection="1">
      <alignment vertical="center"/>
      <protection locked="0"/>
    </xf>
    <xf numFmtId="0" fontId="32" fillId="3" borderId="53" xfId="5" applyFont="1" applyFill="1" applyBorder="1" applyAlignment="1" applyProtection="1">
      <alignment vertical="center"/>
      <protection locked="0"/>
    </xf>
    <xf numFmtId="0" fontId="36" fillId="10" borderId="63" xfId="6" applyFont="1" applyFill="1" applyBorder="1" applyAlignment="1" applyProtection="1">
      <alignment horizontal="center" vertical="center" textRotation="255"/>
    </xf>
    <xf numFmtId="0" fontId="32" fillId="3" borderId="2" xfId="5" applyFont="1" applyFill="1" applyBorder="1" applyAlignment="1" applyProtection="1">
      <alignment vertical="center"/>
      <protection locked="0"/>
    </xf>
    <xf numFmtId="3" fontId="32" fillId="0" borderId="78" xfId="8" applyNumberFormat="1" applyFont="1" applyBorder="1" applyAlignment="1">
      <alignment horizontal="right"/>
    </xf>
    <xf numFmtId="0" fontId="31" fillId="3" borderId="78" xfId="5" applyFont="1" applyFill="1" applyBorder="1" applyAlignment="1">
      <alignment horizontal="center" vertical="center"/>
    </xf>
    <xf numFmtId="0" fontId="32" fillId="3" borderId="60" xfId="5" applyFont="1" applyFill="1" applyBorder="1" applyAlignment="1" applyProtection="1">
      <alignment vertical="center"/>
      <protection locked="0"/>
    </xf>
    <xf numFmtId="3" fontId="32" fillId="0" borderId="54" xfId="8" applyNumberFormat="1" applyFont="1" applyBorder="1" applyAlignment="1" applyProtection="1">
      <alignment horizontal="right"/>
      <protection locked="0" hidden="1"/>
    </xf>
    <xf numFmtId="3" fontId="32" fillId="0" borderId="24" xfId="8" applyNumberFormat="1" applyFont="1" applyBorder="1" applyAlignment="1" applyProtection="1">
      <alignment horizontal="right"/>
      <protection locked="0" hidden="1"/>
    </xf>
    <xf numFmtId="0" fontId="32" fillId="3" borderId="60" xfId="5" applyFont="1" applyFill="1" applyBorder="1" applyAlignment="1" applyProtection="1">
      <alignment horizontal="right" vertical="center" readingOrder="2"/>
      <protection locked="0"/>
    </xf>
    <xf numFmtId="0" fontId="45" fillId="3" borderId="0" xfId="5" applyFont="1" applyFill="1"/>
    <xf numFmtId="170" fontId="25" fillId="12" borderId="14" xfId="8" applyNumberFormat="1" applyFont="1" applyFill="1" applyBorder="1" applyAlignment="1" applyProtection="1">
      <alignment horizontal="right" vertical="center"/>
      <protection hidden="1"/>
    </xf>
    <xf numFmtId="170" fontId="43" fillId="12" borderId="14" xfId="8" applyNumberFormat="1" applyFont="1" applyFill="1" applyBorder="1" applyAlignment="1" applyProtection="1">
      <alignment horizontal="right" vertical="center"/>
      <protection hidden="1"/>
    </xf>
    <xf numFmtId="170" fontId="40" fillId="12" borderId="14" xfId="8" applyNumberFormat="1" applyFont="1" applyFill="1" applyBorder="1" applyAlignment="1" applyProtection="1">
      <alignment horizontal="right" vertical="center"/>
      <protection hidden="1"/>
    </xf>
    <xf numFmtId="170" fontId="25" fillId="12" borderId="14" xfId="8" applyNumberFormat="1" applyFont="1" applyFill="1" applyBorder="1" applyAlignment="1" applyProtection="1">
      <alignment vertical="center"/>
      <protection hidden="1"/>
    </xf>
    <xf numFmtId="170" fontId="33" fillId="17" borderId="14" xfId="8" applyNumberFormat="1" applyFont="1" applyFill="1" applyBorder="1" applyAlignment="1" applyProtection="1">
      <alignment horizontal="right" vertical="center"/>
      <protection hidden="1"/>
    </xf>
    <xf numFmtId="170" fontId="37" fillId="17" borderId="14" xfId="8" applyNumberFormat="1" applyFont="1" applyFill="1" applyBorder="1" applyAlignment="1" applyProtection="1">
      <alignment horizontal="right" vertical="center"/>
      <protection hidden="1"/>
    </xf>
    <xf numFmtId="170" fontId="25" fillId="17" borderId="14" xfId="8" applyNumberFormat="1" applyFont="1" applyFill="1" applyBorder="1" applyAlignment="1" applyProtection="1">
      <alignment horizontal="right" vertical="center"/>
      <protection hidden="1"/>
    </xf>
    <xf numFmtId="170" fontId="38" fillId="17" borderId="14" xfId="8" applyNumberFormat="1" applyFont="1" applyFill="1" applyBorder="1" applyAlignment="1" applyProtection="1">
      <alignment horizontal="right" vertical="center"/>
      <protection hidden="1"/>
    </xf>
    <xf numFmtId="170" fontId="9" fillId="17" borderId="14" xfId="8" applyNumberFormat="1" applyFont="1" applyFill="1" applyBorder="1" applyAlignment="1" applyProtection="1">
      <alignment horizontal="right"/>
      <protection hidden="1"/>
    </xf>
    <xf numFmtId="170" fontId="33" fillId="17" borderId="14" xfId="8" applyNumberFormat="1" applyFont="1" applyFill="1" applyBorder="1" applyAlignment="1" applyProtection="1">
      <alignment horizontal="right"/>
      <protection hidden="1"/>
    </xf>
    <xf numFmtId="170" fontId="33" fillId="17" borderId="14" xfId="8" applyNumberFormat="1" applyFont="1" applyFill="1" applyBorder="1" applyAlignment="1" applyProtection="1">
      <protection hidden="1"/>
    </xf>
    <xf numFmtId="170" fontId="9" fillId="17" borderId="14" xfId="8" applyNumberFormat="1" applyFont="1" applyFill="1" applyBorder="1" applyAlignment="1" applyProtection="1">
      <protection hidden="1"/>
    </xf>
    <xf numFmtId="170" fontId="40" fillId="17" borderId="14" xfId="8" applyNumberFormat="1" applyFont="1" applyFill="1" applyBorder="1" applyAlignment="1" applyProtection="1">
      <alignment horizontal="right" vertical="center"/>
      <protection hidden="1"/>
    </xf>
    <xf numFmtId="170" fontId="37" fillId="17" borderId="14" xfId="8" applyNumberFormat="1" applyFont="1" applyFill="1" applyBorder="1" applyAlignment="1" applyProtection="1">
      <alignment horizontal="right"/>
      <protection hidden="1"/>
    </xf>
    <xf numFmtId="0" fontId="21" fillId="3" borderId="0" xfId="4" applyFill="1" applyAlignment="1" applyProtection="1">
      <alignment horizontal="left"/>
    </xf>
    <xf numFmtId="0" fontId="57" fillId="16" borderId="0" xfId="0" applyFont="1" applyFill="1" applyAlignment="1">
      <alignment horizontal="right" vertical="center" readingOrder="2"/>
    </xf>
    <xf numFmtId="0" fontId="58" fillId="16" borderId="0" xfId="0" applyFont="1" applyFill="1" applyAlignment="1" applyProtection="1">
      <alignment horizontal="right" vertical="top"/>
      <protection hidden="1"/>
    </xf>
    <xf numFmtId="0" fontId="59" fillId="16" borderId="0" xfId="0" applyFont="1" applyFill="1" applyAlignment="1">
      <alignment horizontal="right" readingOrder="2"/>
    </xf>
    <xf numFmtId="0" fontId="60" fillId="16" borderId="0" xfId="0" applyFont="1" applyFill="1" applyAlignment="1">
      <alignment horizontal="right" readingOrder="2"/>
    </xf>
    <xf numFmtId="0" fontId="0" fillId="16" borderId="0" xfId="0" applyFill="1" applyAlignment="1" applyProtection="1">
      <alignment vertical="center"/>
      <protection hidden="1"/>
    </xf>
    <xf numFmtId="0" fontId="60" fillId="16" borderId="0" xfId="0" applyFont="1" applyFill="1" applyAlignment="1">
      <alignment horizontal="right" vertical="center" readingOrder="2"/>
    </xf>
    <xf numFmtId="0" fontId="59" fillId="16" borderId="0" xfId="0" applyFont="1" applyFill="1" applyAlignment="1">
      <alignment horizontal="right" vertical="center" readingOrder="2"/>
    </xf>
    <xf numFmtId="0" fontId="0" fillId="3" borderId="0" xfId="0" applyFill="1" applyAlignment="1">
      <alignment horizontal="right"/>
    </xf>
    <xf numFmtId="0" fontId="0" fillId="3" borderId="0" xfId="0" applyFill="1" applyBorder="1" applyAlignment="1">
      <alignment horizontal="left" vertical="center"/>
    </xf>
    <xf numFmtId="0" fontId="0" fillId="16" borderId="0" xfId="0" applyFill="1"/>
    <xf numFmtId="0" fontId="59" fillId="3" borderId="0" xfId="0" applyFont="1" applyFill="1" applyAlignment="1">
      <alignment horizontal="right" vertical="center" readingOrder="2"/>
    </xf>
    <xf numFmtId="0" fontId="60" fillId="3" borderId="0" xfId="0" applyFont="1" applyFill="1" applyAlignment="1">
      <alignment horizontal="right" vertical="center" readingOrder="2"/>
    </xf>
    <xf numFmtId="0" fontId="57" fillId="6" borderId="0" xfId="0" applyFont="1" applyFill="1" applyAlignment="1">
      <alignment horizontal="right" vertical="center" readingOrder="2"/>
    </xf>
    <xf numFmtId="0" fontId="60" fillId="6" borderId="0" xfId="0" applyFont="1" applyFill="1" applyAlignment="1">
      <alignment horizontal="right" vertical="center" readingOrder="2"/>
    </xf>
    <xf numFmtId="0" fontId="0" fillId="6" borderId="0" xfId="0" applyFill="1"/>
    <xf numFmtId="0" fontId="59" fillId="6" borderId="0" xfId="0" applyFont="1" applyFill="1" applyAlignment="1">
      <alignment horizontal="right" vertical="center" readingOrder="2"/>
    </xf>
    <xf numFmtId="0" fontId="0" fillId="6" borderId="0" xfId="0" applyFill="1" applyProtection="1">
      <protection hidden="1"/>
    </xf>
    <xf numFmtId="0" fontId="6" fillId="16" borderId="0" xfId="0" applyFont="1" applyFill="1"/>
    <xf numFmtId="0" fontId="64" fillId="6" borderId="0" xfId="0" applyFont="1" applyFill="1" applyAlignment="1">
      <alignment horizontal="right" vertical="center" readingOrder="2"/>
    </xf>
    <xf numFmtId="0" fontId="6" fillId="14" borderId="31" xfId="0" applyFont="1" applyFill="1" applyBorder="1" applyProtection="1">
      <protection hidden="1"/>
    </xf>
    <xf numFmtId="168" fontId="0" fillId="14" borderId="18" xfId="0" applyNumberFormat="1" applyFill="1" applyBorder="1" applyProtection="1">
      <protection hidden="1"/>
    </xf>
    <xf numFmtId="49" fontId="20" fillId="7" borderId="14" xfId="0" applyNumberFormat="1" applyFont="1" applyFill="1" applyBorder="1" applyAlignment="1">
      <alignment horizontal="center" vertical="center"/>
    </xf>
    <xf numFmtId="0" fontId="68" fillId="3" borderId="0" xfId="0" applyFont="1" applyFill="1" applyAlignment="1">
      <alignment horizontal="right"/>
    </xf>
    <xf numFmtId="0" fontId="65" fillId="3" borderId="0" xfId="0" applyFont="1" applyFill="1" applyAlignment="1">
      <alignment horizontal="right" vertical="center" readingOrder="2"/>
    </xf>
    <xf numFmtId="49" fontId="0" fillId="3" borderId="0" xfId="0" applyNumberFormat="1" applyFill="1" applyAlignment="1" applyProtection="1">
      <alignment horizontal="right" vertical="top" readingOrder="2"/>
      <protection hidden="1"/>
    </xf>
    <xf numFmtId="0" fontId="66" fillId="3" borderId="0" xfId="0" applyFont="1" applyFill="1" applyAlignment="1">
      <alignment horizontal="right" vertical="center" readingOrder="2"/>
    </xf>
    <xf numFmtId="0" fontId="67" fillId="3" borderId="0" xfId="0" applyFont="1" applyFill="1" applyAlignment="1">
      <alignment horizontal="right" vertical="center" readingOrder="2"/>
    </xf>
    <xf numFmtId="49" fontId="44" fillId="3" borderId="0" xfId="0" applyNumberFormat="1" applyFont="1" applyFill="1" applyAlignment="1" applyProtection="1">
      <alignment horizontal="right" vertical="top" readingOrder="2"/>
      <protection hidden="1"/>
    </xf>
    <xf numFmtId="0" fontId="0" fillId="3" borderId="0" xfId="0" applyFill="1" applyAlignment="1" applyProtection="1">
      <alignment horizontal="right" vertical="top" readingOrder="2"/>
      <protection hidden="1"/>
    </xf>
    <xf numFmtId="0" fontId="69" fillId="3" borderId="0" xfId="0" applyFont="1" applyFill="1"/>
    <xf numFmtId="0" fontId="70" fillId="3" borderId="0" xfId="0" applyFont="1" applyFill="1" applyBorder="1"/>
    <xf numFmtId="0" fontId="69" fillId="3" borderId="0" xfId="0" applyFont="1" applyFill="1" applyAlignment="1">
      <alignment horizontal="right" wrapText="1"/>
    </xf>
    <xf numFmtId="0" fontId="69" fillId="0" borderId="0" xfId="0" applyFont="1"/>
    <xf numFmtId="0" fontId="24" fillId="16" borderId="0" xfId="0" applyFont="1" applyFill="1"/>
    <xf numFmtId="0" fontId="2" fillId="3" borderId="0" xfId="13" applyFill="1" applyProtection="1">
      <protection hidden="1"/>
    </xf>
    <xf numFmtId="0" fontId="71" fillId="3" borderId="0" xfId="13" applyFont="1" applyFill="1" applyAlignment="1" applyProtection="1">
      <alignment horizontal="right"/>
      <protection hidden="1"/>
    </xf>
    <xf numFmtId="0" fontId="2" fillId="0" borderId="0" xfId="13" applyProtection="1">
      <protection hidden="1"/>
    </xf>
    <xf numFmtId="0" fontId="44" fillId="0" borderId="0" xfId="13" applyFont="1" applyAlignment="1" applyProtection="1">
      <alignment horizontal="right" vertical="top" wrapText="1"/>
      <protection hidden="1"/>
    </xf>
    <xf numFmtId="0" fontId="2" fillId="0" borderId="0" xfId="13" applyAlignment="1" applyProtection="1">
      <protection hidden="1"/>
    </xf>
    <xf numFmtId="0" fontId="2" fillId="0" borderId="36" xfId="13" applyBorder="1" applyProtection="1">
      <protection hidden="1"/>
    </xf>
    <xf numFmtId="0" fontId="2" fillId="0" borderId="64" xfId="13" applyBorder="1" applyProtection="1">
      <protection hidden="1"/>
    </xf>
    <xf numFmtId="0" fontId="34" fillId="3" borderId="0" xfId="13" applyFont="1" applyFill="1" applyAlignment="1" applyProtection="1">
      <alignment horizontal="left"/>
      <protection hidden="1"/>
    </xf>
    <xf numFmtId="0" fontId="2" fillId="3" borderId="27" xfId="13" applyFill="1" applyBorder="1" applyProtection="1">
      <protection locked="0"/>
    </xf>
    <xf numFmtId="0" fontId="44" fillId="0" borderId="27" xfId="13" applyFont="1" applyBorder="1" applyAlignment="1" applyProtection="1">
      <alignment horizontal="right"/>
      <protection locked="0"/>
    </xf>
    <xf numFmtId="0" fontId="2" fillId="0" borderId="0" xfId="13" applyBorder="1" applyAlignment="1" applyProtection="1">
      <alignment horizontal="right"/>
      <protection hidden="1"/>
    </xf>
    <xf numFmtId="0" fontId="2" fillId="0" borderId="0" xfId="13" applyBorder="1" applyProtection="1">
      <protection hidden="1"/>
    </xf>
    <xf numFmtId="0" fontId="2" fillId="0" borderId="13" xfId="13" applyBorder="1" applyProtection="1">
      <protection hidden="1"/>
    </xf>
    <xf numFmtId="0" fontId="2" fillId="0" borderId="19" xfId="13" applyNumberFormat="1" applyBorder="1" applyProtection="1">
      <protection hidden="1"/>
    </xf>
    <xf numFmtId="0" fontId="2" fillId="0" borderId="5" xfId="13" applyBorder="1" applyProtection="1">
      <protection hidden="1"/>
    </xf>
    <xf numFmtId="0" fontId="74" fillId="0" borderId="0" xfId="14" applyFont="1" applyAlignment="1" applyProtection="1">
      <alignment wrapText="1"/>
      <protection hidden="1"/>
    </xf>
    <xf numFmtId="0" fontId="75" fillId="3" borderId="0" xfId="13" applyFont="1" applyFill="1" applyProtection="1">
      <protection hidden="1"/>
    </xf>
    <xf numFmtId="0" fontId="44" fillId="3" borderId="0" xfId="13" applyFont="1" applyFill="1" applyAlignment="1" applyProtection="1">
      <alignment horizontal="right"/>
      <protection hidden="1"/>
    </xf>
    <xf numFmtId="0" fontId="2" fillId="0" borderId="0" xfId="13" applyBorder="1" applyAlignment="1" applyProtection="1">
      <alignment vertical="distributed" shrinkToFit="1"/>
      <protection hidden="1"/>
    </xf>
    <xf numFmtId="0" fontId="2" fillId="0" borderId="12" xfId="13" applyBorder="1" applyProtection="1">
      <protection hidden="1"/>
    </xf>
    <xf numFmtId="0" fontId="2" fillId="0" borderId="3" xfId="13" applyBorder="1" applyProtection="1">
      <protection hidden="1"/>
    </xf>
    <xf numFmtId="0" fontId="44" fillId="0" borderId="0" xfId="14" applyFont="1" applyAlignment="1" applyProtection="1">
      <alignment horizontal="right" vertical="top" wrapText="1"/>
      <protection hidden="1"/>
    </xf>
    <xf numFmtId="3" fontId="2" fillId="0" borderId="0" xfId="13" applyNumberFormat="1" applyProtection="1">
      <protection hidden="1"/>
    </xf>
    <xf numFmtId="0" fontId="2" fillId="0" borderId="80" xfId="13" applyBorder="1" applyProtection="1">
      <protection hidden="1"/>
    </xf>
    <xf numFmtId="0" fontId="44" fillId="19" borderId="14" xfId="14" applyFont="1" applyFill="1" applyBorder="1" applyAlignment="1" applyProtection="1">
      <alignment horizontal="right" wrapText="1"/>
      <protection hidden="1"/>
    </xf>
    <xf numFmtId="0" fontId="2" fillId="19" borderId="14" xfId="13" applyFill="1" applyBorder="1" applyProtection="1">
      <protection hidden="1"/>
    </xf>
    <xf numFmtId="0" fontId="34" fillId="20" borderId="15" xfId="13" applyFont="1" applyFill="1" applyBorder="1" applyAlignment="1" applyProtection="1">
      <alignment horizontal="center"/>
      <protection hidden="1"/>
    </xf>
    <xf numFmtId="0" fontId="34" fillId="20" borderId="19" xfId="13" applyFont="1" applyFill="1" applyBorder="1" applyAlignment="1" applyProtection="1">
      <alignment horizontal="center"/>
      <protection hidden="1"/>
    </xf>
    <xf numFmtId="0" fontId="76" fillId="20" borderId="19" xfId="13" applyFont="1" applyFill="1" applyBorder="1" applyAlignment="1" applyProtection="1">
      <alignment horizontal="center"/>
      <protection locked="0"/>
    </xf>
    <xf numFmtId="0" fontId="2" fillId="20" borderId="5" xfId="13" applyFill="1" applyBorder="1" applyProtection="1">
      <protection hidden="1"/>
    </xf>
    <xf numFmtId="0" fontId="77" fillId="0" borderId="0" xfId="13" applyFont="1" applyProtection="1">
      <protection hidden="1"/>
    </xf>
    <xf numFmtId="0" fontId="2" fillId="0" borderId="14" xfId="13" applyBorder="1" applyProtection="1">
      <protection hidden="1"/>
    </xf>
    <xf numFmtId="0" fontId="2" fillId="0" borderId="34" xfId="13" applyBorder="1" applyProtection="1">
      <protection hidden="1"/>
    </xf>
    <xf numFmtId="0" fontId="2" fillId="0" borderId="28" xfId="13" applyBorder="1" applyProtection="1">
      <protection hidden="1"/>
    </xf>
    <xf numFmtId="0" fontId="2" fillId="20" borderId="9" xfId="13" applyFill="1" applyBorder="1" applyProtection="1">
      <protection hidden="1"/>
    </xf>
    <xf numFmtId="0" fontId="2" fillId="20" borderId="0" xfId="13" applyFill="1" applyBorder="1" applyProtection="1">
      <protection hidden="1"/>
    </xf>
    <xf numFmtId="0" fontId="78" fillId="20" borderId="0" xfId="13" applyFont="1" applyFill="1" applyBorder="1" applyProtection="1">
      <protection locked="0"/>
    </xf>
    <xf numFmtId="0" fontId="2" fillId="20" borderId="3" xfId="13" applyFill="1" applyBorder="1" applyProtection="1">
      <protection hidden="1"/>
    </xf>
    <xf numFmtId="0" fontId="2" fillId="0" borderId="16" xfId="13" applyBorder="1" applyProtection="1">
      <protection hidden="1"/>
    </xf>
    <xf numFmtId="0" fontId="44" fillId="0" borderId="0" xfId="14" applyFont="1" applyAlignment="1" applyProtection="1">
      <alignment horizontal="right" vertical="top" wrapText="1" readingOrder="2"/>
      <protection hidden="1"/>
    </xf>
    <xf numFmtId="0" fontId="44" fillId="19" borderId="14" xfId="14" applyFont="1" applyFill="1" applyBorder="1" applyAlignment="1" applyProtection="1">
      <alignment horizontal="right" wrapText="1" readingOrder="2"/>
      <protection hidden="1"/>
    </xf>
    <xf numFmtId="0" fontId="2" fillId="0" borderId="11" xfId="13" applyBorder="1" applyProtection="1">
      <protection hidden="1"/>
    </xf>
    <xf numFmtId="0" fontId="2" fillId="0" borderId="4" xfId="13" applyBorder="1" applyProtection="1">
      <protection hidden="1"/>
    </xf>
    <xf numFmtId="0" fontId="2" fillId="0" borderId="25" xfId="13" applyBorder="1" applyProtection="1">
      <protection hidden="1"/>
    </xf>
    <xf numFmtId="0" fontId="2" fillId="0" borderId="22" xfId="13" applyBorder="1" applyProtection="1">
      <protection hidden="1"/>
    </xf>
    <xf numFmtId="0" fontId="2" fillId="0" borderId="31" xfId="13" applyBorder="1" applyProtection="1">
      <protection hidden="1"/>
    </xf>
    <xf numFmtId="0" fontId="2" fillId="20" borderId="26" xfId="13" applyFill="1" applyBorder="1" applyProtection="1">
      <protection hidden="1"/>
    </xf>
    <xf numFmtId="0" fontId="2" fillId="20" borderId="11" xfId="13" applyFill="1" applyBorder="1" applyProtection="1">
      <protection hidden="1"/>
    </xf>
    <xf numFmtId="0" fontId="78" fillId="20" borderId="11" xfId="13" applyFont="1" applyFill="1" applyBorder="1" applyProtection="1">
      <protection locked="0"/>
    </xf>
    <xf numFmtId="0" fontId="2" fillId="20" borderId="4" xfId="13" applyFill="1" applyBorder="1" applyProtection="1">
      <protection hidden="1"/>
    </xf>
    <xf numFmtId="0" fontId="79" fillId="3" borderId="0" xfId="13" applyFont="1" applyFill="1" applyProtection="1">
      <protection locked="0"/>
    </xf>
    <xf numFmtId="0" fontId="79" fillId="3" borderId="0" xfId="13" applyFont="1" applyFill="1" applyProtection="1">
      <protection hidden="1"/>
    </xf>
    <xf numFmtId="0" fontId="44" fillId="0" borderId="0" xfId="13" applyFont="1" applyAlignment="1" applyProtection="1">
      <alignment horizontal="right"/>
      <protection hidden="1"/>
    </xf>
    <xf numFmtId="0" fontId="79" fillId="0" borderId="0" xfId="13" applyFont="1" applyProtection="1">
      <protection hidden="1"/>
    </xf>
    <xf numFmtId="3" fontId="32" fillId="3" borderId="0" xfId="8" applyNumberFormat="1" applyFont="1" applyFill="1" applyBorder="1" applyAlignment="1" applyProtection="1">
      <alignment horizontal="center" vertical="center"/>
      <protection hidden="1"/>
    </xf>
    <xf numFmtId="14" fontId="2" fillId="21" borderId="79" xfId="13" applyNumberFormat="1" applyFill="1" applyBorder="1" applyProtection="1">
      <protection hidden="1"/>
    </xf>
    <xf numFmtId="0" fontId="2" fillId="21" borderId="79" xfId="13" applyFill="1" applyBorder="1" applyProtection="1">
      <protection hidden="1"/>
    </xf>
    <xf numFmtId="0" fontId="2" fillId="21" borderId="81" xfId="13" applyFill="1" applyBorder="1" applyProtection="1">
      <protection hidden="1"/>
    </xf>
    <xf numFmtId="0" fontId="2" fillId="21" borderId="81" xfId="13" applyFill="1" applyBorder="1" applyAlignment="1" applyProtection="1">
      <alignment horizontal="right"/>
      <protection hidden="1"/>
    </xf>
    <xf numFmtId="0" fontId="2" fillId="21" borderId="81" xfId="13" applyFill="1" applyBorder="1" applyAlignment="1" applyProtection="1">
      <alignment vertical="distributed" shrinkToFit="1"/>
      <protection hidden="1"/>
    </xf>
    <xf numFmtId="0" fontId="1" fillId="0" borderId="0" xfId="13" applyFont="1" applyProtection="1">
      <protection hidden="1"/>
    </xf>
    <xf numFmtId="0" fontId="2" fillId="3" borderId="19" xfId="13" applyFill="1" applyBorder="1" applyProtection="1">
      <protection hidden="1"/>
    </xf>
    <xf numFmtId="0" fontId="10" fillId="0" borderId="47" xfId="0" applyNumberFormat="1" applyFont="1" applyBorder="1" applyAlignment="1" applyProtection="1">
      <alignment horizontal="center"/>
      <protection locked="0" hidden="1"/>
    </xf>
    <xf numFmtId="0" fontId="0" fillId="0" borderId="37" xfId="0" applyBorder="1" applyProtection="1">
      <protection hidden="1"/>
    </xf>
    <xf numFmtId="0" fontId="0" fillId="0" borderId="80" xfId="0" applyBorder="1" applyProtection="1">
      <protection hidden="1"/>
    </xf>
    <xf numFmtId="0" fontId="0" fillId="0" borderId="30" xfId="0" applyBorder="1" applyProtection="1">
      <protection hidden="1"/>
    </xf>
    <xf numFmtId="0" fontId="0" fillId="0" borderId="17" xfId="0" applyBorder="1" applyProtection="1">
      <protection hidden="1"/>
    </xf>
    <xf numFmtId="0" fontId="0" fillId="0" borderId="18" xfId="0" applyBorder="1" applyProtection="1">
      <protection hidden="1"/>
    </xf>
    <xf numFmtId="0" fontId="30" fillId="3" borderId="0" xfId="5" applyFont="1" applyFill="1" applyBorder="1" applyAlignment="1">
      <alignment horizontal="center"/>
    </xf>
    <xf numFmtId="0" fontId="24" fillId="11" borderId="15" xfId="5" applyFont="1" applyFill="1" applyBorder="1" applyAlignment="1">
      <alignment horizontal="center" vertical="center"/>
    </xf>
    <xf numFmtId="0" fontId="24" fillId="11" borderId="19" xfId="5" applyFont="1" applyFill="1" applyBorder="1" applyAlignment="1">
      <alignment horizontal="center" vertical="center"/>
    </xf>
    <xf numFmtId="0" fontId="24" fillId="11" borderId="26" xfId="5" applyFont="1" applyFill="1" applyBorder="1" applyAlignment="1">
      <alignment horizontal="center" vertical="center"/>
    </xf>
    <xf numFmtId="0" fontId="24" fillId="11" borderId="11" xfId="5" applyFont="1" applyFill="1" applyBorder="1" applyAlignment="1">
      <alignment horizontal="center" vertical="center"/>
    </xf>
    <xf numFmtId="0" fontId="31" fillId="11" borderId="49" xfId="5" applyFont="1" applyFill="1" applyBorder="1" applyAlignment="1">
      <alignment horizontal="center" vertical="center"/>
    </xf>
    <xf numFmtId="0" fontId="31" fillId="11" borderId="30" xfId="5" applyFont="1" applyFill="1" applyBorder="1" applyAlignment="1">
      <alignment horizontal="center" vertical="center"/>
    </xf>
    <xf numFmtId="0" fontId="24" fillId="11" borderId="28" xfId="5" applyFont="1" applyFill="1" applyBorder="1" applyAlignment="1">
      <alignment horizontal="center" vertical="center" wrapText="1" readingOrder="2"/>
    </xf>
    <xf numFmtId="0" fontId="24" fillId="11" borderId="29" xfId="5" applyFont="1" applyFill="1" applyBorder="1" applyAlignment="1">
      <alignment horizontal="center" vertical="center" wrapText="1" readingOrder="2"/>
    </xf>
    <xf numFmtId="0" fontId="31" fillId="11" borderId="6" xfId="5" applyFont="1" applyFill="1" applyBorder="1" applyAlignment="1">
      <alignment horizontal="center"/>
    </xf>
    <xf numFmtId="0" fontId="31" fillId="11" borderId="7" xfId="5" applyFont="1" applyFill="1" applyBorder="1" applyAlignment="1">
      <alignment horizontal="center"/>
    </xf>
    <xf numFmtId="0" fontId="27" fillId="12" borderId="14" xfId="6" applyFill="1" applyBorder="1" applyAlignment="1" applyProtection="1">
      <alignment horizontal="center" vertical="center"/>
      <protection hidden="1"/>
    </xf>
    <xf numFmtId="0" fontId="21" fillId="12" borderId="50" xfId="4" applyFill="1" applyBorder="1" applyAlignment="1" applyProtection="1">
      <alignment horizontal="center"/>
      <protection hidden="1"/>
    </xf>
    <xf numFmtId="0" fontId="21" fillId="12" borderId="35" xfId="4" applyFill="1" applyBorder="1" applyAlignment="1" applyProtection="1">
      <alignment horizontal="center"/>
      <protection hidden="1"/>
    </xf>
    <xf numFmtId="0" fontId="21" fillId="12" borderId="51" xfId="4" applyFill="1" applyBorder="1" applyAlignment="1" applyProtection="1">
      <alignment horizontal="center"/>
      <protection hidden="1"/>
    </xf>
    <xf numFmtId="0" fontId="21" fillId="12" borderId="14" xfId="4" applyFill="1" applyBorder="1" applyAlignment="1" applyProtection="1">
      <alignment horizontal="center"/>
      <protection hidden="1"/>
    </xf>
    <xf numFmtId="0" fontId="21" fillId="12" borderId="14" xfId="4" applyFill="1" applyBorder="1" applyAlignment="1" applyProtection="1">
      <alignment horizontal="center" vertical="center"/>
      <protection hidden="1"/>
    </xf>
    <xf numFmtId="0" fontId="28" fillId="7" borderId="0" xfId="5" applyFont="1" applyFill="1" applyBorder="1" applyAlignment="1">
      <alignment horizontal="center"/>
    </xf>
    <xf numFmtId="0" fontId="9" fillId="0" borderId="50" xfId="7" applyFont="1" applyBorder="1" applyAlignment="1">
      <alignment horizontal="center"/>
    </xf>
    <xf numFmtId="0" fontId="9" fillId="0" borderId="51" xfId="7" applyFont="1" applyBorder="1" applyAlignment="1">
      <alignment horizontal="center"/>
    </xf>
    <xf numFmtId="0" fontId="9" fillId="0" borderId="14" xfId="7" applyFont="1" applyBorder="1" applyAlignment="1">
      <alignment horizontal="right"/>
    </xf>
    <xf numFmtId="0" fontId="9" fillId="0" borderId="50" xfId="7" applyFont="1" applyBorder="1" applyAlignment="1">
      <alignment horizontal="right"/>
    </xf>
    <xf numFmtId="0" fontId="9" fillId="0" borderId="51" xfId="7" applyFont="1" applyBorder="1" applyAlignment="1">
      <alignment horizontal="right"/>
    </xf>
    <xf numFmtId="0" fontId="24" fillId="3" borderId="0" xfId="5" applyFont="1" applyFill="1" applyAlignment="1" applyProtection="1">
      <alignment horizontal="center" vertical="center" wrapText="1" readingOrder="2"/>
      <protection hidden="1"/>
    </xf>
    <xf numFmtId="0" fontId="24" fillId="3" borderId="11" xfId="5" applyFont="1" applyFill="1" applyBorder="1" applyAlignment="1" applyProtection="1">
      <alignment horizontal="center" vertical="center" wrapText="1" readingOrder="2"/>
      <protection hidden="1"/>
    </xf>
    <xf numFmtId="0" fontId="28" fillId="0" borderId="11" xfId="5" applyFont="1" applyFill="1" applyBorder="1" applyAlignment="1">
      <alignment horizontal="center"/>
    </xf>
    <xf numFmtId="0" fontId="29" fillId="0" borderId="11" xfId="5" applyFont="1" applyFill="1" applyBorder="1" applyAlignment="1">
      <alignment horizontal="center"/>
    </xf>
    <xf numFmtId="0" fontId="35" fillId="3" borderId="0" xfId="5" applyFont="1" applyFill="1" applyBorder="1" applyAlignment="1">
      <alignment horizontal="center" vertical="center" textRotation="255" wrapText="1" readingOrder="2"/>
    </xf>
    <xf numFmtId="0" fontId="37" fillId="0" borderId="14" xfId="7" applyFont="1" applyFill="1" applyBorder="1" applyAlignment="1" applyProtection="1">
      <alignment horizontal="right" vertical="center"/>
      <protection locked="0"/>
    </xf>
    <xf numFmtId="0" fontId="33" fillId="0" borderId="14" xfId="7" applyFont="1" applyFill="1" applyBorder="1" applyAlignment="1" applyProtection="1">
      <alignment horizontal="right"/>
      <protection locked="0"/>
    </xf>
    <xf numFmtId="0" fontId="33" fillId="0" borderId="50" xfId="7" applyFont="1" applyFill="1" applyBorder="1" applyAlignment="1" applyProtection="1">
      <alignment horizontal="right" vertical="center"/>
      <protection locked="0"/>
    </xf>
    <xf numFmtId="0" fontId="33" fillId="0" borderId="51" xfId="7" applyFont="1" applyFill="1" applyBorder="1" applyAlignment="1" applyProtection="1">
      <alignment horizontal="right" vertical="center"/>
      <protection locked="0"/>
    </xf>
    <xf numFmtId="0" fontId="33" fillId="0" borderId="14" xfId="7" applyFont="1" applyFill="1" applyBorder="1" applyAlignment="1" applyProtection="1">
      <alignment horizontal="right" vertical="center"/>
      <protection locked="0"/>
    </xf>
    <xf numFmtId="0" fontId="25" fillId="12" borderId="50" xfId="7" applyFont="1" applyFill="1" applyBorder="1" applyAlignment="1" applyProtection="1">
      <alignment horizontal="right" vertical="center"/>
      <protection hidden="1"/>
    </xf>
    <xf numFmtId="0" fontId="25" fillId="12" borderId="51" xfId="7" applyFont="1" applyFill="1" applyBorder="1" applyAlignment="1" applyProtection="1">
      <alignment horizontal="right" vertical="center"/>
      <protection hidden="1"/>
    </xf>
    <xf numFmtId="0" fontId="25" fillId="12" borderId="35" xfId="7" applyFont="1" applyFill="1" applyBorder="1" applyAlignment="1" applyProtection="1">
      <alignment horizontal="right" vertical="center"/>
      <protection hidden="1"/>
    </xf>
    <xf numFmtId="0" fontId="33" fillId="0" borderId="57" xfId="7" applyFont="1" applyFill="1" applyBorder="1" applyAlignment="1" applyProtection="1">
      <alignment horizontal="right" vertical="center" wrapText="1"/>
      <protection locked="0"/>
    </xf>
    <xf numFmtId="0" fontId="33" fillId="0" borderId="58" xfId="7" applyFont="1" applyFill="1" applyBorder="1" applyAlignment="1" applyProtection="1">
      <alignment horizontal="right" vertical="center" wrapText="1"/>
      <protection locked="0"/>
    </xf>
    <xf numFmtId="0" fontId="33" fillId="0" borderId="55" xfId="7" applyFont="1" applyFill="1" applyBorder="1" applyAlignment="1" applyProtection="1">
      <alignment horizontal="right" vertical="center" wrapText="1"/>
      <protection locked="0"/>
    </xf>
    <xf numFmtId="0" fontId="33" fillId="0" borderId="60" xfId="7" applyFont="1" applyFill="1" applyBorder="1" applyAlignment="1" applyProtection="1">
      <alignment horizontal="right" vertical="center" wrapText="1"/>
      <protection locked="0"/>
    </xf>
    <xf numFmtId="170" fontId="38" fillId="0" borderId="59" xfId="8" applyNumberFormat="1" applyFont="1" applyFill="1" applyBorder="1" applyAlignment="1" applyProtection="1">
      <alignment horizontal="right" vertical="center"/>
      <protection locked="0"/>
    </xf>
    <xf numFmtId="170" fontId="38" fillId="0" borderId="54" xfId="8" applyNumberFormat="1" applyFont="1" applyFill="1" applyBorder="1" applyAlignment="1" applyProtection="1">
      <alignment horizontal="right" vertical="center"/>
      <protection locked="0"/>
    </xf>
    <xf numFmtId="0" fontId="33" fillId="0" borderId="50" xfId="7" applyFont="1" applyFill="1" applyBorder="1" applyAlignment="1" applyProtection="1">
      <alignment horizontal="right"/>
      <protection locked="0"/>
    </xf>
    <xf numFmtId="0" fontId="33" fillId="0" borderId="51" xfId="7" applyFont="1" applyFill="1" applyBorder="1" applyAlignment="1" applyProtection="1">
      <alignment horizontal="right"/>
      <protection locked="0"/>
    </xf>
    <xf numFmtId="0" fontId="33" fillId="0" borderId="14" xfId="7" applyFont="1" applyFill="1" applyBorder="1" applyAlignment="1" applyProtection="1">
      <alignment horizontal="right" vertical="center"/>
      <protection locked="0" hidden="1"/>
    </xf>
    <xf numFmtId="170" fontId="38" fillId="17" borderId="59" xfId="8" applyNumberFormat="1" applyFont="1" applyFill="1" applyBorder="1" applyAlignment="1" applyProtection="1">
      <alignment horizontal="right" vertical="center"/>
      <protection hidden="1"/>
    </xf>
    <xf numFmtId="170" fontId="38" fillId="17" borderId="54" xfId="8" applyNumberFormat="1" applyFont="1" applyFill="1" applyBorder="1" applyAlignment="1" applyProtection="1">
      <alignment horizontal="right" vertical="center"/>
      <protection hidden="1"/>
    </xf>
    <xf numFmtId="0" fontId="27" fillId="12" borderId="50" xfId="6" applyFill="1" applyBorder="1" applyAlignment="1" applyProtection="1">
      <alignment horizontal="center" vertical="center"/>
      <protection hidden="1"/>
    </xf>
    <xf numFmtId="0" fontId="27" fillId="12" borderId="35" xfId="6" applyFill="1" applyBorder="1" applyAlignment="1" applyProtection="1">
      <alignment horizontal="center" vertical="center"/>
      <protection hidden="1"/>
    </xf>
    <xf numFmtId="0" fontId="27" fillId="12" borderId="51" xfId="6" applyFill="1" applyBorder="1" applyAlignment="1" applyProtection="1">
      <alignment horizontal="center" vertical="center"/>
      <protection hidden="1"/>
    </xf>
    <xf numFmtId="0" fontId="42" fillId="12" borderId="50" xfId="7" applyFont="1" applyFill="1" applyBorder="1" applyAlignment="1" applyProtection="1">
      <alignment horizontal="right" vertical="center"/>
      <protection hidden="1"/>
    </xf>
    <xf numFmtId="0" fontId="42" fillId="12" borderId="35" xfId="7" applyFont="1" applyFill="1" applyBorder="1" applyAlignment="1" applyProtection="1">
      <alignment horizontal="right" vertical="center"/>
      <protection hidden="1"/>
    </xf>
    <xf numFmtId="0" fontId="42" fillId="12" borderId="51" xfId="7" applyFont="1" applyFill="1" applyBorder="1" applyAlignment="1" applyProtection="1">
      <alignment horizontal="right" vertical="center"/>
      <protection hidden="1"/>
    </xf>
    <xf numFmtId="0" fontId="25" fillId="0" borderId="14" xfId="7" applyFont="1" applyFill="1" applyBorder="1" applyAlignment="1" applyProtection="1">
      <alignment horizontal="right" vertical="center"/>
      <protection hidden="1"/>
    </xf>
    <xf numFmtId="0" fontId="9" fillId="0" borderId="14" xfId="7" applyFont="1" applyBorder="1" applyAlignment="1" applyProtection="1">
      <alignment horizontal="right"/>
      <protection locked="0"/>
    </xf>
    <xf numFmtId="0" fontId="37" fillId="0" borderId="14" xfId="7" applyFont="1" applyFill="1" applyBorder="1" applyAlignment="1" applyProtection="1">
      <alignment horizontal="right" vertical="center" wrapText="1"/>
      <protection locked="0"/>
    </xf>
    <xf numFmtId="0" fontId="25" fillId="0" borderId="50" xfId="7" applyFont="1" applyFill="1" applyBorder="1" applyAlignment="1" applyProtection="1">
      <alignment horizontal="right"/>
      <protection hidden="1"/>
    </xf>
    <xf numFmtId="0" fontId="25" fillId="0" borderId="51" xfId="7" applyFont="1" applyFill="1" applyBorder="1" applyAlignment="1" applyProtection="1">
      <alignment horizontal="right"/>
      <protection hidden="1"/>
    </xf>
    <xf numFmtId="170" fontId="33" fillId="0" borderId="14" xfId="8" applyNumberFormat="1" applyFont="1" applyFill="1" applyBorder="1" applyAlignment="1" applyProtection="1">
      <alignment horizontal="right" wrapText="1"/>
      <protection locked="0"/>
    </xf>
    <xf numFmtId="170" fontId="33" fillId="17" borderId="59" xfId="8" applyNumberFormat="1" applyFont="1" applyFill="1" applyBorder="1" applyAlignment="1" applyProtection="1">
      <alignment wrapText="1"/>
      <protection hidden="1"/>
    </xf>
    <xf numFmtId="170" fontId="33" fillId="17" borderId="54" xfId="8" applyNumberFormat="1" applyFont="1" applyFill="1" applyBorder="1" applyAlignment="1" applyProtection="1">
      <alignment wrapText="1"/>
      <protection hidden="1"/>
    </xf>
    <xf numFmtId="0" fontId="9" fillId="0" borderId="14" xfId="7" applyFont="1" applyFill="1" applyBorder="1" applyAlignment="1" applyProtection="1">
      <alignment horizontal="center"/>
      <protection locked="0" hidden="1"/>
    </xf>
    <xf numFmtId="0" fontId="37" fillId="0" borderId="14" xfId="7" applyFont="1" applyFill="1" applyBorder="1" applyAlignment="1" applyProtection="1">
      <alignment horizontal="right"/>
      <protection locked="0"/>
    </xf>
    <xf numFmtId="0" fontId="25" fillId="0" borderId="14" xfId="7" applyFont="1" applyFill="1" applyBorder="1" applyAlignment="1" applyProtection="1">
      <alignment horizontal="right" vertical="center" wrapText="1"/>
      <protection locked="0"/>
    </xf>
    <xf numFmtId="0" fontId="25" fillId="12" borderId="14" xfId="7" applyFont="1" applyFill="1" applyBorder="1" applyAlignment="1" applyProtection="1">
      <alignment horizontal="right" vertical="center"/>
      <protection hidden="1"/>
    </xf>
    <xf numFmtId="170" fontId="33" fillId="0" borderId="14" xfId="8" applyNumberFormat="1" applyFont="1" applyFill="1" applyBorder="1" applyAlignment="1" applyProtection="1">
      <alignment horizontal="right"/>
      <protection locked="0"/>
    </xf>
    <xf numFmtId="170" fontId="33" fillId="17" borderId="59" xfId="8" applyNumberFormat="1" applyFont="1" applyFill="1" applyBorder="1" applyAlignment="1" applyProtection="1">
      <protection hidden="1"/>
    </xf>
    <xf numFmtId="170" fontId="33" fillId="17" borderId="54" xfId="8" applyNumberFormat="1" applyFont="1" applyFill="1" applyBorder="1" applyAlignment="1" applyProtection="1">
      <protection hidden="1"/>
    </xf>
    <xf numFmtId="0" fontId="25" fillId="0" borderId="14" xfId="7" applyFont="1" applyFill="1" applyBorder="1" applyAlignment="1" applyProtection="1">
      <alignment horizontal="right"/>
      <protection locked="0" hidden="1"/>
    </xf>
    <xf numFmtId="0" fontId="24" fillId="0" borderId="11" xfId="5" applyFont="1" applyBorder="1" applyAlignment="1">
      <alignment horizontal="center" vertical="center"/>
    </xf>
    <xf numFmtId="0" fontId="31" fillId="13" borderId="66" xfId="5" applyFont="1" applyFill="1" applyBorder="1" applyAlignment="1">
      <alignment horizontal="center" vertical="center" wrapText="1"/>
    </xf>
    <xf numFmtId="0" fontId="3" fillId="13" borderId="24" xfId="5" applyFill="1" applyBorder="1" applyAlignment="1">
      <alignment horizontal="center" vertical="center"/>
    </xf>
    <xf numFmtId="0" fontId="27" fillId="3" borderId="9" xfId="6" applyFill="1" applyBorder="1" applyAlignment="1" applyProtection="1">
      <alignment horizontal="center" vertical="center" wrapText="1"/>
    </xf>
    <xf numFmtId="0" fontId="37" fillId="0" borderId="59" xfId="7" applyFont="1" applyFill="1" applyBorder="1" applyAlignment="1" applyProtection="1">
      <alignment horizontal="center" vertical="center"/>
      <protection hidden="1"/>
    </xf>
    <xf numFmtId="0" fontId="37" fillId="0" borderId="54" xfId="7" applyFont="1" applyFill="1" applyBorder="1" applyAlignment="1" applyProtection="1">
      <alignment horizontal="center" vertical="center"/>
      <protection hidden="1"/>
    </xf>
    <xf numFmtId="0" fontId="33" fillId="0" borderId="50" xfId="7" applyFont="1" applyFill="1" applyBorder="1" applyAlignment="1" applyProtection="1">
      <alignment horizontal="center" vertical="center" wrapText="1"/>
      <protection hidden="1"/>
    </xf>
    <xf numFmtId="0" fontId="33" fillId="0" borderId="51" xfId="7" applyFont="1" applyFill="1" applyBorder="1" applyAlignment="1" applyProtection="1">
      <alignment horizontal="center" vertical="center" wrapText="1"/>
      <protection hidden="1"/>
    </xf>
    <xf numFmtId="0" fontId="33" fillId="0" borderId="14" xfId="7" applyFont="1" applyFill="1" applyBorder="1" applyAlignment="1" applyProtection="1">
      <alignment horizontal="right" vertical="center" wrapText="1"/>
      <protection locked="0"/>
    </xf>
    <xf numFmtId="170" fontId="9" fillId="0" borderId="14" xfId="8" applyNumberFormat="1" applyFont="1" applyFill="1" applyBorder="1" applyAlignment="1" applyProtection="1">
      <alignment horizontal="right"/>
      <protection locked="0"/>
    </xf>
    <xf numFmtId="170" fontId="9" fillId="17" borderId="59" xfId="8" applyNumberFormat="1" applyFont="1" applyFill="1" applyBorder="1" applyAlignment="1" applyProtection="1">
      <protection hidden="1"/>
    </xf>
    <xf numFmtId="170" fontId="9" fillId="17" borderId="54" xfId="8" applyNumberFormat="1" applyFont="1" applyFill="1" applyBorder="1" applyAlignment="1" applyProtection="1">
      <protection hidden="1"/>
    </xf>
    <xf numFmtId="0" fontId="25" fillId="10" borderId="14" xfId="7" applyFont="1" applyFill="1" applyBorder="1" applyAlignment="1" applyProtection="1">
      <alignment horizontal="right" vertical="center"/>
      <protection locked="0"/>
    </xf>
    <xf numFmtId="0" fontId="31" fillId="11" borderId="56" xfId="5" applyFont="1" applyFill="1" applyBorder="1" applyAlignment="1">
      <alignment horizontal="center"/>
    </xf>
    <xf numFmtId="0" fontId="31" fillId="11" borderId="35" xfId="5" applyFont="1" applyFill="1" applyBorder="1" applyAlignment="1">
      <alignment horizontal="center"/>
    </xf>
    <xf numFmtId="0" fontId="31" fillId="11" borderId="69" xfId="5" applyFont="1" applyFill="1" applyBorder="1" applyAlignment="1">
      <alignment horizontal="center"/>
    </xf>
    <xf numFmtId="0" fontId="25" fillId="12" borderId="50" xfId="7" applyFont="1" applyFill="1" applyBorder="1" applyAlignment="1" applyProtection="1">
      <alignment horizontal="right" vertical="center" wrapText="1"/>
      <protection hidden="1"/>
    </xf>
    <xf numFmtId="0" fontId="25" fillId="12" borderId="51" xfId="7" applyFont="1" applyFill="1" applyBorder="1" applyAlignment="1" applyProtection="1">
      <alignment horizontal="right" vertical="center" wrapText="1"/>
      <protection hidden="1"/>
    </xf>
    <xf numFmtId="0" fontId="9" fillId="3" borderId="1" xfId="7" applyFont="1" applyFill="1" applyBorder="1" applyAlignment="1">
      <alignment horizontal="center" readingOrder="2"/>
    </xf>
    <xf numFmtId="0" fontId="63" fillId="18" borderId="0" xfId="5" applyFont="1" applyFill="1" applyBorder="1" applyAlignment="1">
      <alignment horizontal="center"/>
    </xf>
    <xf numFmtId="0" fontId="31" fillId="11" borderId="28" xfId="5" applyFont="1" applyFill="1" applyBorder="1" applyAlignment="1">
      <alignment horizontal="center" vertical="center"/>
    </xf>
    <xf numFmtId="0" fontId="31" fillId="11" borderId="16" xfId="5" applyFont="1" applyFill="1" applyBorder="1" applyAlignment="1">
      <alignment horizontal="center" vertical="center"/>
    </xf>
    <xf numFmtId="0" fontId="31" fillId="11" borderId="29" xfId="5" applyFont="1" applyFill="1" applyBorder="1" applyAlignment="1">
      <alignment horizontal="center" vertical="center"/>
    </xf>
    <xf numFmtId="0" fontId="31" fillId="11" borderId="14" xfId="5" applyFont="1" applyFill="1" applyBorder="1" applyAlignment="1">
      <alignment horizontal="center" vertical="center"/>
    </xf>
    <xf numFmtId="0" fontId="25" fillId="11" borderId="30" xfId="5" applyFont="1" applyFill="1" applyBorder="1" applyAlignment="1">
      <alignment horizontal="center" vertical="center" wrapText="1"/>
    </xf>
    <xf numFmtId="0" fontId="25" fillId="11" borderId="17" xfId="5" applyFont="1" applyFill="1" applyBorder="1" applyAlignment="1">
      <alignment horizontal="center" vertical="center" wrapText="1"/>
    </xf>
    <xf numFmtId="0" fontId="35" fillId="3" borderId="0" xfId="5" applyFont="1" applyFill="1" applyBorder="1" applyAlignment="1">
      <alignment horizontal="center" vertical="center" textRotation="255"/>
    </xf>
    <xf numFmtId="3" fontId="32" fillId="0" borderId="20" xfId="8" applyNumberFormat="1" applyFont="1" applyBorder="1" applyAlignment="1" applyProtection="1">
      <alignment horizontal="center" vertical="center"/>
      <protection hidden="1"/>
    </xf>
    <xf numFmtId="3" fontId="32" fillId="0" borderId="61" xfId="8" applyNumberFormat="1" applyFont="1" applyBorder="1" applyAlignment="1" applyProtection="1">
      <alignment horizontal="center" vertical="center"/>
      <protection hidden="1"/>
    </xf>
    <xf numFmtId="3" fontId="32" fillId="0" borderId="67" xfId="8" applyNumberFormat="1" applyFont="1" applyBorder="1" applyAlignment="1" applyProtection="1">
      <alignment horizontal="center" vertical="center"/>
      <protection hidden="1"/>
    </xf>
    <xf numFmtId="0" fontId="9" fillId="3" borderId="0" xfId="7" applyFont="1" applyFill="1" applyAlignment="1">
      <alignment horizontal="center" readingOrder="2"/>
    </xf>
    <xf numFmtId="0" fontId="25" fillId="0" borderId="14" xfId="7" applyFont="1" applyFill="1" applyBorder="1" applyAlignment="1" applyProtection="1">
      <alignment horizontal="right"/>
      <protection hidden="1"/>
    </xf>
    <xf numFmtId="0" fontId="24" fillId="3" borderId="0" xfId="5" applyFont="1" applyFill="1" applyBorder="1" applyAlignment="1">
      <alignment horizontal="center"/>
    </xf>
    <xf numFmtId="0" fontId="31" fillId="15" borderId="36" xfId="5" applyFont="1" applyFill="1" applyBorder="1" applyAlignment="1">
      <alignment horizontal="center"/>
    </xf>
    <xf numFmtId="0" fontId="31" fillId="15" borderId="64" xfId="5" applyFont="1" applyFill="1" applyBorder="1" applyAlignment="1">
      <alignment horizontal="center"/>
    </xf>
    <xf numFmtId="0" fontId="31" fillId="11" borderId="28" xfId="5" applyFont="1" applyFill="1" applyBorder="1" applyAlignment="1">
      <alignment horizontal="center" vertical="center" wrapText="1"/>
    </xf>
    <xf numFmtId="0" fontId="31" fillId="11" borderId="16" xfId="5" applyFont="1" applyFill="1" applyBorder="1" applyAlignment="1">
      <alignment horizontal="center" vertical="center" wrapText="1"/>
    </xf>
    <xf numFmtId="0" fontId="31" fillId="11" borderId="29" xfId="5" applyFont="1" applyFill="1" applyBorder="1" applyAlignment="1">
      <alignment horizontal="center" vertical="center" wrapText="1"/>
    </xf>
    <xf numFmtId="0" fontId="31" fillId="11" borderId="14" xfId="5" applyFont="1" applyFill="1" applyBorder="1" applyAlignment="1">
      <alignment horizontal="center" vertical="center" wrapText="1"/>
    </xf>
    <xf numFmtId="0" fontId="31" fillId="11" borderId="30" xfId="5" applyFont="1" applyFill="1" applyBorder="1" applyAlignment="1">
      <alignment horizontal="center" vertical="center" wrapText="1"/>
    </xf>
    <xf numFmtId="0" fontId="31" fillId="11" borderId="17" xfId="5" applyFont="1" applyFill="1" applyBorder="1" applyAlignment="1">
      <alignment horizontal="center" vertical="center" wrapText="1"/>
    </xf>
    <xf numFmtId="0" fontId="34" fillId="13" borderId="55" xfId="5" applyFont="1" applyFill="1" applyBorder="1" applyAlignment="1">
      <alignment horizontal="center"/>
    </xf>
    <xf numFmtId="0" fontId="34" fillId="13" borderId="2" xfId="5" applyFont="1" applyFill="1" applyBorder="1" applyAlignment="1">
      <alignment horizontal="center"/>
    </xf>
    <xf numFmtId="0" fontId="25" fillId="0" borderId="50" xfId="7" applyFont="1" applyFill="1" applyBorder="1" applyAlignment="1" applyProtection="1">
      <alignment horizontal="center" vertical="center"/>
      <protection hidden="1"/>
    </xf>
    <xf numFmtId="0" fontId="25" fillId="0" borderId="51" xfId="7" applyFont="1" applyFill="1" applyBorder="1" applyAlignment="1" applyProtection="1">
      <alignment horizontal="center" vertical="center"/>
      <protection hidden="1"/>
    </xf>
    <xf numFmtId="0" fontId="48" fillId="13" borderId="28" xfId="5" applyFont="1" applyFill="1" applyBorder="1" applyAlignment="1">
      <alignment horizontal="left" readingOrder="2"/>
    </xf>
    <xf numFmtId="0" fontId="48" fillId="13" borderId="29" xfId="5" applyFont="1" applyFill="1" applyBorder="1" applyAlignment="1">
      <alignment horizontal="left" readingOrder="2"/>
    </xf>
    <xf numFmtId="0" fontId="33" fillId="0" borderId="14" xfId="7" applyFont="1" applyFill="1" applyBorder="1" applyAlignment="1" applyProtection="1">
      <alignment horizontal="right" wrapText="1"/>
      <protection locked="0"/>
    </xf>
    <xf numFmtId="0" fontId="48" fillId="13" borderId="31" xfId="5" applyFont="1" applyFill="1" applyBorder="1" applyAlignment="1">
      <alignment horizontal="left" readingOrder="2"/>
    </xf>
    <xf numFmtId="0" fontId="48" fillId="13" borderId="52" xfId="5" applyFont="1" applyFill="1" applyBorder="1" applyAlignment="1">
      <alignment horizontal="left" readingOrder="2"/>
    </xf>
    <xf numFmtId="0" fontId="31" fillId="3" borderId="25" xfId="5" applyFont="1" applyFill="1" applyBorder="1" applyAlignment="1">
      <alignment horizontal="center" vertical="center"/>
    </xf>
    <xf numFmtId="0" fontId="31" fillId="3" borderId="21" xfId="5" applyFont="1" applyFill="1" applyBorder="1" applyAlignment="1">
      <alignment horizontal="center" vertical="center"/>
    </xf>
    <xf numFmtId="0" fontId="37" fillId="0" borderId="14" xfId="7" applyFont="1" applyFill="1" applyBorder="1" applyAlignment="1" applyProtection="1">
      <alignment horizontal="right" wrapText="1"/>
      <protection locked="0"/>
    </xf>
    <xf numFmtId="0" fontId="32" fillId="0" borderId="0" xfId="5" applyFont="1" applyFill="1" applyBorder="1" applyAlignment="1">
      <alignment horizontal="center"/>
    </xf>
    <xf numFmtId="0" fontId="32" fillId="0" borderId="0" xfId="5" applyFont="1" applyFill="1" applyBorder="1" applyAlignment="1">
      <alignment horizontal="center" vertical="center" wrapText="1"/>
    </xf>
    <xf numFmtId="0" fontId="32" fillId="0" borderId="0" xfId="5" applyFont="1" applyFill="1" applyBorder="1" applyAlignment="1">
      <alignment horizontal="center" vertical="center"/>
    </xf>
    <xf numFmtId="0" fontId="31" fillId="0" borderId="0" xfId="5" applyFont="1" applyFill="1" applyBorder="1" applyAlignment="1">
      <alignment horizontal="center"/>
    </xf>
    <xf numFmtId="0" fontId="48" fillId="13" borderId="36" xfId="5" applyFont="1" applyFill="1" applyBorder="1" applyAlignment="1">
      <alignment horizontal="left" readingOrder="2"/>
    </xf>
    <xf numFmtId="0" fontId="48" fillId="13" borderId="64" xfId="5" applyFont="1" applyFill="1" applyBorder="1" applyAlignment="1">
      <alignment horizontal="left" readingOrder="2"/>
    </xf>
    <xf numFmtId="0" fontId="54" fillId="7" borderId="72" xfId="5" applyFont="1" applyFill="1" applyBorder="1" applyAlignment="1">
      <alignment horizontal="center" readingOrder="2"/>
    </xf>
    <xf numFmtId="0" fontId="3" fillId="0" borderId="73" xfId="5" applyBorder="1"/>
    <xf numFmtId="0" fontId="3" fillId="0" borderId="74" xfId="5" applyBorder="1"/>
    <xf numFmtId="0" fontId="55" fillId="3" borderId="82" xfId="5" applyFont="1" applyFill="1" applyBorder="1" applyAlignment="1" applyProtection="1">
      <alignment horizontal="center" vertical="center"/>
      <protection locked="0"/>
    </xf>
    <xf numFmtId="0" fontId="55" fillId="3" borderId="83" xfId="5" applyFont="1" applyFill="1" applyBorder="1" applyAlignment="1" applyProtection="1">
      <alignment horizontal="center" vertical="center"/>
      <protection locked="0"/>
    </xf>
    <xf numFmtId="0" fontId="54" fillId="7" borderId="75" xfId="5" applyFont="1" applyFill="1" applyBorder="1" applyAlignment="1">
      <alignment horizontal="center" readingOrder="2"/>
    </xf>
    <xf numFmtId="0" fontId="54" fillId="7" borderId="76" xfId="5" applyFont="1" applyFill="1" applyBorder="1" applyAlignment="1">
      <alignment horizontal="center" readingOrder="2"/>
    </xf>
    <xf numFmtId="0" fontId="54" fillId="7" borderId="77" xfId="5" applyFont="1" applyFill="1" applyBorder="1" applyAlignment="1">
      <alignment horizontal="center" readingOrder="2"/>
    </xf>
    <xf numFmtId="166" fontId="14" fillId="3" borderId="11" xfId="0" applyNumberFormat="1" applyFont="1" applyFill="1" applyBorder="1" applyAlignment="1" applyProtection="1">
      <alignment horizontal="right"/>
      <protection locked="0"/>
    </xf>
    <xf numFmtId="0" fontId="7" fillId="0" borderId="15" xfId="1" applyFont="1" applyBorder="1" applyAlignment="1" applyProtection="1">
      <alignment horizontal="center" wrapText="1"/>
      <protection hidden="1"/>
    </xf>
    <xf numFmtId="0" fontId="7" fillId="0" borderId="9" xfId="1" applyFont="1" applyBorder="1" applyAlignment="1" applyProtection="1">
      <alignment horizontal="center"/>
      <protection hidden="1"/>
    </xf>
    <xf numFmtId="0" fontId="7" fillId="8" borderId="15" xfId="1" applyFont="1" applyFill="1" applyBorder="1" applyAlignment="1" applyProtection="1">
      <alignment horizontal="center" wrapText="1"/>
      <protection hidden="1"/>
    </xf>
    <xf numFmtId="0" fontId="7" fillId="8" borderId="19" xfId="1" applyFont="1" applyFill="1" applyBorder="1" applyAlignment="1" applyProtection="1">
      <alignment horizontal="center" wrapText="1"/>
      <protection hidden="1"/>
    </xf>
    <xf numFmtId="0" fontId="7" fillId="8" borderId="5" xfId="1" applyFont="1" applyFill="1" applyBorder="1" applyAlignment="1" applyProtection="1">
      <alignment horizontal="center" wrapText="1"/>
      <protection hidden="1"/>
    </xf>
    <xf numFmtId="166" fontId="14" fillId="3" borderId="11" xfId="0" applyNumberFormat="1" applyFont="1" applyFill="1" applyBorder="1" applyAlignment="1" applyProtection="1">
      <alignment horizontal="right"/>
      <protection hidden="1"/>
    </xf>
    <xf numFmtId="0" fontId="13" fillId="0" borderId="0" xfId="0" applyFont="1" applyAlignment="1" applyProtection="1">
      <alignment horizontal="center" wrapText="1"/>
      <protection hidden="1"/>
    </xf>
    <xf numFmtId="0" fontId="2" fillId="0" borderId="0" xfId="13" applyAlignment="1" applyProtection="1">
      <alignment horizontal="center"/>
      <protection hidden="1"/>
    </xf>
    <xf numFmtId="0" fontId="34" fillId="3" borderId="0" xfId="13" applyFont="1" applyFill="1" applyAlignment="1" applyProtection="1">
      <alignment horizontal="center"/>
      <protection hidden="1"/>
    </xf>
    <xf numFmtId="0" fontId="72" fillId="3" borderId="0" xfId="13" applyFont="1" applyFill="1" applyAlignment="1" applyProtection="1">
      <alignment horizontal="center" vertical="center" wrapText="1"/>
      <protection hidden="1"/>
    </xf>
    <xf numFmtId="0" fontId="73" fillId="0" borderId="0" xfId="13" applyFont="1" applyAlignment="1" applyProtection="1">
      <alignment horizontal="center" vertical="center" wrapText="1"/>
      <protection hidden="1"/>
    </xf>
    <xf numFmtId="14" fontId="0" fillId="0" borderId="0" xfId="0" applyNumberFormat="1" applyProtection="1">
      <protection hidden="1"/>
    </xf>
  </cellXfs>
  <cellStyles count="15">
    <cellStyle name="Comma" xfId="3" builtinId="3"/>
    <cellStyle name="Comma 2" xfId="8"/>
    <cellStyle name="Comma 2 2" xfId="10"/>
    <cellStyle name="Comma 3" xfId="11"/>
    <cellStyle name="Normal" xfId="0" builtinId="0"/>
    <cellStyle name="Normal 2" xfId="1"/>
    <cellStyle name="Normal 2 2" xfId="7"/>
    <cellStyle name="Normal 3" xfId="2"/>
    <cellStyle name="Normal 4" xfId="5"/>
    <cellStyle name="Normal 4 2" xfId="14"/>
    <cellStyle name="Normal 5" xfId="13"/>
    <cellStyle name="Percent 2" xfId="9"/>
    <cellStyle name="היפר-קישור" xfId="4" builtinId="8"/>
    <cellStyle name="היפר-קישור 2" xfId="6"/>
    <cellStyle name="הערה 2" xfId="12"/>
  </cellStyles>
  <dxfs count="59">
    <dxf>
      <font>
        <b/>
        <i val="0"/>
        <color rgb="FFFF0000"/>
      </font>
      <fill>
        <patternFill>
          <bgColor rgb="FFFFFF00"/>
        </patternFill>
      </fill>
    </dxf>
    <dxf>
      <font>
        <b/>
        <i val="0"/>
        <color theme="0"/>
      </font>
      <fill>
        <patternFill>
          <bgColor rgb="FF92D050"/>
        </patternFill>
      </fill>
    </dxf>
    <dxf>
      <font>
        <color theme="1"/>
      </font>
      <border>
        <left style="thin">
          <color auto="1"/>
        </left>
        <right style="thin">
          <color auto="1"/>
        </right>
        <top style="thin">
          <color auto="1"/>
        </top>
        <bottom style="thin">
          <color auto="1"/>
        </bottom>
        <vertical/>
        <horizontal/>
      </border>
    </dxf>
    <dxf>
      <fill>
        <patternFill>
          <bgColor rgb="FFFFFF00"/>
        </patternFill>
      </fill>
    </dxf>
    <dxf>
      <font>
        <color theme="0"/>
      </font>
      <border>
        <left/>
        <right/>
        <top/>
        <bottom/>
        <vertical/>
        <horizontal/>
      </border>
    </dxf>
    <dxf>
      <font>
        <b/>
        <i val="0"/>
        <color rgb="FFFF0000"/>
      </font>
    </dxf>
    <dxf>
      <font>
        <b/>
        <i val="0"/>
        <color rgb="FFFF0000"/>
      </font>
      <fill>
        <patternFill>
          <bgColor rgb="FFFFFF00"/>
        </patternFill>
      </fill>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b/>
        <i val="0"/>
        <color rgb="FFFF0000"/>
      </font>
      <fill>
        <patternFill>
          <bgColor rgb="FFFFFF00"/>
        </patternFill>
      </fill>
    </dxf>
    <dxf>
      <font>
        <b/>
        <i val="0"/>
        <color theme="1"/>
      </font>
      <fill>
        <patternFill>
          <bgColor rgb="FF00B0F0"/>
        </patternFill>
      </fill>
    </dxf>
    <dxf>
      <font>
        <color rgb="FFFF0000"/>
      </font>
      <fill>
        <patternFill patternType="none">
          <bgColor auto="1"/>
        </patternFill>
      </fill>
    </dxf>
    <dxf>
      <font>
        <color rgb="FFFF0000"/>
      </font>
      <fill>
        <patternFill patternType="none">
          <bgColor indexed="65"/>
        </patternFill>
      </fill>
    </dxf>
  </dxfs>
  <tableStyles count="0" defaultTableStyle="TableStyleMedium9" defaultPivotStyle="PivotStyleLight16"/>
  <colors>
    <mruColors>
      <color rgb="FFFFFF99"/>
      <color rgb="FFD1D1D1"/>
      <color rgb="FF0000FF"/>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3762375</xdr:colOff>
      <xdr:row>0</xdr:row>
      <xdr:rowOff>28575</xdr:rowOff>
    </xdr:from>
    <xdr:to>
      <xdr:col>5</xdr:col>
      <xdr:colOff>5054633</xdr:colOff>
      <xdr:row>3</xdr:row>
      <xdr:rowOff>190737</xdr:rowOff>
    </xdr:to>
    <xdr:pic>
      <xdr:nvPicPr>
        <xdr:cNvPr id="2" name="Picture 1" descr="Logo.png"/>
        <xdr:cNvPicPr>
          <a:picLocks noChangeAspect="1"/>
        </xdr:cNvPicPr>
      </xdr:nvPicPr>
      <xdr:blipFill>
        <a:blip xmlns:r="http://schemas.openxmlformats.org/officeDocument/2006/relationships" r:embed="rId1" cstate="print"/>
        <a:stretch>
          <a:fillRect/>
        </a:stretch>
      </xdr:blipFill>
      <xdr:spPr>
        <a:xfrm>
          <a:off x="2355817" y="28575"/>
          <a:ext cx="1292258" cy="657462"/>
        </a:xfrm>
        <a:prstGeom prst="rect">
          <a:avLst/>
        </a:prstGeom>
        <a:ln>
          <a:solidFill>
            <a:srgbClr val="9900CC"/>
          </a:solidFill>
        </a:ln>
      </xdr:spPr>
    </xdr:pic>
    <xdr:clientData/>
  </xdr:twoCellAnchor>
  <xdr:twoCellAnchor>
    <xdr:from>
      <xdr:col>5</xdr:col>
      <xdr:colOff>2647950</xdr:colOff>
      <xdr:row>11</xdr:row>
      <xdr:rowOff>152401</xdr:rowOff>
    </xdr:from>
    <xdr:to>
      <xdr:col>7</xdr:col>
      <xdr:colOff>0</xdr:colOff>
      <xdr:row>19</xdr:row>
      <xdr:rowOff>123826</xdr:rowOff>
    </xdr:to>
    <xdr:sp macro="" textlink="">
      <xdr:nvSpPr>
        <xdr:cNvPr id="3" name="TextBox 2"/>
        <xdr:cNvSpPr txBox="1"/>
      </xdr:nvSpPr>
      <xdr:spPr>
        <a:xfrm>
          <a:off x="600075" y="2228851"/>
          <a:ext cx="4162425" cy="1485900"/>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IL" sz="1100" b="1" i="0" u="none" strike="noStrike">
              <a:solidFill>
                <a:schemeClr val="dk1"/>
              </a:solidFill>
              <a:effectLst/>
              <a:latin typeface="+mn-lt"/>
              <a:ea typeface="+mn-ea"/>
              <a:cs typeface="+mn-cs"/>
            </a:rPr>
            <a:t>כללים מנחים לאפשרויות שינוי תאים</a:t>
          </a:r>
        </a:p>
        <a:p>
          <a:pPr algn="r" rtl="1"/>
          <a:r>
            <a:rPr lang="he-IL"/>
            <a:t> </a:t>
          </a:r>
          <a:r>
            <a:rPr lang="he-IL" sz="1100" b="0" i="0" u="none" strike="noStrike">
              <a:solidFill>
                <a:schemeClr val="dk1"/>
              </a:solidFill>
              <a:effectLst/>
              <a:latin typeface="+mn-lt"/>
              <a:ea typeface="+mn-ea"/>
              <a:cs typeface="+mn-cs"/>
            </a:rPr>
            <a:t>1. בגיליון של חודש (חודש א, ב וכו')  ובגיליון השיקוף:</a:t>
          </a:r>
          <a:r>
            <a:rPr lang="he-IL"/>
            <a:t> </a:t>
          </a:r>
        </a:p>
        <a:p>
          <a:pPr lvl="1" algn="r" rtl="1"/>
          <a:r>
            <a:rPr lang="he-IL" sz="1100" b="0" i="0" u="none" strike="noStrike">
              <a:solidFill>
                <a:schemeClr val="dk1"/>
              </a:solidFill>
              <a:effectLst/>
              <a:latin typeface="+mn-lt"/>
              <a:ea typeface="+mn-ea"/>
              <a:cs typeface="+mn-cs"/>
            </a:rPr>
            <a:t>- תאים בצבע לבן בתוך הטבלאות, מיועדים למילוי ע"י המשתמש</a:t>
          </a:r>
        </a:p>
        <a:p>
          <a:pPr lvl="1" algn="r" rtl="1"/>
          <a:r>
            <a:rPr lang="he-IL" sz="1100" b="0" i="0" u="none" strike="noStrike">
              <a:solidFill>
                <a:schemeClr val="dk1"/>
              </a:solidFill>
              <a:effectLst/>
              <a:latin typeface="+mn-lt"/>
              <a:ea typeface="+mn-ea"/>
              <a:cs typeface="+mn-cs"/>
            </a:rPr>
            <a:t>- תאים צבעוניים</a:t>
          </a:r>
          <a:r>
            <a:rPr lang="he-IL" sz="1100" b="0" i="0" u="none" strike="noStrike" baseline="0">
              <a:solidFill>
                <a:schemeClr val="dk1"/>
              </a:solidFill>
              <a:effectLst/>
              <a:latin typeface="+mn-lt"/>
              <a:ea typeface="+mn-ea"/>
              <a:cs typeface="+mn-cs"/>
            </a:rPr>
            <a:t> שאינם בצבע לבן, </a:t>
          </a:r>
          <a:r>
            <a:rPr lang="he-IL" sz="1100" b="0" i="0" u="none" strike="noStrike">
              <a:solidFill>
                <a:schemeClr val="dk1"/>
              </a:solidFill>
              <a:effectLst/>
              <a:latin typeface="+mn-lt"/>
              <a:ea typeface="+mn-ea"/>
              <a:cs typeface="+mn-cs"/>
            </a:rPr>
            <a:t>מחושבים אוטומטית, וברוב המקרים לא ניתן לשנות אותם. יוצאים מן הכלל הם תאי התקציב ושם סעיף,  שאותם ניתן לשנות לפי הצורך.</a:t>
          </a:r>
          <a:r>
            <a:rPr lang="he-IL"/>
            <a:t> </a:t>
          </a:r>
        </a:p>
        <a:p>
          <a:pPr algn="r" rtl="1"/>
          <a:r>
            <a:rPr lang="he-IL" sz="1100" b="0" i="0" u="none" strike="noStrike">
              <a:solidFill>
                <a:schemeClr val="dk1"/>
              </a:solidFill>
              <a:effectLst/>
              <a:latin typeface="+mn-lt"/>
              <a:ea typeface="+mn-ea"/>
              <a:cs typeface="+mn-cs"/>
            </a:rPr>
            <a:t>2. גיליון </a:t>
          </a:r>
          <a:r>
            <a:rPr lang="he-IL" sz="1100" b="0" i="1" u="none" strike="noStrike">
              <a:solidFill>
                <a:schemeClr val="dk1"/>
              </a:solidFill>
              <a:effectLst/>
              <a:latin typeface="+mn-lt"/>
              <a:ea typeface="+mn-ea"/>
              <a:cs typeface="+mn-cs"/>
            </a:rPr>
            <a:t>סיכום שנתי</a:t>
          </a:r>
          <a:r>
            <a:rPr lang="he-IL" sz="1100" b="0" i="0" u="none" strike="noStrike">
              <a:solidFill>
                <a:schemeClr val="dk1"/>
              </a:solidFill>
              <a:effectLst/>
              <a:latin typeface="+mn-lt"/>
              <a:ea typeface="+mn-ea"/>
              <a:cs typeface="+mn-cs"/>
            </a:rPr>
            <a:t> אינו ניתן לעריכה. גיליון זה הוא לתצוגה בלבד.</a:t>
          </a:r>
        </a:p>
        <a:p>
          <a:pPr algn="r" rtl="1"/>
          <a:r>
            <a:rPr lang="he-IL" sz="1100" b="0" i="0" u="none" strike="noStrike">
              <a:solidFill>
                <a:schemeClr val="dk1"/>
              </a:solidFill>
              <a:effectLst/>
              <a:latin typeface="+mn-lt"/>
              <a:ea typeface="+mn-ea"/>
              <a:cs typeface="+mn-cs"/>
            </a:rPr>
            <a:t>3. אין לשנות את מבנה הקובץ! שינוי המבנה עלול לפגוע בפעולתו התקינה.</a:t>
          </a:r>
          <a:r>
            <a:rPr lang="he-IL"/>
            <a:t> </a:t>
          </a:r>
          <a:endParaRPr lang="he-I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105833</xdr:colOff>
      <xdr:row>0</xdr:row>
      <xdr:rowOff>31749</xdr:rowOff>
    </xdr:from>
    <xdr:to>
      <xdr:col>15</xdr:col>
      <xdr:colOff>74083</xdr:colOff>
      <xdr:row>1</xdr:row>
      <xdr:rowOff>74083</xdr:rowOff>
    </xdr:to>
    <xdr:sp macro="" textlink="">
      <xdr:nvSpPr>
        <xdr:cNvPr id="2" name="Left Arrow 1"/>
        <xdr:cNvSpPr/>
      </xdr:nvSpPr>
      <xdr:spPr>
        <a:xfrm>
          <a:off x="11529119267" y="31749"/>
          <a:ext cx="873125" cy="366184"/>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r>
            <a:rPr lang="he-IL" sz="1100">
              <a:solidFill>
                <a:sysClr val="windowText" lastClr="000000"/>
              </a:solidFill>
            </a:rPr>
            <a:t>המשך</a:t>
          </a:r>
        </a:p>
      </xdr:txBody>
    </xdr:sp>
    <xdr:clientData/>
  </xdr:twoCellAnchor>
  <xdr:twoCellAnchor>
    <xdr:from>
      <xdr:col>20</xdr:col>
      <xdr:colOff>0</xdr:colOff>
      <xdr:row>0</xdr:row>
      <xdr:rowOff>31749</xdr:rowOff>
    </xdr:from>
    <xdr:to>
      <xdr:col>21</xdr:col>
      <xdr:colOff>137583</xdr:colOff>
      <xdr:row>1</xdr:row>
      <xdr:rowOff>74083</xdr:rowOff>
    </xdr:to>
    <xdr:sp macro="" textlink="">
      <xdr:nvSpPr>
        <xdr:cNvPr id="3" name="Left Arrow 2"/>
        <xdr:cNvSpPr/>
      </xdr:nvSpPr>
      <xdr:spPr>
        <a:xfrm>
          <a:off x="11524445667" y="31749"/>
          <a:ext cx="851958" cy="366184"/>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r>
            <a:rPr lang="he-IL" sz="1100">
              <a:solidFill>
                <a:sysClr val="windowText" lastClr="000000"/>
              </a:solidFill>
            </a:rPr>
            <a:t>המשך</a:t>
          </a:r>
        </a:p>
      </xdr:txBody>
    </xdr:sp>
    <xdr:clientData/>
  </xdr:twoCellAnchor>
  <xdr:twoCellAnchor>
    <xdr:from>
      <xdr:col>26</xdr:col>
      <xdr:colOff>0</xdr:colOff>
      <xdr:row>0</xdr:row>
      <xdr:rowOff>21166</xdr:rowOff>
    </xdr:from>
    <xdr:to>
      <xdr:col>27</xdr:col>
      <xdr:colOff>137583</xdr:colOff>
      <xdr:row>1</xdr:row>
      <xdr:rowOff>63500</xdr:rowOff>
    </xdr:to>
    <xdr:sp macro="" textlink="">
      <xdr:nvSpPr>
        <xdr:cNvPr id="4" name="Left Arrow 3"/>
        <xdr:cNvSpPr/>
      </xdr:nvSpPr>
      <xdr:spPr>
        <a:xfrm>
          <a:off x="11520045117" y="21166"/>
          <a:ext cx="851958" cy="366184"/>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r>
            <a:rPr lang="he-IL" sz="1100">
              <a:solidFill>
                <a:sysClr val="windowText" lastClr="000000"/>
              </a:solidFill>
            </a:rPr>
            <a:t>המשך</a:t>
          </a:r>
        </a:p>
      </xdr:txBody>
    </xdr:sp>
    <xdr:clientData/>
  </xdr:twoCellAnchor>
  <xdr:twoCellAnchor>
    <xdr:from>
      <xdr:col>29</xdr:col>
      <xdr:colOff>0</xdr:colOff>
      <xdr:row>0</xdr:row>
      <xdr:rowOff>0</xdr:rowOff>
    </xdr:from>
    <xdr:to>
      <xdr:col>30</xdr:col>
      <xdr:colOff>21167</xdr:colOff>
      <xdr:row>1</xdr:row>
      <xdr:rowOff>42334</xdr:rowOff>
    </xdr:to>
    <xdr:sp macro="" textlink="">
      <xdr:nvSpPr>
        <xdr:cNvPr id="5" name="Left Arrow 4"/>
        <xdr:cNvSpPr/>
      </xdr:nvSpPr>
      <xdr:spPr>
        <a:xfrm>
          <a:off x="11518151758" y="0"/>
          <a:ext cx="868892" cy="366184"/>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r>
            <a:rPr lang="he-IL" sz="1100">
              <a:solidFill>
                <a:sysClr val="windowText" lastClr="000000"/>
              </a:solidFill>
            </a:rPr>
            <a:t>המשך</a:t>
          </a:r>
        </a:p>
      </xdr:txBody>
    </xdr:sp>
    <xdr:clientData/>
  </xdr:twoCellAnchor>
  <xdr:twoCellAnchor>
    <xdr:from>
      <xdr:col>42</xdr:col>
      <xdr:colOff>0</xdr:colOff>
      <xdr:row>0</xdr:row>
      <xdr:rowOff>0</xdr:rowOff>
    </xdr:from>
    <xdr:to>
      <xdr:col>43</xdr:col>
      <xdr:colOff>148166</xdr:colOff>
      <xdr:row>1</xdr:row>
      <xdr:rowOff>42334</xdr:rowOff>
    </xdr:to>
    <xdr:sp macro="" textlink="">
      <xdr:nvSpPr>
        <xdr:cNvPr id="6" name="Left Arrow 5"/>
        <xdr:cNvSpPr/>
      </xdr:nvSpPr>
      <xdr:spPr>
        <a:xfrm>
          <a:off x="11508623584" y="0"/>
          <a:ext cx="833966" cy="366184"/>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r>
            <a:rPr lang="he-IL" sz="1100">
              <a:solidFill>
                <a:sysClr val="windowText" lastClr="000000"/>
              </a:solidFill>
            </a:rPr>
            <a:t>המשך</a:t>
          </a:r>
        </a:p>
      </xdr:txBody>
    </xdr:sp>
    <xdr:clientData/>
  </xdr:twoCellAnchor>
  <xdr:twoCellAnchor>
    <xdr:from>
      <xdr:col>46</xdr:col>
      <xdr:colOff>0</xdr:colOff>
      <xdr:row>0</xdr:row>
      <xdr:rowOff>0</xdr:rowOff>
    </xdr:from>
    <xdr:to>
      <xdr:col>46</xdr:col>
      <xdr:colOff>762000</xdr:colOff>
      <xdr:row>1</xdr:row>
      <xdr:rowOff>42334</xdr:rowOff>
    </xdr:to>
    <xdr:sp macro="" textlink="">
      <xdr:nvSpPr>
        <xdr:cNvPr id="7" name="Left Arrow 6"/>
        <xdr:cNvSpPr/>
      </xdr:nvSpPr>
      <xdr:spPr>
        <a:xfrm>
          <a:off x="11506514325" y="0"/>
          <a:ext cx="762000" cy="366184"/>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r>
            <a:rPr lang="he-IL" sz="1100">
              <a:solidFill>
                <a:sysClr val="windowText" lastClr="000000"/>
              </a:solidFill>
            </a:rPr>
            <a:t>המשך</a:t>
          </a:r>
        </a:p>
      </xdr:txBody>
    </xdr:sp>
    <xdr:clientData/>
  </xdr:twoCellAnchor>
  <xdr:twoCellAnchor>
    <xdr:from>
      <xdr:col>53</xdr:col>
      <xdr:colOff>1481667</xdr:colOff>
      <xdr:row>0</xdr:row>
      <xdr:rowOff>95249</xdr:rowOff>
    </xdr:from>
    <xdr:to>
      <xdr:col>53</xdr:col>
      <xdr:colOff>2074334</xdr:colOff>
      <xdr:row>0</xdr:row>
      <xdr:rowOff>306916</xdr:rowOff>
    </xdr:to>
    <xdr:sp macro="" textlink="">
      <xdr:nvSpPr>
        <xdr:cNvPr id="8" name="Rectangle 7"/>
        <xdr:cNvSpPr/>
      </xdr:nvSpPr>
      <xdr:spPr>
        <a:xfrm>
          <a:off x="11496800941" y="95249"/>
          <a:ext cx="592667" cy="211667"/>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r>
            <a:rPr lang="he-IL" sz="1100">
              <a:solidFill>
                <a:sysClr val="windowText" lastClr="000000"/>
              </a:solidFill>
            </a:rPr>
            <a:t>סוף</a:t>
          </a:r>
          <a:endParaRPr lang="en-US" sz="1100">
            <a:solidFill>
              <a:sysClr val="windowText" lastClr="000000"/>
            </a:solidFill>
          </a:endParaRPr>
        </a:p>
      </xdr:txBody>
    </xdr:sp>
    <xdr:clientData/>
  </xdr:twoCellAnchor>
  <xdr:twoCellAnchor editAs="oneCell">
    <xdr:from>
      <xdr:col>6</xdr:col>
      <xdr:colOff>402175</xdr:colOff>
      <xdr:row>0</xdr:row>
      <xdr:rowOff>42332</xdr:rowOff>
    </xdr:from>
    <xdr:to>
      <xdr:col>8</xdr:col>
      <xdr:colOff>281791</xdr:colOff>
      <xdr:row>1</xdr:row>
      <xdr:rowOff>132013</xdr:rowOff>
    </xdr:to>
    <xdr:pic>
      <xdr:nvPicPr>
        <xdr:cNvPr id="9" name="Picture 8" descr="Logo.png"/>
        <xdr:cNvPicPr>
          <a:picLocks noChangeAspect="1"/>
        </xdr:cNvPicPr>
      </xdr:nvPicPr>
      <xdr:blipFill>
        <a:blip xmlns:r="http://schemas.openxmlformats.org/officeDocument/2006/relationships" r:embed="rId1" cstate="print"/>
        <a:stretch>
          <a:fillRect/>
        </a:stretch>
      </xdr:blipFill>
      <xdr:spPr>
        <a:xfrm>
          <a:off x="11534617034" y="42332"/>
          <a:ext cx="955941" cy="413531"/>
        </a:xfrm>
        <a:prstGeom prst="rect">
          <a:avLst/>
        </a:prstGeom>
        <a:ln>
          <a:solidFill>
            <a:srgbClr val="9900CC"/>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57151</xdr:rowOff>
    </xdr:from>
    <xdr:to>
      <xdr:col>4</xdr:col>
      <xdr:colOff>781049</xdr:colOff>
      <xdr:row>20</xdr:row>
      <xdr:rowOff>66676</xdr:rowOff>
    </xdr:to>
    <xdr:sp macro="" textlink="">
      <xdr:nvSpPr>
        <xdr:cNvPr id="2" name="פיצוץ 1 1"/>
        <xdr:cNvSpPr/>
      </xdr:nvSpPr>
      <xdr:spPr>
        <a:xfrm>
          <a:off x="11347323001" y="714376"/>
          <a:ext cx="2971799" cy="3733800"/>
        </a:xfrm>
        <a:prstGeom prst="irregularSeal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1100" b="1" u="sng"/>
            <a:t>שימו לב</a:t>
          </a:r>
          <a:r>
            <a:rPr lang="he-IL" sz="1100" b="1"/>
            <a:t>!</a:t>
          </a:r>
        </a:p>
        <a:p>
          <a:pPr algn="ctr" rtl="1"/>
          <a:endParaRPr lang="he-IL" sz="1100" b="1"/>
        </a:p>
        <a:p>
          <a:pPr algn="r" rtl="1"/>
          <a:r>
            <a:rPr lang="he-IL" sz="1000" b="1"/>
            <a:t>1.</a:t>
          </a:r>
          <a:r>
            <a:rPr lang="he-IL" sz="1000" b="1" baseline="0"/>
            <a:t> </a:t>
          </a:r>
          <a:r>
            <a:rPr lang="he-IL" sz="1000" b="1"/>
            <a:t>גליון</a:t>
          </a:r>
          <a:r>
            <a:rPr lang="he-IL" sz="1000" b="1" baseline="0"/>
            <a:t> זה </a:t>
          </a:r>
          <a:r>
            <a:rPr lang="he-IL" sz="1000" b="1"/>
            <a:t>מיועד רק</a:t>
          </a:r>
          <a:r>
            <a:rPr lang="he-IL" sz="1000" b="1" baseline="0"/>
            <a:t> </a:t>
          </a:r>
          <a:r>
            <a:rPr lang="he-IL" sz="1000" b="1"/>
            <a:t>למשתמשי 'תוכנת פעמונים'!</a:t>
          </a:r>
        </a:p>
        <a:p>
          <a:pPr algn="r" rtl="1"/>
          <a:endParaRPr lang="he-IL" sz="1000" b="1"/>
        </a:p>
        <a:p>
          <a:pPr algn="r" rtl="1"/>
          <a:r>
            <a:rPr lang="he-IL" sz="1000" b="1"/>
            <a:t>2. לפני</a:t>
          </a:r>
          <a:r>
            <a:rPr lang="he-IL" sz="1000" b="1" baseline="0"/>
            <a:t> היבוא חובה לשמור את הקובץ כסוג</a:t>
          </a:r>
          <a:r>
            <a:rPr lang="en-US" sz="1000" b="1" baseline="0"/>
            <a:t/>
          </a:r>
          <a:br>
            <a:rPr lang="en-US" sz="1000" b="1" baseline="0"/>
          </a:br>
          <a:r>
            <a:rPr lang="he-IL" sz="1000" b="1" baseline="0"/>
            <a:t> </a:t>
          </a:r>
          <a:r>
            <a:rPr lang="en-US" sz="1000" b="1" baseline="0"/>
            <a:t>Excel 97-2003</a:t>
          </a:r>
          <a:r>
            <a:rPr lang="he-IL" sz="1000" b="1" baseline="0"/>
            <a:t> </a:t>
          </a:r>
          <a:r>
            <a:rPr lang="en-US" sz="1000" b="1" baseline="0"/>
            <a:t> </a:t>
          </a:r>
          <a:r>
            <a:rPr lang="he-IL" sz="1000" b="1" baseline="0"/>
            <a:t>(</a:t>
          </a:r>
          <a:r>
            <a:rPr lang="en-US" sz="1000" b="1" baseline="0"/>
            <a:t>*.xls</a:t>
          </a:r>
          <a:r>
            <a:rPr lang="he-IL" sz="1000" b="1" baseline="0"/>
            <a:t>)</a:t>
          </a:r>
          <a:endParaRPr lang="he-IL" sz="10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1512;&#1497;&#1513;&#1493;&#1502;&#1493;&#1503;_&#1502;&#1502;&#1493;&#1495;&#1513;&#1489;_040517_&#1490;&#1512;&#1505;&#1514;_200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ימוש"/>
      <sheetName val="שיקוף"/>
      <sheetName val="חודש א"/>
      <sheetName val="ב"/>
      <sheetName val="ג"/>
      <sheetName val="ד"/>
      <sheetName val="ה"/>
      <sheetName val="ו"/>
      <sheetName val="ז"/>
      <sheetName val="ח"/>
      <sheetName val="ט"/>
      <sheetName val="י"/>
      <sheetName val="יא"/>
      <sheetName val="יב"/>
      <sheetName val="סיכום שנתי"/>
      <sheetName val="רשימת תקציבים"/>
      <sheetName val="ריכוז ביצועים"/>
      <sheetName val="הכנה ליבוא מהתוכנה"/>
      <sheetName val="לשנה הבאה"/>
    </sheetNames>
    <sheetDataSet>
      <sheetData sheetId="0" refreshError="1"/>
      <sheetData sheetId="1"/>
      <sheetData sheetId="2" refreshError="1"/>
      <sheetData sheetId="3">
        <row r="6">
          <cell r="Z6">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10"/>
  <sheetViews>
    <sheetView rightToLeft="1" tabSelected="1" zoomScale="95" zoomScaleNormal="95" workbookViewId="0">
      <selection activeCell="G2" sqref="G2"/>
    </sheetView>
  </sheetViews>
  <sheetFormatPr defaultColWidth="0" defaultRowHeight="15" x14ac:dyDescent="0.2"/>
  <cols>
    <col min="1" max="1" width="4.77734375" customWidth="1"/>
    <col min="2" max="2" width="8.88671875" customWidth="1"/>
    <col min="3" max="3" width="10.5546875" customWidth="1"/>
    <col min="4" max="4" width="8.88671875" customWidth="1"/>
    <col min="5" max="5" width="22.33203125" customWidth="1"/>
    <col min="6" max="6" width="69.44140625" customWidth="1"/>
    <col min="7" max="7" width="10" customWidth="1"/>
    <col min="8" max="8" width="7" customWidth="1"/>
    <col min="9" max="16384" width="8.88671875" hidden="1"/>
  </cols>
  <sheetData>
    <row r="1" spans="1:8" ht="8.25" customHeight="1" x14ac:dyDescent="0.2">
      <c r="A1" s="87"/>
      <c r="B1" s="87"/>
      <c r="C1" s="87"/>
      <c r="D1" s="87"/>
      <c r="E1" s="87"/>
      <c r="F1" s="87"/>
      <c r="G1" s="87"/>
      <c r="H1" s="87"/>
    </row>
    <row r="2" spans="1:8" ht="23.25" x14ac:dyDescent="0.35">
      <c r="A2" s="87"/>
      <c r="B2" s="403" t="s">
        <v>260</v>
      </c>
      <c r="C2" s="87"/>
      <c r="D2" s="87"/>
      <c r="E2" s="87"/>
      <c r="F2" s="389" t="s">
        <v>54</v>
      </c>
      <c r="G2" s="402" t="s">
        <v>396</v>
      </c>
    </row>
    <row r="3" spans="1:8" ht="7.5" customHeight="1" x14ac:dyDescent="0.2">
      <c r="A3" s="87"/>
      <c r="B3" s="87"/>
      <c r="C3" s="87"/>
      <c r="D3" s="87"/>
      <c r="E3" s="88"/>
      <c r="F3" s="89"/>
      <c r="G3" s="87"/>
      <c r="H3" s="87"/>
    </row>
    <row r="4" spans="1:8" ht="15.75" x14ac:dyDescent="0.25">
      <c r="A4" s="87"/>
      <c r="B4" s="414" t="s">
        <v>262</v>
      </c>
      <c r="C4" s="398"/>
      <c r="D4" s="87"/>
      <c r="E4" s="88"/>
      <c r="F4" s="89"/>
      <c r="G4" s="87"/>
      <c r="H4" s="87"/>
    </row>
    <row r="5" spans="1:8" ht="18" x14ac:dyDescent="0.2">
      <c r="A5" s="87"/>
      <c r="B5" s="381" t="s">
        <v>263</v>
      </c>
      <c r="C5" s="382"/>
      <c r="D5" s="390"/>
      <c r="E5" s="390"/>
      <c r="F5" s="390"/>
      <c r="G5" s="390"/>
      <c r="H5" s="87"/>
    </row>
    <row r="6" spans="1:8" ht="15.75" x14ac:dyDescent="0.25">
      <c r="A6" s="87"/>
      <c r="B6" s="383" t="s">
        <v>247</v>
      </c>
      <c r="C6" s="384"/>
      <c r="D6" s="390"/>
      <c r="E6" s="390"/>
      <c r="F6" s="390"/>
      <c r="G6" s="390"/>
      <c r="H6" s="87"/>
    </row>
    <row r="7" spans="1:8" x14ac:dyDescent="0.2">
      <c r="A7" s="87"/>
      <c r="B7" s="385"/>
      <c r="C7" s="386" t="s">
        <v>248</v>
      </c>
      <c r="D7" s="390"/>
      <c r="E7" s="390"/>
      <c r="F7" s="390"/>
      <c r="G7" s="390"/>
      <c r="H7" s="87"/>
    </row>
    <row r="8" spans="1:8" x14ac:dyDescent="0.2">
      <c r="A8" s="87"/>
      <c r="B8" s="387" t="s">
        <v>249</v>
      </c>
      <c r="C8" s="386"/>
      <c r="D8" s="390"/>
      <c r="E8" s="390"/>
      <c r="F8" s="390"/>
      <c r="G8" s="390"/>
      <c r="H8" s="87"/>
    </row>
    <row r="9" spans="1:8" x14ac:dyDescent="0.2">
      <c r="A9" s="87"/>
      <c r="B9" s="387" t="s">
        <v>252</v>
      </c>
      <c r="C9" s="386"/>
      <c r="D9" s="390"/>
      <c r="E9" s="390"/>
      <c r="F9" s="390"/>
      <c r="G9" s="390"/>
      <c r="H9" s="87"/>
    </row>
    <row r="10" spans="1:8" x14ac:dyDescent="0.2">
      <c r="A10" s="87"/>
      <c r="B10" s="387" t="s">
        <v>250</v>
      </c>
      <c r="C10" s="386"/>
      <c r="D10" s="390"/>
      <c r="E10" s="390"/>
      <c r="F10" s="390"/>
      <c r="G10" s="390"/>
      <c r="H10" s="87"/>
    </row>
    <row r="11" spans="1:8" x14ac:dyDescent="0.2">
      <c r="A11" s="87"/>
      <c r="B11" s="387" t="s">
        <v>253</v>
      </c>
      <c r="C11" s="386"/>
      <c r="D11" s="390"/>
      <c r="E11" s="390"/>
      <c r="F11" s="390"/>
      <c r="G11" s="390"/>
      <c r="H11" s="87"/>
    </row>
    <row r="12" spans="1:8" ht="18" x14ac:dyDescent="0.2">
      <c r="A12" s="87"/>
      <c r="B12" s="381" t="s">
        <v>264</v>
      </c>
      <c r="C12" s="386"/>
      <c r="D12" s="390"/>
      <c r="E12" s="390"/>
      <c r="F12" s="390"/>
      <c r="G12" s="390"/>
      <c r="H12" s="87"/>
    </row>
    <row r="13" spans="1:8" ht="15" customHeight="1" x14ac:dyDescent="0.2">
      <c r="A13" s="87"/>
      <c r="B13" s="387" t="s">
        <v>251</v>
      </c>
      <c r="C13" s="382"/>
      <c r="D13" s="390"/>
      <c r="E13" s="390"/>
      <c r="F13" s="390"/>
      <c r="G13" s="390"/>
      <c r="H13" s="87"/>
    </row>
    <row r="14" spans="1:8" x14ac:dyDescent="0.2">
      <c r="A14" s="87"/>
      <c r="B14" s="387" t="s">
        <v>254</v>
      </c>
      <c r="C14" s="386"/>
      <c r="D14" s="390"/>
      <c r="E14" s="390"/>
      <c r="F14" s="390"/>
      <c r="G14" s="390"/>
      <c r="H14" s="87"/>
    </row>
    <row r="15" spans="1:8" ht="8.25" customHeight="1" x14ac:dyDescent="0.2">
      <c r="A15" s="87"/>
      <c r="B15" s="391"/>
      <c r="C15" s="392"/>
      <c r="D15" s="87"/>
      <c r="E15" s="87"/>
      <c r="F15" s="87"/>
      <c r="G15" s="87"/>
      <c r="H15" s="87"/>
    </row>
    <row r="16" spans="1:8" x14ac:dyDescent="0.2">
      <c r="A16" s="87"/>
      <c r="B16" s="399" t="s">
        <v>258</v>
      </c>
      <c r="C16" s="399"/>
      <c r="D16" s="87"/>
      <c r="E16" s="87"/>
      <c r="F16" s="87"/>
      <c r="G16" s="87"/>
      <c r="H16" s="87"/>
    </row>
    <row r="17" spans="1:8" ht="18" x14ac:dyDescent="0.2">
      <c r="A17" s="87"/>
      <c r="B17" s="393" t="s">
        <v>265</v>
      </c>
      <c r="C17" s="394"/>
      <c r="D17" s="395"/>
      <c r="E17" s="395"/>
      <c r="F17" s="395"/>
      <c r="G17" s="395"/>
      <c r="H17" s="87"/>
    </row>
    <row r="18" spans="1:8" x14ac:dyDescent="0.2">
      <c r="A18" s="87"/>
      <c r="B18" s="396" t="s">
        <v>255</v>
      </c>
      <c r="C18" s="397"/>
      <c r="D18" s="395"/>
      <c r="E18" s="395"/>
      <c r="F18" s="395"/>
      <c r="G18" s="395"/>
      <c r="H18" s="87"/>
    </row>
    <row r="19" spans="1:8" x14ac:dyDescent="0.2">
      <c r="A19" s="87"/>
      <c r="B19" s="396" t="s">
        <v>256</v>
      </c>
      <c r="C19" s="394"/>
      <c r="D19" s="395"/>
      <c r="E19" s="395"/>
      <c r="F19" s="395"/>
      <c r="G19" s="395"/>
      <c r="H19" s="87"/>
    </row>
    <row r="20" spans="1:8" ht="18" x14ac:dyDescent="0.2">
      <c r="A20" s="87"/>
      <c r="B20" s="393" t="s">
        <v>266</v>
      </c>
      <c r="C20" s="395"/>
      <c r="D20" s="395"/>
      <c r="E20" s="395"/>
      <c r="F20" s="395"/>
      <c r="G20" s="395"/>
      <c r="H20" s="87"/>
    </row>
    <row r="21" spans="1:8" x14ac:dyDescent="0.2">
      <c r="A21" s="87"/>
      <c r="B21" s="396" t="s">
        <v>257</v>
      </c>
      <c r="C21" s="395"/>
      <c r="D21" s="395"/>
      <c r="E21" s="395"/>
      <c r="F21" s="395"/>
      <c r="G21" s="395"/>
      <c r="H21" s="87"/>
    </row>
    <row r="22" spans="1:8" ht="10.5" customHeight="1" x14ac:dyDescent="0.2">
      <c r="A22" s="87"/>
      <c r="C22" s="87"/>
      <c r="D22" s="87"/>
      <c r="E22" s="87"/>
      <c r="F22" s="87"/>
      <c r="G22" s="87"/>
      <c r="H22" s="87"/>
    </row>
    <row r="23" spans="1:8" s="413" customFormat="1" ht="15" customHeight="1" x14ac:dyDescent="0.25">
      <c r="A23" s="410"/>
      <c r="B23" s="411" t="s">
        <v>261</v>
      </c>
      <c r="C23" s="412"/>
      <c r="D23" s="410"/>
      <c r="E23" s="410"/>
      <c r="F23" s="410"/>
      <c r="G23" s="410"/>
      <c r="H23" s="410"/>
    </row>
    <row r="24" spans="1:8" x14ac:dyDescent="0.2">
      <c r="A24" s="87"/>
      <c r="B24" s="388" t="s">
        <v>259</v>
      </c>
      <c r="C24" s="87"/>
      <c r="D24" s="87"/>
      <c r="E24" s="87"/>
      <c r="F24" s="87"/>
      <c r="G24" s="87"/>
      <c r="H24" s="87"/>
    </row>
    <row r="25" spans="1:8" x14ac:dyDescent="0.2">
      <c r="A25" s="87"/>
      <c r="B25" s="87"/>
      <c r="C25" s="87"/>
      <c r="D25" s="87"/>
      <c r="E25" s="87"/>
      <c r="F25" s="87"/>
      <c r="G25" s="87"/>
      <c r="H25" s="87"/>
    </row>
    <row r="26" spans="1:8" s="87" customFormat="1" ht="15.75" x14ac:dyDescent="0.2">
      <c r="B26" s="404"/>
      <c r="C26" s="405"/>
    </row>
    <row r="27" spans="1:8" s="87" customFormat="1" x14ac:dyDescent="0.2">
      <c r="B27" s="391"/>
      <c r="C27" s="405"/>
    </row>
    <row r="28" spans="1:8" s="87" customFormat="1" x14ac:dyDescent="0.2">
      <c r="B28" s="406"/>
      <c r="C28" s="405"/>
    </row>
    <row r="29" spans="1:8" s="87" customFormat="1" x14ac:dyDescent="0.2">
      <c r="B29" s="406"/>
      <c r="C29" s="405"/>
    </row>
    <row r="30" spans="1:8" s="87" customFormat="1" x14ac:dyDescent="0.2">
      <c r="B30" s="407"/>
      <c r="C30" s="405"/>
    </row>
    <row r="31" spans="1:8" s="87" customFormat="1" x14ac:dyDescent="0.2">
      <c r="B31" s="408"/>
      <c r="C31" s="409"/>
    </row>
    <row r="32" spans="1:8" x14ac:dyDescent="0.2">
      <c r="A32" s="87"/>
      <c r="B32" s="87"/>
      <c r="C32" s="87"/>
      <c r="D32" s="87"/>
      <c r="E32" s="87"/>
      <c r="F32" s="87"/>
      <c r="G32" s="87"/>
      <c r="H32" s="87"/>
    </row>
    <row r="33" spans="1:8" x14ac:dyDescent="0.2">
      <c r="A33" s="87"/>
      <c r="B33" s="87"/>
      <c r="C33" s="87"/>
      <c r="D33" s="87"/>
      <c r="E33" s="87"/>
      <c r="F33" s="87"/>
      <c r="G33" s="87"/>
      <c r="H33" s="87"/>
    </row>
    <row r="34" spans="1:8" x14ac:dyDescent="0.2">
      <c r="A34" s="87"/>
      <c r="B34" s="87"/>
      <c r="C34" s="87"/>
      <c r="D34" s="87"/>
      <c r="E34" s="87"/>
      <c r="F34" s="87"/>
      <c r="G34" s="87"/>
      <c r="H34" s="87"/>
    </row>
    <row r="35" spans="1:8" x14ac:dyDescent="0.2">
      <c r="A35" s="87"/>
      <c r="B35" s="87"/>
      <c r="C35" s="87"/>
      <c r="D35" s="87"/>
      <c r="E35" s="87"/>
      <c r="F35" s="87"/>
      <c r="G35" s="87"/>
      <c r="H35" s="87"/>
    </row>
    <row r="36" spans="1:8" x14ac:dyDescent="0.2">
      <c r="A36" s="87"/>
      <c r="B36" s="87"/>
      <c r="C36" s="87"/>
      <c r="D36" s="87"/>
      <c r="E36" s="87"/>
      <c r="F36" s="87"/>
      <c r="G36" s="87"/>
      <c r="H36" s="87"/>
    </row>
    <row r="37" spans="1:8" x14ac:dyDescent="0.2">
      <c r="A37" s="87"/>
      <c r="B37" s="87"/>
      <c r="C37" s="87"/>
      <c r="D37" s="87"/>
      <c r="E37" s="87"/>
      <c r="F37" s="87"/>
      <c r="G37" s="87"/>
      <c r="H37" s="87"/>
    </row>
    <row r="38" spans="1:8" x14ac:dyDescent="0.2">
      <c r="A38" s="87"/>
      <c r="B38" s="87"/>
      <c r="C38" s="87"/>
      <c r="D38" s="87"/>
      <c r="E38" s="87"/>
      <c r="F38" s="87"/>
      <c r="G38" s="87"/>
      <c r="H38" s="87"/>
    </row>
    <row r="39" spans="1:8" x14ac:dyDescent="0.2">
      <c r="A39" s="87"/>
      <c r="B39" s="87"/>
      <c r="C39" s="87"/>
      <c r="D39" s="87"/>
      <c r="E39" s="87"/>
      <c r="F39" s="87"/>
      <c r="G39" s="87"/>
      <c r="H39" s="87"/>
    </row>
    <row r="40" spans="1:8" x14ac:dyDescent="0.2">
      <c r="A40" s="87"/>
      <c r="B40" s="87"/>
      <c r="C40" s="87"/>
      <c r="D40" s="87"/>
      <c r="E40" s="87"/>
      <c r="F40" s="87"/>
      <c r="G40" s="87"/>
      <c r="H40" s="87"/>
    </row>
    <row r="41" spans="1:8" x14ac:dyDescent="0.2">
      <c r="A41" s="87"/>
      <c r="B41" s="87"/>
      <c r="C41" s="87"/>
      <c r="D41" s="87"/>
      <c r="E41" s="87"/>
      <c r="F41" s="87"/>
      <c r="G41" s="87"/>
      <c r="H41" s="87"/>
    </row>
    <row r="42" spans="1:8" x14ac:dyDescent="0.2">
      <c r="A42" s="87"/>
      <c r="B42" s="87"/>
      <c r="C42" s="87"/>
      <c r="D42" s="87"/>
      <c r="E42" s="87"/>
      <c r="F42" s="87"/>
      <c r="G42" s="87"/>
      <c r="H42" s="87"/>
    </row>
    <row r="43" spans="1:8" x14ac:dyDescent="0.2">
      <c r="A43" s="87"/>
      <c r="B43" s="87"/>
      <c r="C43" s="87"/>
      <c r="D43" s="87"/>
      <c r="E43" s="87"/>
      <c r="F43" s="87"/>
      <c r="G43" s="87"/>
      <c r="H43" s="87"/>
    </row>
    <row r="44" spans="1:8" x14ac:dyDescent="0.2">
      <c r="A44" s="87"/>
      <c r="B44" s="87"/>
      <c r="C44" s="87"/>
      <c r="D44" s="87"/>
      <c r="E44" s="87"/>
      <c r="F44" s="87"/>
      <c r="G44" s="87"/>
      <c r="H44" s="87"/>
    </row>
    <row r="45" spans="1:8" x14ac:dyDescent="0.2">
      <c r="A45" s="87"/>
      <c r="B45" s="87"/>
      <c r="C45" s="87"/>
      <c r="D45" s="87"/>
      <c r="E45" s="87"/>
      <c r="F45" s="87"/>
      <c r="G45" s="87"/>
      <c r="H45" s="87"/>
    </row>
    <row r="46" spans="1:8" x14ac:dyDescent="0.2">
      <c r="A46" s="87"/>
      <c r="B46" s="87"/>
      <c r="C46" s="87"/>
      <c r="D46" s="87"/>
      <c r="E46" s="87"/>
      <c r="F46" s="87"/>
      <c r="G46" s="87"/>
      <c r="H46" s="87"/>
    </row>
    <row r="47" spans="1:8" x14ac:dyDescent="0.2">
      <c r="A47" s="87"/>
      <c r="B47" s="87"/>
      <c r="C47" s="87"/>
      <c r="D47" s="87"/>
      <c r="E47" s="87"/>
      <c r="F47" s="87"/>
      <c r="G47" s="87"/>
      <c r="H47" s="87"/>
    </row>
    <row r="48" spans="1:8" x14ac:dyDescent="0.2">
      <c r="A48" s="87"/>
      <c r="B48" s="87"/>
      <c r="C48" s="87"/>
      <c r="D48" s="87"/>
      <c r="E48" s="87"/>
      <c r="F48" s="87"/>
      <c r="G48" s="87"/>
      <c r="H48" s="87"/>
    </row>
    <row r="49" spans="1:8" x14ac:dyDescent="0.2">
      <c r="A49" s="87"/>
      <c r="B49" s="87"/>
      <c r="C49" s="87"/>
      <c r="D49" s="87"/>
      <c r="E49" s="87"/>
      <c r="F49" s="87"/>
      <c r="G49" s="87"/>
      <c r="H49" s="87"/>
    </row>
    <row r="50" spans="1:8" x14ac:dyDescent="0.2">
      <c r="A50" s="87"/>
      <c r="B50" s="87"/>
      <c r="C50" s="87"/>
      <c r="D50" s="87"/>
      <c r="E50" s="87"/>
      <c r="F50" s="87"/>
      <c r="G50" s="87"/>
      <c r="H50" s="87"/>
    </row>
    <row r="51" spans="1:8" x14ac:dyDescent="0.2">
      <c r="A51" s="87"/>
      <c r="B51" s="87"/>
      <c r="C51" s="87"/>
      <c r="D51" s="87"/>
      <c r="E51" s="87"/>
      <c r="F51" s="87"/>
      <c r="G51" s="87"/>
      <c r="H51" s="87"/>
    </row>
    <row r="52" spans="1:8" x14ac:dyDescent="0.2">
      <c r="A52" s="87"/>
      <c r="B52" s="87"/>
      <c r="C52" s="87"/>
      <c r="D52" s="87"/>
      <c r="E52" s="87"/>
      <c r="F52" s="87"/>
      <c r="G52" s="87"/>
      <c r="H52" s="87"/>
    </row>
    <row r="53" spans="1:8" x14ac:dyDescent="0.2">
      <c r="A53" s="87"/>
      <c r="B53" s="87"/>
      <c r="C53" s="87"/>
      <c r="D53" s="87"/>
      <c r="E53" s="87"/>
      <c r="F53" s="87"/>
      <c r="G53" s="87"/>
      <c r="H53" s="87"/>
    </row>
    <row r="54" spans="1:8" x14ac:dyDescent="0.2">
      <c r="A54" s="87"/>
      <c r="B54" s="87"/>
      <c r="C54" s="87"/>
      <c r="D54" s="87"/>
      <c r="E54" s="87"/>
      <c r="F54" s="87"/>
      <c r="G54" s="87"/>
      <c r="H54" s="87"/>
    </row>
    <row r="55" spans="1:8" x14ac:dyDescent="0.2">
      <c r="A55" s="87"/>
      <c r="B55" s="87"/>
      <c r="C55" s="87"/>
      <c r="D55" s="87"/>
      <c r="E55" s="87"/>
      <c r="F55" s="87"/>
      <c r="G55" s="87"/>
      <c r="H55" s="87"/>
    </row>
    <row r="56" spans="1:8" x14ac:dyDescent="0.2">
      <c r="A56" s="87"/>
      <c r="B56" s="87"/>
      <c r="C56" s="87"/>
      <c r="D56" s="87"/>
      <c r="E56" s="87"/>
      <c r="F56" s="87"/>
      <c r="G56" s="87"/>
      <c r="H56" s="87"/>
    </row>
    <row r="57" spans="1:8" x14ac:dyDescent="0.2">
      <c r="A57" s="87"/>
      <c r="B57" s="87"/>
      <c r="C57" s="87"/>
      <c r="D57" s="87"/>
      <c r="E57" s="87"/>
      <c r="F57" s="87"/>
      <c r="G57" s="87"/>
      <c r="H57" s="87"/>
    </row>
    <row r="58" spans="1:8" x14ac:dyDescent="0.2">
      <c r="A58" s="87"/>
      <c r="B58" s="87"/>
      <c r="C58" s="87"/>
      <c r="D58" s="87"/>
      <c r="E58" s="87"/>
      <c r="F58" s="87"/>
      <c r="G58" s="87"/>
      <c r="H58" s="87"/>
    </row>
    <row r="59" spans="1:8" x14ac:dyDescent="0.2">
      <c r="A59" s="87"/>
      <c r="B59" s="87"/>
      <c r="C59" s="87"/>
      <c r="D59" s="87"/>
      <c r="E59" s="87"/>
      <c r="F59" s="87"/>
      <c r="G59" s="87"/>
      <c r="H59" s="87"/>
    </row>
    <row r="60" spans="1:8" x14ac:dyDescent="0.2">
      <c r="A60" s="87"/>
      <c r="B60" s="87"/>
      <c r="C60" s="87"/>
      <c r="D60" s="87"/>
      <c r="E60" s="87"/>
      <c r="F60" s="87"/>
      <c r="G60" s="87"/>
      <c r="H60" s="87"/>
    </row>
    <row r="61" spans="1:8" x14ac:dyDescent="0.2">
      <c r="A61" s="87"/>
      <c r="B61" s="87"/>
      <c r="C61" s="87"/>
      <c r="D61" s="87"/>
      <c r="E61" s="87"/>
      <c r="F61" s="87"/>
      <c r="G61" s="87"/>
      <c r="H61" s="87"/>
    </row>
    <row r="62" spans="1:8" x14ac:dyDescent="0.2">
      <c r="A62" s="87"/>
      <c r="B62" s="87"/>
      <c r="C62" s="87"/>
      <c r="D62" s="87"/>
      <c r="E62" s="87"/>
      <c r="F62" s="87"/>
      <c r="G62" s="87"/>
      <c r="H62" s="87"/>
    </row>
    <row r="63" spans="1:8" x14ac:dyDescent="0.2">
      <c r="A63" s="87"/>
      <c r="B63" s="87"/>
      <c r="C63" s="87"/>
      <c r="D63" s="87"/>
      <c r="E63" s="87"/>
      <c r="F63" s="87"/>
      <c r="G63" s="87"/>
      <c r="H63" s="87"/>
    </row>
    <row r="64" spans="1:8" x14ac:dyDescent="0.2">
      <c r="A64" s="87"/>
      <c r="B64" s="87"/>
      <c r="C64" s="87"/>
      <c r="D64" s="87"/>
      <c r="E64" s="87"/>
      <c r="F64" s="87"/>
      <c r="G64" s="87"/>
      <c r="H64" s="87"/>
    </row>
    <row r="65" spans="1:8" x14ac:dyDescent="0.2">
      <c r="A65" s="87"/>
      <c r="B65" s="87"/>
      <c r="C65" s="87"/>
      <c r="D65" s="87"/>
      <c r="E65" s="87"/>
      <c r="F65" s="87"/>
      <c r="G65" s="87"/>
      <c r="H65" s="87"/>
    </row>
    <row r="66" spans="1:8" x14ac:dyDescent="0.2">
      <c r="A66" s="87"/>
      <c r="B66" s="87"/>
      <c r="C66" s="87"/>
      <c r="D66" s="87"/>
      <c r="E66" s="87"/>
      <c r="F66" s="87"/>
      <c r="G66" s="87"/>
      <c r="H66" s="87"/>
    </row>
    <row r="67" spans="1:8" x14ac:dyDescent="0.2">
      <c r="A67" s="87"/>
      <c r="B67" s="87"/>
      <c r="C67" s="87"/>
      <c r="D67" s="87"/>
      <c r="E67" s="87"/>
      <c r="F67" s="87"/>
      <c r="G67" s="87"/>
      <c r="H67" s="87"/>
    </row>
    <row r="68" spans="1:8" x14ac:dyDescent="0.2">
      <c r="A68" s="87"/>
      <c r="B68" s="87"/>
      <c r="C68" s="87"/>
      <c r="D68" s="87"/>
      <c r="E68" s="87"/>
      <c r="F68" s="87"/>
      <c r="G68" s="87"/>
      <c r="H68" s="87"/>
    </row>
    <row r="69" spans="1:8" x14ac:dyDescent="0.2">
      <c r="A69" s="87"/>
      <c r="B69" s="87"/>
      <c r="C69" s="87"/>
      <c r="D69" s="87"/>
      <c r="E69" s="87"/>
      <c r="F69" s="87"/>
      <c r="G69" s="87"/>
      <c r="H69" s="87"/>
    </row>
    <row r="70" spans="1:8" x14ac:dyDescent="0.2">
      <c r="A70" s="87"/>
      <c r="B70" s="87"/>
      <c r="C70" s="87"/>
      <c r="D70" s="87"/>
      <c r="E70" s="87"/>
      <c r="F70" s="87"/>
      <c r="G70" s="87"/>
      <c r="H70" s="87"/>
    </row>
    <row r="71" spans="1:8" x14ac:dyDescent="0.2">
      <c r="A71" s="87"/>
      <c r="B71" s="87"/>
      <c r="C71" s="87"/>
      <c r="D71" s="87"/>
      <c r="E71" s="87"/>
      <c r="F71" s="87"/>
      <c r="G71" s="87"/>
      <c r="H71" s="87"/>
    </row>
    <row r="72" spans="1:8" x14ac:dyDescent="0.2">
      <c r="A72" s="87"/>
      <c r="B72" s="87"/>
      <c r="C72" s="87"/>
      <c r="D72" s="87"/>
      <c r="E72" s="87"/>
      <c r="F72" s="87"/>
      <c r="G72" s="87"/>
      <c r="H72" s="87"/>
    </row>
    <row r="73" spans="1:8" x14ac:dyDescent="0.2">
      <c r="A73" s="87"/>
      <c r="B73" s="87"/>
      <c r="C73" s="87"/>
      <c r="D73" s="87"/>
      <c r="E73" s="87"/>
      <c r="F73" s="87"/>
      <c r="G73" s="87"/>
      <c r="H73" s="87"/>
    </row>
    <row r="74" spans="1:8" x14ac:dyDescent="0.2">
      <c r="A74" s="87"/>
      <c r="B74" s="87"/>
      <c r="C74" s="87"/>
      <c r="D74" s="87"/>
      <c r="E74" s="87"/>
      <c r="F74" s="87"/>
      <c r="G74" s="87"/>
      <c r="H74" s="87"/>
    </row>
    <row r="75" spans="1:8" x14ac:dyDescent="0.2">
      <c r="A75" s="87"/>
      <c r="B75" s="87"/>
      <c r="C75" s="87"/>
      <c r="D75" s="87"/>
      <c r="E75" s="87"/>
      <c r="F75" s="87"/>
      <c r="G75" s="87"/>
      <c r="H75" s="87"/>
    </row>
    <row r="76" spans="1:8" x14ac:dyDescent="0.2">
      <c r="A76" s="87"/>
      <c r="B76" s="87"/>
      <c r="C76" s="87"/>
      <c r="D76" s="87"/>
      <c r="E76" s="87"/>
      <c r="F76" s="87"/>
      <c r="G76" s="87"/>
      <c r="H76" s="87"/>
    </row>
    <row r="77" spans="1:8" x14ac:dyDescent="0.2">
      <c r="A77" s="87"/>
      <c r="B77" s="87"/>
      <c r="C77" s="87"/>
      <c r="D77" s="87"/>
      <c r="E77" s="87"/>
      <c r="F77" s="87"/>
      <c r="G77" s="87"/>
      <c r="H77" s="87"/>
    </row>
    <row r="78" spans="1:8" x14ac:dyDescent="0.2">
      <c r="A78" s="87"/>
      <c r="B78" s="87"/>
      <c r="C78" s="87"/>
      <c r="D78" s="87"/>
      <c r="E78" s="87"/>
      <c r="F78" s="87"/>
      <c r="G78" s="87"/>
      <c r="H78" s="87"/>
    </row>
    <row r="79" spans="1:8" x14ac:dyDescent="0.2">
      <c r="A79" s="87"/>
      <c r="B79" s="87"/>
      <c r="C79" s="87"/>
      <c r="D79" s="87"/>
      <c r="E79" s="87"/>
      <c r="F79" s="87"/>
      <c r="G79" s="87"/>
      <c r="H79" s="87"/>
    </row>
    <row r="80" spans="1:8" x14ac:dyDescent="0.2">
      <c r="A80" s="87"/>
      <c r="B80" s="87"/>
      <c r="C80" s="87"/>
      <c r="D80" s="87"/>
      <c r="E80" s="87"/>
      <c r="F80" s="87"/>
      <c r="G80" s="87"/>
      <c r="H80" s="87"/>
    </row>
    <row r="81" spans="1:8" x14ac:dyDescent="0.2">
      <c r="A81" s="87"/>
      <c r="B81" s="87"/>
      <c r="C81" s="87"/>
      <c r="D81" s="87"/>
      <c r="E81" s="87"/>
      <c r="F81" s="87"/>
      <c r="G81" s="87"/>
      <c r="H81" s="87"/>
    </row>
    <row r="82" spans="1:8" x14ac:dyDescent="0.2">
      <c r="A82" s="87"/>
      <c r="B82" s="87"/>
      <c r="C82" s="87"/>
      <c r="D82" s="87"/>
      <c r="E82" s="87"/>
      <c r="F82" s="87"/>
      <c r="G82" s="87"/>
      <c r="H82" s="87"/>
    </row>
    <row r="83" spans="1:8" x14ac:dyDescent="0.2">
      <c r="A83" s="87"/>
      <c r="B83" s="87"/>
      <c r="C83" s="87"/>
      <c r="D83" s="87"/>
      <c r="E83" s="87"/>
      <c r="F83" s="87"/>
      <c r="G83" s="87"/>
      <c r="H83" s="87"/>
    </row>
    <row r="84" spans="1:8" x14ac:dyDescent="0.2">
      <c r="A84" s="87"/>
      <c r="B84" s="87"/>
      <c r="C84" s="87"/>
      <c r="D84" s="87"/>
      <c r="E84" s="87"/>
      <c r="F84" s="87"/>
      <c r="G84" s="87"/>
      <c r="H84" s="87"/>
    </row>
    <row r="85" spans="1:8" x14ac:dyDescent="0.2">
      <c r="A85" s="87"/>
      <c r="B85" s="87"/>
      <c r="C85" s="87"/>
      <c r="D85" s="87"/>
      <c r="E85" s="87"/>
      <c r="F85" s="87"/>
    </row>
    <row r="86" spans="1:8" ht="15.75" hidden="1" thickBot="1" x14ac:dyDescent="0.25">
      <c r="B86" s="87"/>
      <c r="C86" s="87"/>
      <c r="D86" s="126" t="s">
        <v>66</v>
      </c>
    </row>
    <row r="87" spans="1:8" hidden="1" x14ac:dyDescent="0.2">
      <c r="B87" s="87"/>
      <c r="C87" s="87"/>
      <c r="D87" s="123" t="s">
        <v>72</v>
      </c>
    </row>
    <row r="88" spans="1:8" ht="15.75" hidden="1" thickBot="1" x14ac:dyDescent="0.25">
      <c r="B88" s="87"/>
      <c r="C88" s="87"/>
      <c r="D88" s="124" t="s">
        <v>73</v>
      </c>
    </row>
    <row r="89" spans="1:8" hidden="1" x14ac:dyDescent="0.2">
      <c r="B89" s="87"/>
      <c r="C89" s="87"/>
    </row>
    <row r="90" spans="1:8" hidden="1" x14ac:dyDescent="0.2">
      <c r="B90" s="87"/>
      <c r="C90" s="87"/>
    </row>
    <row r="91" spans="1:8" hidden="1" x14ac:dyDescent="0.2">
      <c r="B91" s="87"/>
      <c r="C91" s="87"/>
    </row>
    <row r="92" spans="1:8" x14ac:dyDescent="0.2">
      <c r="B92" s="87"/>
      <c r="C92" s="87"/>
    </row>
    <row r="93" spans="1:8" x14ac:dyDescent="0.2">
      <c r="B93" s="87"/>
      <c r="C93" s="87"/>
    </row>
    <row r="94" spans="1:8" x14ac:dyDescent="0.2">
      <c r="B94" s="87"/>
      <c r="C94" s="87"/>
    </row>
    <row r="95" spans="1:8" x14ac:dyDescent="0.2">
      <c r="B95" s="87"/>
      <c r="C95" s="87"/>
    </row>
    <row r="96" spans="1:8" x14ac:dyDescent="0.2">
      <c r="B96" s="87"/>
      <c r="C96" s="87"/>
    </row>
    <row r="97" spans="2:3" x14ac:dyDescent="0.2">
      <c r="B97" s="87"/>
      <c r="C97" s="87"/>
    </row>
    <row r="98" spans="2:3" x14ac:dyDescent="0.2">
      <c r="B98" s="87"/>
      <c r="C98" s="87"/>
    </row>
    <row r="99" spans="2:3" x14ac:dyDescent="0.2">
      <c r="B99" s="87"/>
      <c r="C99" s="87"/>
    </row>
    <row r="100" spans="2:3" x14ac:dyDescent="0.2">
      <c r="B100" s="87"/>
      <c r="C100" s="87"/>
    </row>
    <row r="101" spans="2:3" x14ac:dyDescent="0.2">
      <c r="B101" s="87"/>
      <c r="C101" s="87"/>
    </row>
    <row r="102" spans="2:3" x14ac:dyDescent="0.2">
      <c r="B102" s="87"/>
      <c r="C102" s="87"/>
    </row>
    <row r="103" spans="2:3" ht="15.75" thickBot="1" x14ac:dyDescent="0.25">
      <c r="B103" s="87"/>
      <c r="C103" s="87"/>
    </row>
    <row r="104" spans="2:3" ht="15.75" thickBot="1" x14ac:dyDescent="0.25">
      <c r="B104" s="87"/>
      <c r="C104" s="125" t="s">
        <v>65</v>
      </c>
    </row>
    <row r="105" spans="2:3" x14ac:dyDescent="0.2">
      <c r="B105" s="87"/>
      <c r="C105" s="123" t="s">
        <v>67</v>
      </c>
    </row>
    <row r="106" spans="2:3" x14ac:dyDescent="0.2">
      <c r="B106" s="87"/>
      <c r="C106" s="123" t="s">
        <v>68</v>
      </c>
    </row>
    <row r="107" spans="2:3" x14ac:dyDescent="0.2">
      <c r="B107" s="87"/>
      <c r="C107" s="123" t="s">
        <v>69</v>
      </c>
    </row>
    <row r="108" spans="2:3" x14ac:dyDescent="0.2">
      <c r="B108" s="87"/>
      <c r="C108" s="123" t="s">
        <v>70</v>
      </c>
    </row>
    <row r="109" spans="2:3" ht="15.75" thickBot="1" x14ac:dyDescent="0.25">
      <c r="B109" s="87"/>
      <c r="C109" s="124" t="s">
        <v>71</v>
      </c>
    </row>
    <row r="110" spans="2:3" x14ac:dyDescent="0.2">
      <c r="B110" s="87"/>
    </row>
  </sheetData>
  <sheetProtection algorithmName="SHA-512" hashValue="Vsz7nCOJ94UkQmRrnM3MbBToP4+AS0dBnjO+uVvmZ+Fz96RLyHxHKUfFJApAkUTPlAYU+JB5tLCity2QBHZ8cw==" saltValue="Wetn+9bJvrZsDzRxpeoieg==" spinCount="100000" sheet="1" objects="1" scenario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1516"/>
  <sheetViews>
    <sheetView showZeros="0" rightToLeft="1" workbookViewId="0">
      <pane ySplit="5" topLeftCell="A6" activePane="bottomLeft" state="frozen"/>
      <selection sqref="A1:C1"/>
      <selection pane="bottomLeft" activeCell="A6" sqref="A6"/>
    </sheetView>
  </sheetViews>
  <sheetFormatPr defaultColWidth="0" defaultRowHeight="15" zeroHeight="1" x14ac:dyDescent="0.2"/>
  <cols>
    <col min="1" max="1" width="6.77734375" style="1" bestFit="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44140625" style="1" customWidth="1"/>
    <col min="10" max="10" width="1.109375" style="6" customWidth="1"/>
    <col min="11" max="11" width="16.5546875" style="1" customWidth="1"/>
    <col min="12" max="12" width="10.6640625" style="1" customWidth="1"/>
    <col min="13" max="13" width="10.6640625" style="78"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25" t="str">
        <f>IFERROR(ז!A1:D1+31,"חודש ?")</f>
        <v>חודש ?</v>
      </c>
      <c r="B1" s="625"/>
      <c r="C1" s="625"/>
      <c r="D1" s="122"/>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70">
        <f>SUM(L7:L50)</f>
        <v>0</v>
      </c>
      <c r="M2" s="61">
        <f>SUM(M7:M50)</f>
        <v>0</v>
      </c>
      <c r="N2" s="53">
        <f>SUM(N7:N50)</f>
        <v>0</v>
      </c>
    </row>
    <row r="3" spans="1:14" ht="16.5" customHeight="1" thickBot="1" x14ac:dyDescent="0.3">
      <c r="A3" s="622" t="s">
        <v>64</v>
      </c>
      <c r="B3" s="623"/>
      <c r="C3" s="623"/>
      <c r="D3" s="623"/>
      <c r="E3" s="623"/>
      <c r="F3" s="624"/>
      <c r="G3" s="620" t="s">
        <v>13</v>
      </c>
      <c r="H3" s="139"/>
      <c r="I3" s="139"/>
      <c r="K3" s="37" t="s">
        <v>11</v>
      </c>
      <c r="L3" s="71">
        <f>SUM(L53:L65)</f>
        <v>0</v>
      </c>
      <c r="M3" s="60">
        <f>SUM(M53:M65)</f>
        <v>0</v>
      </c>
      <c r="N3" s="52">
        <f>SUM(N53:N65)</f>
        <v>0</v>
      </c>
    </row>
    <row r="4" spans="1:14" ht="16.5" thickBot="1" x14ac:dyDescent="0.3">
      <c r="A4" s="144" t="s">
        <v>336</v>
      </c>
      <c r="B4" s="145" t="s">
        <v>66</v>
      </c>
      <c r="C4" s="146" t="s">
        <v>47</v>
      </c>
      <c r="D4" s="145" t="s">
        <v>10</v>
      </c>
      <c r="E4" s="147" t="s">
        <v>65</v>
      </c>
      <c r="F4" s="148" t="s">
        <v>49</v>
      </c>
      <c r="G4" s="621"/>
      <c r="H4" s="140"/>
      <c r="I4" s="47"/>
      <c r="K4" s="400" t="s">
        <v>41</v>
      </c>
      <c r="L4" s="401">
        <f>L3-L2</f>
        <v>0</v>
      </c>
      <c r="M4" s="401">
        <f>M3-M2</f>
        <v>0</v>
      </c>
      <c r="N4" s="401">
        <f>N3+N2</f>
        <v>0</v>
      </c>
    </row>
    <row r="5" spans="1:14" ht="6" customHeight="1" thickBot="1" x14ac:dyDescent="0.3">
      <c r="A5" s="128"/>
      <c r="B5" s="129"/>
      <c r="C5" s="47"/>
      <c r="D5" s="47"/>
      <c r="E5" s="120"/>
      <c r="F5" s="47"/>
      <c r="G5" s="47"/>
      <c r="H5" s="140"/>
      <c r="I5" s="47"/>
      <c r="K5" s="32"/>
      <c r="L5" s="72"/>
      <c r="M5" s="32"/>
      <c r="N5" s="54"/>
    </row>
    <row r="6" spans="1:14" ht="15.75" x14ac:dyDescent="0.25">
      <c r="A6" s="134"/>
      <c r="B6" s="135"/>
      <c r="C6" s="136"/>
      <c r="D6" s="137"/>
      <c r="E6" s="138"/>
      <c r="F6" s="137"/>
      <c r="G6" s="127"/>
      <c r="H6" s="141"/>
      <c r="I6" s="142"/>
      <c r="K6" s="42" t="s">
        <v>1</v>
      </c>
      <c r="L6" s="73" t="s">
        <v>45</v>
      </c>
      <c r="M6" s="3" t="s">
        <v>48</v>
      </c>
      <c r="N6" s="55" t="s">
        <v>46</v>
      </c>
    </row>
    <row r="7" spans="1:14" x14ac:dyDescent="0.2">
      <c r="A7" s="134"/>
      <c r="B7" s="135"/>
      <c r="C7" s="136"/>
      <c r="D7" s="137"/>
      <c r="E7" s="138"/>
      <c r="F7" s="137"/>
      <c r="G7" s="127"/>
      <c r="H7" s="141"/>
      <c r="I7" s="142"/>
      <c r="K7" s="93" t="str">
        <f>ז!K7</f>
        <v>משכנתא</v>
      </c>
      <c r="L7" s="110">
        <f>ז!L7</f>
        <v>0</v>
      </c>
      <c r="M7" s="111">
        <f>SUMPRODUCT(($D$6:$D$1503)*($C$6:$C$1503=K7)*($B$6:$B$1503&lt;&gt;'הוראות שימוש'!$D$88))</f>
        <v>0</v>
      </c>
      <c r="N7" s="112">
        <f>ז!N7+$L$1500*(L7-M7)</f>
        <v>0</v>
      </c>
    </row>
    <row r="8" spans="1:14" x14ac:dyDescent="0.2">
      <c r="A8" s="134"/>
      <c r="B8" s="135"/>
      <c r="C8" s="136"/>
      <c r="D8" s="137"/>
      <c r="E8" s="138"/>
      <c r="F8" s="137"/>
      <c r="G8" s="127"/>
      <c r="H8" s="141"/>
      <c r="I8" s="142"/>
      <c r="K8" s="94" t="str">
        <f>ז!K8</f>
        <v>ביטוח משכנתא</v>
      </c>
      <c r="L8" s="113">
        <f>ז!L8</f>
        <v>0</v>
      </c>
      <c r="M8" s="100">
        <f>SUMPRODUCT(($D$6:$D$1503)*($C$6:$C$1503=K8)*($B$6:$B$1503&lt;&gt;'הוראות שימוש'!$D$88))</f>
        <v>0</v>
      </c>
      <c r="N8" s="101">
        <f>ז!N8+$L$1500*(L8-M8)</f>
        <v>0</v>
      </c>
    </row>
    <row r="9" spans="1:14" x14ac:dyDescent="0.2">
      <c r="A9" s="134"/>
      <c r="B9" s="135"/>
      <c r="C9" s="136"/>
      <c r="D9" s="137"/>
      <c r="E9" s="138"/>
      <c r="F9" s="137"/>
      <c r="G9" s="127"/>
      <c r="H9" s="141"/>
      <c r="I9" s="142"/>
      <c r="K9" s="94" t="str">
        <f>ז!K9</f>
        <v>שכר דירה</v>
      </c>
      <c r="L9" s="113">
        <f>ז!L9</f>
        <v>0</v>
      </c>
      <c r="M9" s="100">
        <f>SUMPRODUCT(($D$6:$D$1503)*($C$6:$C$1503=K9)*($B$6:$B$1503&lt;&gt;'הוראות שימוש'!$D$88))</f>
        <v>0</v>
      </c>
      <c r="N9" s="101">
        <f>ז!N9+$L$1500*(L9-M9)</f>
        <v>0</v>
      </c>
    </row>
    <row r="10" spans="1:14" x14ac:dyDescent="0.2">
      <c r="A10" s="134"/>
      <c r="B10" s="135"/>
      <c r="C10" s="136"/>
      <c r="D10" s="137"/>
      <c r="E10" s="138"/>
      <c r="F10" s="137"/>
      <c r="G10" s="127"/>
      <c r="H10" s="141"/>
      <c r="I10" s="142"/>
      <c r="K10" s="94" t="str">
        <f>ז!K10</f>
        <v>מיסי ישוב / ועד בית</v>
      </c>
      <c r="L10" s="113">
        <f>ז!L10</f>
        <v>0</v>
      </c>
      <c r="M10" s="100">
        <f>SUMPRODUCT(($D$6:$D$1503)*($C$6:$C$1503=K10)*($B$6:$B$1503&lt;&gt;'הוראות שימוש'!$D$88))</f>
        <v>0</v>
      </c>
      <c r="N10" s="101">
        <f>ז!N10+$L$1500*(L10-M10)</f>
        <v>0</v>
      </c>
    </row>
    <row r="11" spans="1:14" x14ac:dyDescent="0.2">
      <c r="A11" s="134"/>
      <c r="B11" s="135"/>
      <c r="C11" s="136"/>
      <c r="D11" s="137"/>
      <c r="E11" s="138"/>
      <c r="F11" s="137"/>
      <c r="G11" s="127"/>
      <c r="H11" s="141"/>
      <c r="I11" s="142"/>
      <c r="K11" s="94" t="str">
        <f>ז!K11</f>
        <v>ביטוחים (למעט רכב)</v>
      </c>
      <c r="L11" s="113">
        <f>ז!L11</f>
        <v>0</v>
      </c>
      <c r="M11" s="100">
        <f>SUMPRODUCT(($D$6:$D$1503)*($C$6:$C$1503=K11)*($B$6:$B$1503&lt;&gt;'הוראות שימוש'!$D$88))</f>
        <v>0</v>
      </c>
      <c r="N11" s="101">
        <f>ז!N11+$L$1500*(L11-M11)</f>
        <v>0</v>
      </c>
    </row>
    <row r="12" spans="1:14" x14ac:dyDescent="0.2">
      <c r="A12" s="134"/>
      <c r="B12" s="135"/>
      <c r="C12" s="136"/>
      <c r="D12" s="137"/>
      <c r="E12" s="138"/>
      <c r="F12" s="137"/>
      <c r="G12" s="127"/>
      <c r="H12" s="141"/>
      <c r="I12" s="142"/>
      <c r="K12" s="94" t="str">
        <f>ז!K12</f>
        <v>הוראות קבע לחיסכון</v>
      </c>
      <c r="L12" s="113">
        <f>ז!L12</f>
        <v>0</v>
      </c>
      <c r="M12" s="100">
        <f>SUMPRODUCT(($D$6:$D$1503)*($C$6:$C$1503=K12)*($B$6:$B$1503&lt;&gt;'הוראות שימוש'!$D$88))</f>
        <v>0</v>
      </c>
      <c r="N12" s="101">
        <f>ז!N12+$L$1500*(L12-M12)</f>
        <v>0</v>
      </c>
    </row>
    <row r="13" spans="1:14" x14ac:dyDescent="0.2">
      <c r="A13" s="134"/>
      <c r="B13" s="135"/>
      <c r="C13" s="136"/>
      <c r="D13" s="137"/>
      <c r="E13" s="138"/>
      <c r="F13" s="137"/>
      <c r="G13" s="127"/>
      <c r="H13" s="141"/>
      <c r="I13" s="142"/>
      <c r="K13" s="94" t="str">
        <f>ז!K13</f>
        <v>מנויים</v>
      </c>
      <c r="L13" s="113">
        <f>ז!L13</f>
        <v>0</v>
      </c>
      <c r="M13" s="100">
        <f>SUMPRODUCT(($D$6:$D$1503)*($C$6:$C$1503=K13)*($B$6:$B$1503&lt;&gt;'הוראות שימוש'!$D$88))</f>
        <v>0</v>
      </c>
      <c r="N13" s="101">
        <f>ז!N13+$L$1500*(L13-M13)</f>
        <v>0</v>
      </c>
    </row>
    <row r="14" spans="1:14" x14ac:dyDescent="0.2">
      <c r="A14" s="134"/>
      <c r="B14" s="135"/>
      <c r="C14" s="136"/>
      <c r="D14" s="137"/>
      <c r="E14" s="138"/>
      <c r="F14" s="137"/>
      <c r="G14" s="127"/>
      <c r="H14" s="141"/>
      <c r="I14" s="142"/>
      <c r="K14" s="94" t="str">
        <f>ז!K14</f>
        <v>תרומות בהוראת קבע</v>
      </c>
      <c r="L14" s="113">
        <f>ז!L14</f>
        <v>0</v>
      </c>
      <c r="M14" s="100">
        <f>SUMPRODUCT(($D$6:$D$1503)*($C$6:$C$1503=K14)*($B$6:$B$1503&lt;&gt;'הוראות שימוש'!$D$88))</f>
        <v>0</v>
      </c>
      <c r="N14" s="101">
        <f>ז!N14+$L$1500*(L14-M14)</f>
        <v>0</v>
      </c>
    </row>
    <row r="15" spans="1:14" x14ac:dyDescent="0.2">
      <c r="A15" s="134"/>
      <c r="B15" s="135"/>
      <c r="C15" s="136"/>
      <c r="D15" s="137"/>
      <c r="E15" s="138"/>
      <c r="F15" s="137"/>
      <c r="G15" s="127"/>
      <c r="H15" s="141"/>
      <c r="I15" s="143"/>
      <c r="K15" s="94" t="str">
        <f>ז!K15</f>
        <v>ארנונה / שמירה</v>
      </c>
      <c r="L15" s="113">
        <f>ז!L15</f>
        <v>0</v>
      </c>
      <c r="M15" s="100">
        <f>SUMPRODUCT(($D$6:$D$1503)*($C$6:$C$1503=K15)*($B$6:$B$1503&lt;&gt;'הוראות שימוש'!$D$88))</f>
        <v>0</v>
      </c>
      <c r="N15" s="101">
        <f>ז!N15+$L$1500*(L15-M15)</f>
        <v>0</v>
      </c>
    </row>
    <row r="16" spans="1:14" x14ac:dyDescent="0.2">
      <c r="A16" s="134"/>
      <c r="B16" s="135"/>
      <c r="C16" s="136"/>
      <c r="D16" s="137"/>
      <c r="E16" s="138"/>
      <c r="F16" s="137"/>
      <c r="G16" s="127"/>
      <c r="H16" s="141"/>
      <c r="I16" s="143"/>
      <c r="K16" s="94" t="str">
        <f>ז!K16</f>
        <v>מים וביוב</v>
      </c>
      <c r="L16" s="113">
        <f>ז!L16</f>
        <v>0</v>
      </c>
      <c r="M16" s="100">
        <f>SUMPRODUCT(($D$6:$D$1503)*($C$6:$C$1503=K16)*($B$6:$B$1503&lt;&gt;'הוראות שימוש'!$D$88))</f>
        <v>0</v>
      </c>
      <c r="N16" s="101">
        <f>ז!N16+$L$1500*(L16-M16)</f>
        <v>0</v>
      </c>
    </row>
    <row r="17" spans="1:14" x14ac:dyDescent="0.2">
      <c r="A17" s="134"/>
      <c r="B17" s="135"/>
      <c r="C17" s="136"/>
      <c r="D17" s="137"/>
      <c r="E17" s="138"/>
      <c r="F17" s="137"/>
      <c r="G17" s="127"/>
      <c r="H17" s="141"/>
      <c r="I17" s="143"/>
      <c r="K17" s="94" t="str">
        <f>ז!K17</f>
        <v>חשמל</v>
      </c>
      <c r="L17" s="113">
        <f>ז!L17</f>
        <v>0</v>
      </c>
      <c r="M17" s="100">
        <f>SUMPRODUCT(($D$6:$D$1503)*($C$6:$C$1503=K17)*($B$6:$B$1503&lt;&gt;'הוראות שימוש'!$D$88))</f>
        <v>0</v>
      </c>
      <c r="N17" s="101">
        <f>ז!N17+$L$1500*(L17-M17)</f>
        <v>0</v>
      </c>
    </row>
    <row r="18" spans="1:14" x14ac:dyDescent="0.2">
      <c r="A18" s="134"/>
      <c r="B18" s="135"/>
      <c r="C18" s="136"/>
      <c r="D18" s="137"/>
      <c r="E18" s="138"/>
      <c r="F18" s="137"/>
      <c r="G18" s="127"/>
      <c r="H18" s="141"/>
      <c r="I18" s="143"/>
      <c r="K18" s="94" t="str">
        <f>ז!K18</f>
        <v>גז</v>
      </c>
      <c r="L18" s="113">
        <f>ז!L18</f>
        <v>0</v>
      </c>
      <c r="M18" s="100">
        <f>SUMPRODUCT(($D$6:$D$1503)*($C$6:$C$1503=K18)*($B$6:$B$1503&lt;&gt;'הוראות שימוש'!$D$88))</f>
        <v>0</v>
      </c>
      <c r="N18" s="101">
        <f>ז!N18+$L$1500*(L18-M18)</f>
        <v>0</v>
      </c>
    </row>
    <row r="19" spans="1:14" x14ac:dyDescent="0.2">
      <c r="A19" s="134"/>
      <c r="B19" s="135"/>
      <c r="C19" s="136"/>
      <c r="D19" s="137"/>
      <c r="E19" s="138"/>
      <c r="F19" s="137"/>
      <c r="G19" s="127"/>
      <c r="H19" s="141"/>
      <c r="I19" s="143"/>
      <c r="K19" s="94" t="str">
        <f>ז!K19</f>
        <v>חימום - סולר, נפט</v>
      </c>
      <c r="L19" s="113">
        <f>ז!L19</f>
        <v>0</v>
      </c>
      <c r="M19" s="100">
        <f>SUMPRODUCT(($D$6:$D$1503)*($C$6:$C$1503=K19)*($B$6:$B$1503&lt;&gt;'הוראות שימוש'!$D$88))</f>
        <v>0</v>
      </c>
      <c r="N19" s="101">
        <f>ז!N19+$L$1500*(L19-M19)</f>
        <v>0</v>
      </c>
    </row>
    <row r="20" spans="1:14" x14ac:dyDescent="0.2">
      <c r="A20" s="134"/>
      <c r="B20" s="135"/>
      <c r="C20" s="136"/>
      <c r="D20" s="137"/>
      <c r="E20" s="138"/>
      <c r="F20" s="137"/>
      <c r="G20" s="127"/>
      <c r="H20" s="141"/>
      <c r="I20" s="143"/>
      <c r="K20" s="94" t="str">
        <f>ז!K20</f>
        <v>חינוך</v>
      </c>
      <c r="L20" s="113">
        <f>ז!L20</f>
        <v>0</v>
      </c>
      <c r="M20" s="100">
        <f>SUMPRODUCT(($D$6:$D$1503)*($C$6:$C$1503=K20)*($B$6:$B$1503&lt;&gt;'הוראות שימוש'!$D$88))</f>
        <v>0</v>
      </c>
      <c r="N20" s="101">
        <f>ז!N20+$L$1500*(L20-M20)</f>
        <v>0</v>
      </c>
    </row>
    <row r="21" spans="1:14" x14ac:dyDescent="0.2">
      <c r="A21" s="134"/>
      <c r="B21" s="135"/>
      <c r="C21" s="136"/>
      <c r="D21" s="137"/>
      <c r="E21" s="138"/>
      <c r="F21" s="137"/>
      <c r="G21" s="127"/>
      <c r="H21" s="141"/>
      <c r="I21" s="143"/>
      <c r="K21" s="94" t="str">
        <f>ז!K21</f>
        <v>חוגים, קייטנות ובריכה</v>
      </c>
      <c r="L21" s="113">
        <f>ז!L21</f>
        <v>0</v>
      </c>
      <c r="M21" s="100">
        <f>SUMPRODUCT(($D$6:$D$1503)*($C$6:$C$1503=K21)*($B$6:$B$1503&lt;&gt;'הוראות שימוש'!$D$88))</f>
        <v>0</v>
      </c>
      <c r="N21" s="101">
        <f>ז!N21+$L$1500*(L21-M21)</f>
        <v>0</v>
      </c>
    </row>
    <row r="22" spans="1:14" x14ac:dyDescent="0.2">
      <c r="A22" s="134"/>
      <c r="B22" s="135"/>
      <c r="C22" s="136"/>
      <c r="D22" s="137"/>
      <c r="E22" s="138"/>
      <c r="F22" s="137"/>
      <c r="G22" s="127"/>
      <c r="H22" s="141"/>
      <c r="I22" s="143"/>
      <c r="K22" s="94" t="str">
        <f>ז!K22</f>
        <v>ביטוח רכב + טסט</v>
      </c>
      <c r="L22" s="113">
        <f>ז!L22</f>
        <v>0</v>
      </c>
      <c r="M22" s="100">
        <f>SUMPRODUCT(($D$6:$D$1503)*($C$6:$C$1503=K22)*($B$6:$B$1503&lt;&gt;'הוראות שימוש'!$D$88))</f>
        <v>0</v>
      </c>
      <c r="N22" s="101">
        <f>ז!N22+$L$1500*(L22-M22)</f>
        <v>0</v>
      </c>
    </row>
    <row r="23" spans="1:14" x14ac:dyDescent="0.2">
      <c r="A23" s="134"/>
      <c r="B23" s="135"/>
      <c r="C23" s="136"/>
      <c r="D23" s="137"/>
      <c r="E23" s="138"/>
      <c r="F23" s="137"/>
      <c r="G23" s="127"/>
      <c r="H23" s="141"/>
      <c r="I23" s="143"/>
      <c r="K23" s="94" t="str">
        <f>ז!K23</f>
        <v>תיקוני רכב</v>
      </c>
      <c r="L23" s="113">
        <f>ז!L23</f>
        <v>0</v>
      </c>
      <c r="M23" s="100">
        <f>SUMPRODUCT(($D$6:$D$1503)*($C$6:$C$1503=K23)*($B$6:$B$1503&lt;&gt;'הוראות שימוש'!$D$88))</f>
        <v>0</v>
      </c>
      <c r="N23" s="101">
        <f>ז!N23+$L$1500*(L23-M23)</f>
        <v>0</v>
      </c>
    </row>
    <row r="24" spans="1:14" ht="15" customHeight="1" x14ac:dyDescent="0.2">
      <c r="A24" s="134"/>
      <c r="B24" s="135"/>
      <c r="C24" s="136"/>
      <c r="D24" s="137"/>
      <c r="E24" s="138"/>
      <c r="F24" s="137"/>
      <c r="G24" s="127"/>
      <c r="H24" s="141"/>
      <c r="I24" s="143"/>
      <c r="K24" s="94" t="str">
        <f>ז!K24</f>
        <v>ביגוד והנעלה</v>
      </c>
      <c r="L24" s="113">
        <f>ז!L24</f>
        <v>0</v>
      </c>
      <c r="M24" s="100">
        <f>SUMPRODUCT(($D$6:$D$1503)*($C$6:$C$1503=K24)*($B$6:$B$1503&lt;&gt;'הוראות שימוש'!$D$88))</f>
        <v>0</v>
      </c>
      <c r="N24" s="101">
        <f>ז!N24+$L$1500*(L24-M24)</f>
        <v>0</v>
      </c>
    </row>
    <row r="25" spans="1:14" x14ac:dyDescent="0.2">
      <c r="A25" s="134"/>
      <c r="B25" s="135"/>
      <c r="C25" s="136"/>
      <c r="D25" s="137"/>
      <c r="E25" s="138"/>
      <c r="F25" s="137"/>
      <c r="G25" s="127"/>
      <c r="H25" s="141"/>
      <c r="I25" s="143"/>
      <c r="K25" s="94" t="str">
        <f>ז!K25</f>
        <v>בריאות</v>
      </c>
      <c r="L25" s="113">
        <f>ז!L25</f>
        <v>0</v>
      </c>
      <c r="M25" s="100">
        <f>SUMPRODUCT(($D$6:$D$1503)*($C$6:$C$1503=K25)*($B$6:$B$1503&lt;&gt;'הוראות שימוש'!$D$88))</f>
        <v>0</v>
      </c>
      <c r="N25" s="101">
        <f>ז!N25+$L$1500*(L25-M25)</f>
        <v>0</v>
      </c>
    </row>
    <row r="26" spans="1:14" x14ac:dyDescent="0.2">
      <c r="A26" s="134"/>
      <c r="B26" s="135"/>
      <c r="C26" s="136"/>
      <c r="D26" s="137"/>
      <c r="E26" s="138"/>
      <c r="F26" s="137"/>
      <c r="G26" s="127"/>
      <c r="H26" s="141"/>
      <c r="I26" s="143"/>
      <c r="K26" s="94" t="str">
        <f>ז!K26</f>
        <v>עמלות וריביות בנקים</v>
      </c>
      <c r="L26" s="113">
        <f>ז!L26</f>
        <v>0</v>
      </c>
      <c r="M26" s="100">
        <f>SUMPRODUCT(($D$6:$D$1503)*($C$6:$C$1503=K26)*($B$6:$B$1503&lt;&gt;'הוראות שימוש'!$D$88))</f>
        <v>0</v>
      </c>
      <c r="N26" s="101">
        <f>ז!N26+$L$1500*(L26-M26)</f>
        <v>0</v>
      </c>
    </row>
    <row r="27" spans="1:14" x14ac:dyDescent="0.2">
      <c r="A27" s="134"/>
      <c r="B27" s="135"/>
      <c r="C27" s="136"/>
      <c r="D27" s="137"/>
      <c r="E27" s="138"/>
      <c r="F27" s="137"/>
      <c r="G27" s="127"/>
      <c r="H27" s="141"/>
      <c r="I27" s="143"/>
      <c r="K27" s="94" t="str">
        <f>ז!K27</f>
        <v>טיפולי שיניים</v>
      </c>
      <c r="L27" s="113">
        <f>ז!L27</f>
        <v>0</v>
      </c>
      <c r="M27" s="100">
        <f>SUMPRODUCT(($D$6:$D$1503)*($C$6:$C$1503=K27)*($B$6:$B$1503&lt;&gt;'הוראות שימוש'!$D$88))</f>
        <v>0</v>
      </c>
      <c r="N27" s="101">
        <f>ז!N27+$L$1500*(L27-M27)</f>
        <v>0</v>
      </c>
    </row>
    <row r="28" spans="1:14" x14ac:dyDescent="0.2">
      <c r="A28" s="134"/>
      <c r="B28" s="135"/>
      <c r="C28" s="136"/>
      <c r="D28" s="137"/>
      <c r="E28" s="138"/>
      <c r="F28" s="137"/>
      <c r="G28" s="127"/>
      <c r="H28" s="141"/>
      <c r="I28" s="143"/>
      <c r="K28" s="94" t="str">
        <f>ז!K28</f>
        <v>אופטיקה</v>
      </c>
      <c r="L28" s="113">
        <f>ז!L28</f>
        <v>0</v>
      </c>
      <c r="M28" s="100">
        <f>SUMPRODUCT(($D$6:$D$1503)*($C$6:$C$1503=K28)*($B$6:$B$1503&lt;&gt;'הוראות שימוש'!$D$88))</f>
        <v>0</v>
      </c>
      <c r="N28" s="101">
        <f>ז!N28+$L$1500*(L28-M28)</f>
        <v>0</v>
      </c>
    </row>
    <row r="29" spans="1:14" x14ac:dyDescent="0.2">
      <c r="A29" s="134"/>
      <c r="B29" s="135"/>
      <c r="C29" s="136"/>
      <c r="D29" s="137"/>
      <c r="E29" s="138"/>
      <c r="F29" s="137"/>
      <c r="G29" s="127"/>
      <c r="H29" s="141"/>
      <c r="I29" s="143"/>
      <c r="K29" s="94" t="str">
        <f>ז!K29</f>
        <v>חופשה / טיול</v>
      </c>
      <c r="L29" s="113">
        <f>ז!L29</f>
        <v>0</v>
      </c>
      <c r="M29" s="100">
        <f>SUMPRODUCT(($D$6:$D$1503)*($C$6:$C$1503=K29)*($B$6:$B$1503&lt;&gt;'הוראות שימוש'!$D$88))</f>
        <v>0</v>
      </c>
      <c r="N29" s="101">
        <f>ז!N29+$L$1500*(L29-M29)</f>
        <v>0</v>
      </c>
    </row>
    <row r="30" spans="1:14" x14ac:dyDescent="0.2">
      <c r="A30" s="134"/>
      <c r="B30" s="135"/>
      <c r="C30" s="136"/>
      <c r="D30" s="137"/>
      <c r="E30" s="138"/>
      <c r="F30" s="137"/>
      <c r="G30" s="127"/>
      <c r="H30" s="141"/>
      <c r="I30" s="143"/>
      <c r="K30" s="94" t="str">
        <f>ז!K30</f>
        <v>יהדות / חגים</v>
      </c>
      <c r="L30" s="113">
        <f>ז!L30</f>
        <v>0</v>
      </c>
      <c r="M30" s="100">
        <f>SUMPRODUCT(($D$6:$D$1503)*($C$6:$C$1503=K30)*($B$6:$B$1503&lt;&gt;'הוראות שימוש'!$D$88))</f>
        <v>0</v>
      </c>
      <c r="N30" s="101">
        <f>ז!N30+$L$1500*(L30-M30)</f>
        <v>0</v>
      </c>
    </row>
    <row r="31" spans="1:14" x14ac:dyDescent="0.2">
      <c r="A31" s="134"/>
      <c r="B31" s="135"/>
      <c r="C31" s="136"/>
      <c r="D31" s="137"/>
      <c r="E31" s="138"/>
      <c r="F31" s="137"/>
      <c r="G31" s="127"/>
      <c r="H31" s="141"/>
      <c r="I31" s="143"/>
      <c r="K31" s="94" t="str">
        <f>ז!K31</f>
        <v>מתנות לאירועים ושמחות</v>
      </c>
      <c r="L31" s="113">
        <f>ז!L31</f>
        <v>0</v>
      </c>
      <c r="M31" s="100">
        <f>SUMPRODUCT(($D$6:$D$1503)*($C$6:$C$1503=K31)*($B$6:$B$1503&lt;&gt;'הוראות שימוש'!$D$88))</f>
        <v>0</v>
      </c>
      <c r="N31" s="101">
        <f>ז!N31+$L$1500*(L31-M31)</f>
        <v>0</v>
      </c>
    </row>
    <row r="32" spans="1:14" x14ac:dyDescent="0.2">
      <c r="A32" s="134"/>
      <c r="B32" s="135"/>
      <c r="C32" s="136"/>
      <c r="D32" s="137"/>
      <c r="E32" s="138"/>
      <c r="F32" s="137"/>
      <c r="G32" s="127"/>
      <c r="H32" s="141"/>
      <c r="I32" s="143"/>
      <c r="K32" s="94" t="str">
        <f>ז!K32</f>
        <v>רכישות ושירותים</v>
      </c>
      <c r="L32" s="113">
        <f>ז!L32</f>
        <v>0</v>
      </c>
      <c r="M32" s="100">
        <f>SUMPRODUCT(($D$6:$D$1503)*($C$6:$C$1503=K32)*($B$6:$B$1503&lt;&gt;'הוראות שימוש'!$D$88))</f>
        <v>0</v>
      </c>
      <c r="N32" s="101">
        <f>ז!N32+$L$1500*(L32-M32)</f>
        <v>0</v>
      </c>
    </row>
    <row r="33" spans="1:14" x14ac:dyDescent="0.2">
      <c r="A33" s="134"/>
      <c r="B33" s="135"/>
      <c r="C33" s="136"/>
      <c r="D33" s="137"/>
      <c r="E33" s="138"/>
      <c r="F33" s="137"/>
      <c r="G33" s="127"/>
      <c r="H33" s="141"/>
      <c r="I33" s="143"/>
      <c r="K33" s="94" t="str">
        <f>ז!K33</f>
        <v>תספורת וקוסמטיקה</v>
      </c>
      <c r="L33" s="113">
        <f>ז!L33</f>
        <v>0</v>
      </c>
      <c r="M33" s="100">
        <f>SUMPRODUCT(($D$6:$D$1503)*($C$6:$C$1503=K33)*($B$6:$B$1503&lt;&gt;'הוראות שימוש'!$D$88))</f>
        <v>0</v>
      </c>
      <c r="N33" s="101">
        <f>ז!N33+$L$1500*(L33-M33)</f>
        <v>0</v>
      </c>
    </row>
    <row r="34" spans="1:14" x14ac:dyDescent="0.2">
      <c r="A34" s="134"/>
      <c r="B34" s="135"/>
      <c r="C34" s="136"/>
      <c r="D34" s="137"/>
      <c r="E34" s="138"/>
      <c r="F34" s="137"/>
      <c r="G34" s="127"/>
      <c r="H34" s="141"/>
      <c r="I34" s="143"/>
      <c r="K34" s="94" t="str">
        <f>ז!K34</f>
        <v>ביטוח לאומי (למי שלא עובד)</v>
      </c>
      <c r="L34" s="113">
        <f>ז!L34</f>
        <v>0</v>
      </c>
      <c r="M34" s="100">
        <f>SUMPRODUCT(($D$6:$D$1503)*($C$6:$C$1503=K34)*($B$6:$B$1503&lt;&gt;'הוראות שימוש'!$D$88))</f>
        <v>0</v>
      </c>
      <c r="N34" s="101">
        <f>ז!N34+$L$1500*(L34-M34)</f>
        <v>0</v>
      </c>
    </row>
    <row r="35" spans="1:14" x14ac:dyDescent="0.2">
      <c r="A35" s="134"/>
      <c r="B35" s="135"/>
      <c r="C35" s="136"/>
      <c r="D35" s="137"/>
      <c r="E35" s="138"/>
      <c r="F35" s="137"/>
      <c r="G35" s="127"/>
      <c r="H35" s="141"/>
      <c r="I35" s="143"/>
      <c r="K35" s="94" t="str">
        <f>ז!K35</f>
        <v>מזון</v>
      </c>
      <c r="L35" s="113">
        <f>ז!L35</f>
        <v>0</v>
      </c>
      <c r="M35" s="100">
        <f>SUMPRODUCT(($D$6:$D$1503)*($C$6:$C$1503=K35)*($B$6:$B$1503&lt;&gt;'הוראות שימוש'!$D$88))</f>
        <v>0</v>
      </c>
      <c r="N35" s="101">
        <f>ז!N35+$L$1500*(L35-M35)</f>
        <v>0</v>
      </c>
    </row>
    <row r="36" spans="1:14" x14ac:dyDescent="0.2">
      <c r="A36" s="134"/>
      <c r="B36" s="135"/>
      <c r="C36" s="136"/>
      <c r="D36" s="137"/>
      <c r="E36" s="138"/>
      <c r="F36" s="137"/>
      <c r="G36" s="127"/>
      <c r="H36" s="141"/>
      <c r="I36" s="143"/>
      <c r="K36" s="94" t="str">
        <f>ז!K36</f>
        <v>תחבורה ציבורית</v>
      </c>
      <c r="L36" s="113">
        <f>ז!L36</f>
        <v>0</v>
      </c>
      <c r="M36" s="100">
        <f>SUMPRODUCT(($D$6:$D$1503)*($C$6:$C$1503=K36)*($B$6:$B$1503&lt;&gt;'הוראות שימוש'!$D$88))</f>
        <v>0</v>
      </c>
      <c r="N36" s="101">
        <f>ז!N36+$L$1500*(L36-M36)</f>
        <v>0</v>
      </c>
    </row>
    <row r="37" spans="1:14" x14ac:dyDescent="0.2">
      <c r="A37" s="134"/>
      <c r="B37" s="135"/>
      <c r="C37" s="136"/>
      <c r="D37" s="137"/>
      <c r="E37" s="138"/>
      <c r="F37" s="137"/>
      <c r="G37" s="127"/>
      <c r="H37" s="141"/>
      <c r="I37" s="143"/>
      <c r="K37" s="94" t="str">
        <f>ז!K37</f>
        <v>דלק וחניה</v>
      </c>
      <c r="L37" s="113">
        <f>ז!L37</f>
        <v>0</v>
      </c>
      <c r="M37" s="100">
        <f>SUMPRODUCT(($D$6:$D$1503)*($C$6:$C$1503=K37)*($B$6:$B$1503&lt;&gt;'הוראות שימוש'!$D$88))</f>
        <v>0</v>
      </c>
      <c r="N37" s="101">
        <f>ז!N37+$L$1500*(L37-M37)</f>
        <v>0</v>
      </c>
    </row>
    <row r="38" spans="1:14" x14ac:dyDescent="0.2">
      <c r="A38" s="134"/>
      <c r="B38" s="135"/>
      <c r="C38" s="136"/>
      <c r="D38" s="137"/>
      <c r="E38" s="138"/>
      <c r="F38" s="137"/>
      <c r="G38" s="127"/>
      <c r="H38" s="141"/>
      <c r="I38" s="143"/>
      <c r="K38" s="94" t="str">
        <f>ז!K38</f>
        <v>טלפון נייח</v>
      </c>
      <c r="L38" s="113">
        <f>ז!L38</f>
        <v>0</v>
      </c>
      <c r="M38" s="100">
        <f>SUMPRODUCT(($D$6:$D$1503)*($C$6:$C$1503=K38)*($B$6:$B$1503&lt;&gt;'הוראות שימוש'!$D$88))</f>
        <v>0</v>
      </c>
      <c r="N38" s="101">
        <f>ז!N38+$L$1500*(L38-M38)</f>
        <v>0</v>
      </c>
    </row>
    <row r="39" spans="1:14" x14ac:dyDescent="0.2">
      <c r="A39" s="134"/>
      <c r="B39" s="135"/>
      <c r="C39" s="136"/>
      <c r="D39" s="137"/>
      <c r="E39" s="138"/>
      <c r="F39" s="137"/>
      <c r="G39" s="127"/>
      <c r="H39" s="141"/>
      <c r="I39" s="143"/>
      <c r="K39" s="94" t="str">
        <f>ז!K39</f>
        <v>טלפון נייד</v>
      </c>
      <c r="L39" s="113">
        <f>ז!L39</f>
        <v>0</v>
      </c>
      <c r="M39" s="100">
        <f>SUMPRODUCT(($D$6:$D$1503)*($C$6:$C$1503=K39)*($B$6:$B$1503&lt;&gt;'הוראות שימוש'!$D$88))</f>
        <v>0</v>
      </c>
      <c r="N39" s="101">
        <f>ז!N39+$L$1500*(L39-M39)</f>
        <v>0</v>
      </c>
    </row>
    <row r="40" spans="1:14" x14ac:dyDescent="0.2">
      <c r="A40" s="134"/>
      <c r="B40" s="135"/>
      <c r="C40" s="136"/>
      <c r="D40" s="137"/>
      <c r="E40" s="138"/>
      <c r="F40" s="137"/>
      <c r="G40" s="127"/>
      <c r="H40" s="141"/>
      <c r="I40" s="143"/>
      <c r="K40" s="94" t="str">
        <f>ז!K40</f>
        <v>תיקונים בבית / במכשירים</v>
      </c>
      <c r="L40" s="113">
        <f>ז!L40</f>
        <v>0</v>
      </c>
      <c r="M40" s="100">
        <f>SUMPRODUCT(($D$6:$D$1503)*($C$6:$C$1503=K40)*($B$6:$B$1503&lt;&gt;'הוראות שימוש'!$D$88))</f>
        <v>0</v>
      </c>
      <c r="N40" s="101">
        <f>ז!N40+$L$1500*(L40-M40)</f>
        <v>0</v>
      </c>
    </row>
    <row r="41" spans="1:14" x14ac:dyDescent="0.2">
      <c r="A41" s="134"/>
      <c r="B41" s="135"/>
      <c r="C41" s="136"/>
      <c r="D41" s="137"/>
      <c r="E41" s="138"/>
      <c r="F41" s="137"/>
      <c r="G41" s="127"/>
      <c r="H41" s="141"/>
      <c r="I41" s="143"/>
      <c r="K41" s="94" t="str">
        <f>ז!K41</f>
        <v>עוזרת / שמרטף</v>
      </c>
      <c r="L41" s="113">
        <f>ז!L41</f>
        <v>0</v>
      </c>
      <c r="M41" s="100">
        <f>SUMPRODUCT(($D$6:$D$1503)*($C$6:$C$1503=K41)*($B$6:$B$1503&lt;&gt;'הוראות שימוש'!$D$88))</f>
        <v>0</v>
      </c>
      <c r="N41" s="101">
        <f>ז!N41+$L$1500*(L41-M41)</f>
        <v>0</v>
      </c>
    </row>
    <row r="42" spans="1:14" x14ac:dyDescent="0.2">
      <c r="A42" s="134"/>
      <c r="B42" s="135"/>
      <c r="C42" s="136"/>
      <c r="D42" s="137"/>
      <c r="E42" s="138"/>
      <c r="F42" s="137"/>
      <c r="G42" s="127"/>
      <c r="H42" s="141"/>
      <c r="I42" s="143"/>
      <c r="K42" s="94" t="str">
        <f>ז!K42</f>
        <v>סיגריות</v>
      </c>
      <c r="L42" s="113">
        <f>ז!L42</f>
        <v>0</v>
      </c>
      <c r="M42" s="100">
        <f>SUMPRODUCT(($D$6:$D$1503)*($C$6:$C$1503=K42)*($B$6:$B$1503&lt;&gt;'הוראות שימוש'!$D$88))</f>
        <v>0</v>
      </c>
      <c r="N42" s="101">
        <f>ז!N42+$L$1500*(L42-M42)</f>
        <v>0</v>
      </c>
    </row>
    <row r="43" spans="1:14" x14ac:dyDescent="0.2">
      <c r="A43" s="134"/>
      <c r="B43" s="135"/>
      <c r="C43" s="136"/>
      <c r="D43" s="137"/>
      <c r="E43" s="138"/>
      <c r="F43" s="137"/>
      <c r="G43" s="127"/>
      <c r="H43" s="141"/>
      <c r="I43" s="143"/>
      <c r="K43" s="94" t="str">
        <f>ז!K43</f>
        <v>דברים נוספים</v>
      </c>
      <c r="L43" s="113">
        <f>ז!L43</f>
        <v>0</v>
      </c>
      <c r="M43" s="100">
        <f>SUMPRODUCT(($D$6:$D$1503)*($C$6:$C$1503=K43)*($B$6:$B$1503&lt;&gt;'הוראות שימוש'!$D$88))</f>
        <v>0</v>
      </c>
      <c r="N43" s="101">
        <f>ז!N43+$L$1500*(L43-M43)</f>
        <v>0</v>
      </c>
    </row>
    <row r="44" spans="1:14" x14ac:dyDescent="0.2">
      <c r="A44" s="134"/>
      <c r="B44" s="135"/>
      <c r="C44" s="136"/>
      <c r="D44" s="137"/>
      <c r="E44" s="138"/>
      <c r="F44" s="137"/>
      <c r="G44" s="127"/>
      <c r="H44" s="141"/>
      <c r="I44" s="143"/>
      <c r="J44" s="6" t="s">
        <v>42</v>
      </c>
      <c r="K44" s="94" t="str">
        <f>ז!K44</f>
        <v>הוצאות - מותאם אישית1</v>
      </c>
      <c r="L44" s="113">
        <f>ז!L44</f>
        <v>0</v>
      </c>
      <c r="M44" s="100">
        <f>SUMPRODUCT(($D$6:$D$1503)*($C$6:$C$1503=K44)*($B$6:$B$1503&lt;&gt;'הוראות שימוש'!$D$88))</f>
        <v>0</v>
      </c>
      <c r="N44" s="101">
        <f>ז!N44+$L$1500*(L44-M44)</f>
        <v>0</v>
      </c>
    </row>
    <row r="45" spans="1:14" x14ac:dyDescent="0.2">
      <c r="A45" s="134"/>
      <c r="B45" s="135"/>
      <c r="C45" s="136"/>
      <c r="D45" s="137"/>
      <c r="E45" s="138"/>
      <c r="F45" s="137"/>
      <c r="G45" s="127"/>
      <c r="H45" s="141"/>
      <c r="I45" s="143"/>
      <c r="K45" s="94" t="str">
        <f>ז!K45</f>
        <v>הוצאות - מותאם אישית2</v>
      </c>
      <c r="L45" s="113">
        <f>ז!L45</f>
        <v>0</v>
      </c>
      <c r="M45" s="100">
        <f>SUMPRODUCT(($D$6:$D$1503)*($C$6:$C$1503=K45)*($B$6:$B$1503&lt;&gt;'הוראות שימוש'!$D$88))</f>
        <v>0</v>
      </c>
      <c r="N45" s="101">
        <f>ז!N45+$L$1500*(L45-M45)</f>
        <v>0</v>
      </c>
    </row>
    <row r="46" spans="1:14" x14ac:dyDescent="0.2">
      <c r="A46" s="134"/>
      <c r="B46" s="135"/>
      <c r="C46" s="136"/>
      <c r="D46" s="137"/>
      <c r="E46" s="138"/>
      <c r="F46" s="137"/>
      <c r="G46" s="127"/>
      <c r="H46" s="141"/>
      <c r="I46" s="143"/>
      <c r="K46" s="94" t="str">
        <f>ז!K46</f>
        <v>הוצאות - מותאם אישית3</v>
      </c>
      <c r="L46" s="113">
        <f>ז!L46</f>
        <v>0</v>
      </c>
      <c r="M46" s="100">
        <f>SUMPRODUCT(($D$6:$D$1503)*($C$6:$C$1503=K46)*($B$6:$B$1503&lt;&gt;'הוראות שימוש'!$D$88))</f>
        <v>0</v>
      </c>
      <c r="N46" s="101">
        <f>ז!N46+$L$1500*(L46-M46)</f>
        <v>0</v>
      </c>
    </row>
    <row r="47" spans="1:14" x14ac:dyDescent="0.2">
      <c r="A47" s="134"/>
      <c r="B47" s="135"/>
      <c r="C47" s="136"/>
      <c r="D47" s="137"/>
      <c r="E47" s="138"/>
      <c r="F47" s="137"/>
      <c r="G47" s="127"/>
      <c r="H47" s="141"/>
      <c r="I47" s="143"/>
      <c r="K47" s="94" t="str">
        <f>ז!K47</f>
        <v>הוצאות - מותאם אישית4</v>
      </c>
      <c r="L47" s="113">
        <f>ז!L47</f>
        <v>0</v>
      </c>
      <c r="M47" s="100">
        <f>SUMPRODUCT(($D$6:$D$1503)*($C$6:$C$1503=K47)*($B$6:$B$1503&lt;&gt;'הוראות שימוש'!$D$88))</f>
        <v>0</v>
      </c>
      <c r="N47" s="101">
        <f>ז!N47+$L$1500*(L47-M47)</f>
        <v>0</v>
      </c>
    </row>
    <row r="48" spans="1:14" x14ac:dyDescent="0.2">
      <c r="A48" s="134"/>
      <c r="B48" s="135"/>
      <c r="C48" s="136"/>
      <c r="D48" s="137"/>
      <c r="E48" s="138"/>
      <c r="F48" s="137"/>
      <c r="G48" s="127"/>
      <c r="H48" s="141"/>
      <c r="I48" s="143"/>
      <c r="K48" s="94" t="str">
        <f>ז!K48</f>
        <v>הוצאות - מותאם אישית5</v>
      </c>
      <c r="L48" s="113">
        <f>ז!L48</f>
        <v>0</v>
      </c>
      <c r="M48" s="100">
        <f>SUMPRODUCT(($D$6:$D$1503)*($C$6:$C$1503=K48)*($B$6:$B$1503&lt;&gt;'הוראות שימוש'!$D$88))</f>
        <v>0</v>
      </c>
      <c r="N48" s="101">
        <f>ז!N48+$L$1500*(L48-M48)</f>
        <v>0</v>
      </c>
    </row>
    <row r="49" spans="1:14" x14ac:dyDescent="0.2">
      <c r="A49" s="134"/>
      <c r="B49" s="135"/>
      <c r="C49" s="136"/>
      <c r="D49" s="137"/>
      <c r="E49" s="138"/>
      <c r="F49" s="137"/>
      <c r="G49" s="127"/>
      <c r="H49" s="141"/>
      <c r="I49" s="143"/>
      <c r="K49" s="94" t="str">
        <f>ז!K49</f>
        <v>הוצאות - מותאם אישית6</v>
      </c>
      <c r="L49" s="113">
        <f>ז!L49</f>
        <v>0</v>
      </c>
      <c r="M49" s="100">
        <f>SUMPRODUCT(($D$6:$D$1503)*($C$6:$C$1503=K49)*($B$6:$B$1503&lt;&gt;'הוראות שימוש'!$D$88))</f>
        <v>0</v>
      </c>
      <c r="N49" s="101">
        <f>ז!N49+$L$1500*(L49-M49)</f>
        <v>0</v>
      </c>
    </row>
    <row r="50" spans="1:14" ht="15.75" thickBot="1" x14ac:dyDescent="0.25">
      <c r="A50" s="134"/>
      <c r="B50" s="135"/>
      <c r="C50" s="136"/>
      <c r="D50" s="137"/>
      <c r="E50" s="138"/>
      <c r="F50" s="137"/>
      <c r="G50" s="127"/>
      <c r="H50" s="141"/>
      <c r="I50" s="143"/>
      <c r="K50" s="44" t="str">
        <f>ז!K50</f>
        <v>החזרי חובות</v>
      </c>
      <c r="L50" s="74">
        <f>ז!L50</f>
        <v>0</v>
      </c>
      <c r="M50" s="4">
        <f>SUMPRODUCT(($D$6:$D$1503)*($C$6:$C$1503=K50)*($B$6:$B$1503&lt;&gt;'הוראות שימוש'!$D$88))</f>
        <v>0</v>
      </c>
      <c r="N50" s="56">
        <f>ז!N50+$L$1500*(L50-M50)</f>
        <v>0</v>
      </c>
    </row>
    <row r="51" spans="1:14" ht="16.5" thickBot="1" x14ac:dyDescent="0.3">
      <c r="A51" s="134"/>
      <c r="B51" s="135"/>
      <c r="C51" s="136"/>
      <c r="D51" s="137"/>
      <c r="E51" s="138"/>
      <c r="F51" s="137"/>
      <c r="G51" s="127"/>
      <c r="H51" s="141"/>
      <c r="I51" s="143"/>
      <c r="K51" s="41"/>
      <c r="L51" s="75"/>
      <c r="M51" s="41"/>
      <c r="N51" s="57"/>
    </row>
    <row r="52" spans="1:14" ht="15.75" x14ac:dyDescent="0.25">
      <c r="A52" s="134"/>
      <c r="B52" s="135"/>
      <c r="C52" s="136"/>
      <c r="D52" s="137"/>
      <c r="E52" s="138"/>
      <c r="F52" s="137"/>
      <c r="G52" s="127"/>
      <c r="H52" s="141"/>
      <c r="I52" s="143"/>
      <c r="J52" s="116"/>
      <c r="K52" s="45" t="s">
        <v>0</v>
      </c>
      <c r="L52" s="76" t="s">
        <v>45</v>
      </c>
      <c r="M52" s="30" t="s">
        <v>48</v>
      </c>
      <c r="N52" s="58" t="s">
        <v>46</v>
      </c>
    </row>
    <row r="53" spans="1:14" x14ac:dyDescent="0.2">
      <c r="A53" s="134"/>
      <c r="B53" s="135"/>
      <c r="C53" s="136"/>
      <c r="D53" s="137"/>
      <c r="E53" s="138"/>
      <c r="F53" s="137"/>
      <c r="G53" s="127"/>
      <c r="H53" s="141"/>
      <c r="I53" s="143"/>
      <c r="K53" s="102" t="str">
        <f>ז!K53</f>
        <v>שכר עבודה 1</v>
      </c>
      <c r="L53" s="114">
        <f>ז!L53</f>
        <v>0</v>
      </c>
      <c r="M53" s="104">
        <f>SUMPRODUCT(($D$6:$D$1503)*($C$6:$C$1503=K53)*($B$6:$B$1503='הוראות שימוש'!$D$88))</f>
        <v>0</v>
      </c>
      <c r="N53" s="104">
        <f>ז!N53+$L$1500*(M53-L53)</f>
        <v>0</v>
      </c>
    </row>
    <row r="54" spans="1:14" x14ac:dyDescent="0.2">
      <c r="A54" s="134"/>
      <c r="B54" s="135"/>
      <c r="C54" s="136"/>
      <c r="D54" s="137"/>
      <c r="E54" s="138"/>
      <c r="F54" s="137"/>
      <c r="G54" s="127"/>
      <c r="H54" s="141"/>
      <c r="I54" s="143"/>
      <c r="K54" s="106" t="str">
        <f>ז!K54</f>
        <v>שכר עבודה 2</v>
      </c>
      <c r="L54" s="115">
        <f>ז!L54</f>
        <v>0</v>
      </c>
      <c r="M54" s="108">
        <f>SUMPRODUCT(($D$6:$D$1503)*($C$6:$C$1503=K54)*($B$6:$B$1503='הוראות שימוש'!$D$88))</f>
        <v>0</v>
      </c>
      <c r="N54" s="109">
        <f>ז!N54+$L$1500*(M54-L54)</f>
        <v>0</v>
      </c>
    </row>
    <row r="55" spans="1:14" x14ac:dyDescent="0.2">
      <c r="A55" s="134"/>
      <c r="B55" s="135"/>
      <c r="C55" s="136"/>
      <c r="D55" s="137"/>
      <c r="E55" s="138"/>
      <c r="F55" s="137"/>
      <c r="G55" s="127"/>
      <c r="H55" s="141"/>
      <c r="I55" s="143"/>
      <c r="K55" s="106" t="str">
        <f>ז!K55</f>
        <v>שכר עבודה 3</v>
      </c>
      <c r="L55" s="115">
        <f>ז!L55</f>
        <v>0</v>
      </c>
      <c r="M55" s="108">
        <f>SUMPRODUCT(($D$6:$D$1503)*($C$6:$C$1503=K55)*($B$6:$B$1503='הוראות שימוש'!$D$88))</f>
        <v>0</v>
      </c>
      <c r="N55" s="109">
        <f>ז!N55+$L$1500*(M55-L55)</f>
        <v>0</v>
      </c>
    </row>
    <row r="56" spans="1:14" x14ac:dyDescent="0.2">
      <c r="A56" s="134"/>
      <c r="B56" s="135"/>
      <c r="C56" s="136"/>
      <c r="D56" s="137"/>
      <c r="E56" s="138"/>
      <c r="F56" s="137"/>
      <c r="G56" s="127"/>
      <c r="H56" s="141"/>
      <c r="I56" s="143"/>
      <c r="K56" s="106" t="str">
        <f>ז!K56</f>
        <v>שכר עבודה 4</v>
      </c>
      <c r="L56" s="115">
        <f>ז!L56</f>
        <v>0</v>
      </c>
      <c r="M56" s="108">
        <f>SUMPRODUCT(($D$6:$D$1503)*($C$6:$C$1503=K56)*($B$6:$B$1503='הוראות שימוש'!$D$88))</f>
        <v>0</v>
      </c>
      <c r="N56" s="109">
        <f>ז!N56+$L$1500*(M56-L56)</f>
        <v>0</v>
      </c>
    </row>
    <row r="57" spans="1:14" x14ac:dyDescent="0.2">
      <c r="A57" s="134"/>
      <c r="B57" s="135"/>
      <c r="C57" s="136"/>
      <c r="D57" s="137"/>
      <c r="E57" s="138"/>
      <c r="F57" s="137"/>
      <c r="G57" s="127"/>
      <c r="H57" s="141"/>
      <c r="I57" s="143"/>
      <c r="K57" s="106" t="str">
        <f>ז!K57</f>
        <v>קצבת ילדים</v>
      </c>
      <c r="L57" s="115">
        <f>ז!L57</f>
        <v>0</v>
      </c>
      <c r="M57" s="108">
        <f>SUMPRODUCT(($D$6:$D$1503)*($C$6:$C$1503=K57)*($B$6:$B$1503='הוראות שימוש'!$D$88))</f>
        <v>0</v>
      </c>
      <c r="N57" s="109">
        <f>ז!N57+$L$1500*(M57-L57)</f>
        <v>0</v>
      </c>
    </row>
    <row r="58" spans="1:14" x14ac:dyDescent="0.2">
      <c r="A58" s="134"/>
      <c r="B58" s="135"/>
      <c r="C58" s="136"/>
      <c r="D58" s="137"/>
      <c r="E58" s="138"/>
      <c r="F58" s="137"/>
      <c r="G58" s="127"/>
      <c r="H58" s="141"/>
      <c r="I58" s="143"/>
      <c r="K58" s="106" t="str">
        <f>ז!K58</f>
        <v>קצבאות נוספות</v>
      </c>
      <c r="L58" s="115">
        <f>ז!L58</f>
        <v>0</v>
      </c>
      <c r="M58" s="108">
        <f>SUMPRODUCT(($D$6:$D$1503)*($C$6:$C$1503=K58)*($B$6:$B$1503='הוראות שימוש'!$D$88))</f>
        <v>0</v>
      </c>
      <c r="N58" s="109">
        <f>ז!N58+$L$1500*(M58-L58)</f>
        <v>0</v>
      </c>
    </row>
    <row r="59" spans="1:14" x14ac:dyDescent="0.2">
      <c r="A59" s="134"/>
      <c r="B59" s="135"/>
      <c r="C59" s="136"/>
      <c r="D59" s="137"/>
      <c r="E59" s="138"/>
      <c r="F59" s="137"/>
      <c r="G59" s="127"/>
      <c r="H59" s="141"/>
      <c r="I59" s="143"/>
      <c r="K59" s="106" t="str">
        <f>ז!K59</f>
        <v>סיוע בשכר דירה</v>
      </c>
      <c r="L59" s="115">
        <f>ז!L59</f>
        <v>0</v>
      </c>
      <c r="M59" s="108">
        <f>SUMPRODUCT(($D$6:$D$1503)*($C$6:$C$1503=K59)*($B$6:$B$1503='הוראות שימוש'!$D$88))</f>
        <v>0</v>
      </c>
      <c r="N59" s="109">
        <f>ז!N59+$L$1500*(M59-L59)</f>
        <v>0</v>
      </c>
    </row>
    <row r="60" spans="1:14" x14ac:dyDescent="0.2">
      <c r="A60" s="134"/>
      <c r="B60" s="135"/>
      <c r="C60" s="136"/>
      <c r="D60" s="137"/>
      <c r="E60" s="138"/>
      <c r="F60" s="137"/>
      <c r="G60" s="127"/>
      <c r="H60" s="141"/>
      <c r="I60" s="143"/>
      <c r="K60" s="106" t="str">
        <f>ז!K60</f>
        <v>מזונות</v>
      </c>
      <c r="L60" s="115">
        <f>ז!L60</f>
        <v>0</v>
      </c>
      <c r="M60" s="108">
        <f>SUMPRODUCT(($D$6:$D$1503)*($C$6:$C$1503=K60)*($B$6:$B$1503='הוראות שימוש'!$D$88))</f>
        <v>0</v>
      </c>
      <c r="N60" s="109">
        <f>ז!N60+$L$1500*(M60-L60)</f>
        <v>0</v>
      </c>
    </row>
    <row r="61" spans="1:14" x14ac:dyDescent="0.2">
      <c r="A61" s="134"/>
      <c r="B61" s="135"/>
      <c r="C61" s="136"/>
      <c r="D61" s="137"/>
      <c r="E61" s="138"/>
      <c r="F61" s="137"/>
      <c r="G61" s="127"/>
      <c r="H61" s="141"/>
      <c r="I61" s="143"/>
      <c r="K61" s="106" t="str">
        <f>ז!K61</f>
        <v>הכנסה מנכס</v>
      </c>
      <c r="L61" s="115">
        <f>ז!L61</f>
        <v>0</v>
      </c>
      <c r="M61" s="108">
        <f>SUMPRODUCT(($D$6:$D$1503)*($C$6:$C$1503=K61)*($B$6:$B$1503='הוראות שימוש'!$D$88))</f>
        <v>0</v>
      </c>
      <c r="N61" s="109">
        <f>ז!N61+$L$1500*(M61-L61)</f>
        <v>0</v>
      </c>
    </row>
    <row r="62" spans="1:14" x14ac:dyDescent="0.2">
      <c r="A62" s="134"/>
      <c r="B62" s="135"/>
      <c r="C62" s="136"/>
      <c r="D62" s="137"/>
      <c r="E62" s="138"/>
      <c r="F62" s="137"/>
      <c r="G62" s="127"/>
      <c r="H62" s="141"/>
      <c r="I62" s="143"/>
      <c r="K62" s="106" t="str">
        <f>ז!K62</f>
        <v>עזרה מההורים</v>
      </c>
      <c r="L62" s="115">
        <f>ז!L62</f>
        <v>0</v>
      </c>
      <c r="M62" s="108">
        <f>SUMPRODUCT(($D$6:$D$1503)*($C$6:$C$1503=K62)*($B$6:$B$1503='הוראות שימוש'!$D$88))</f>
        <v>0</v>
      </c>
      <c r="N62" s="109">
        <f>ז!N62+$L$1500*(M62-L62)</f>
        <v>0</v>
      </c>
    </row>
    <row r="63" spans="1:14" x14ac:dyDescent="0.2">
      <c r="A63" s="134"/>
      <c r="B63" s="135"/>
      <c r="C63" s="136"/>
      <c r="D63" s="137"/>
      <c r="E63" s="138"/>
      <c r="F63" s="137"/>
      <c r="G63" s="127"/>
      <c r="H63" s="141"/>
      <c r="I63" s="143"/>
      <c r="K63" s="106" t="str">
        <f>ז!K63</f>
        <v>הכנסה נוספת</v>
      </c>
      <c r="L63" s="115">
        <f>ז!L63</f>
        <v>0</v>
      </c>
      <c r="M63" s="108">
        <f>SUMPRODUCT(($D$6:$D$1503)*($C$6:$C$1503=K63)*($B$6:$B$1503='הוראות שימוש'!$D$88))</f>
        <v>0</v>
      </c>
      <c r="N63" s="109">
        <f>ז!N63+$L$1500*(M63-L63)</f>
        <v>0</v>
      </c>
    </row>
    <row r="64" spans="1:14" x14ac:dyDescent="0.2">
      <c r="A64" s="134"/>
      <c r="B64" s="135"/>
      <c r="C64" s="136"/>
      <c r="D64" s="137"/>
      <c r="E64" s="138"/>
      <c r="F64" s="137"/>
      <c r="G64" s="127"/>
      <c r="H64" s="141"/>
      <c r="I64" s="143"/>
      <c r="K64" s="106" t="str">
        <f>ז!K64</f>
        <v>הכנסות - מותאם אישית1</v>
      </c>
      <c r="L64" s="115">
        <f>ז!L64</f>
        <v>0</v>
      </c>
      <c r="M64" s="108">
        <f>SUMPRODUCT(($D$6:$D$1503)*($C$6:$C$1503=K64)*($B$6:$B$1503='הוראות שימוש'!$D$88))</f>
        <v>0</v>
      </c>
      <c r="N64" s="109">
        <f>ז!N64+$L$1500*(M64-L64)</f>
        <v>0</v>
      </c>
    </row>
    <row r="65" spans="1:14" ht="15.75" thickBot="1" x14ac:dyDescent="0.25">
      <c r="A65" s="134"/>
      <c r="B65" s="135"/>
      <c r="C65" s="136"/>
      <c r="D65" s="137"/>
      <c r="E65" s="138"/>
      <c r="F65" s="137"/>
      <c r="G65" s="127"/>
      <c r="H65" s="141"/>
      <c r="I65" s="143"/>
      <c r="K65" s="46" t="str">
        <f>ז!K65</f>
        <v>הכנסות - מותאם אישית2</v>
      </c>
      <c r="L65" s="77">
        <f>ז!L65</f>
        <v>0</v>
      </c>
      <c r="M65" s="31">
        <f>SUMPRODUCT(($D$6:$D$1503)*($C$6:$C$1503=K65)*($B$6:$B$1503='הוראות שימוש'!$D$88))</f>
        <v>0</v>
      </c>
      <c r="N65" s="59">
        <f>ז!N65+$L$1500*(M65-L65)</f>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7"/>
      <c r="B355" s="135"/>
      <c r="C355" s="136"/>
      <c r="D355" s="137"/>
      <c r="E355" s="138"/>
      <c r="F355" s="137"/>
      <c r="G355" s="127"/>
      <c r="H355" s="143"/>
      <c r="I355" s="143"/>
      <c r="K355" s="6"/>
      <c r="L355" s="6"/>
    </row>
    <row r="356" spans="1:12" x14ac:dyDescent="0.2">
      <c r="A356" s="477"/>
      <c r="B356" s="135"/>
      <c r="C356" s="136"/>
      <c r="D356" s="137"/>
      <c r="E356" s="138"/>
      <c r="F356" s="137"/>
      <c r="G356" s="127"/>
      <c r="H356" s="143"/>
      <c r="I356" s="143"/>
      <c r="K356" s="6"/>
      <c r="L356" s="6"/>
    </row>
    <row r="357" spans="1:12" x14ac:dyDescent="0.2">
      <c r="A357" s="477"/>
      <c r="B357" s="135"/>
      <c r="C357" s="136"/>
      <c r="D357" s="137"/>
      <c r="E357" s="138"/>
      <c r="F357" s="137"/>
      <c r="G357" s="127"/>
      <c r="H357" s="143"/>
      <c r="I357" s="143"/>
      <c r="K357" s="6"/>
      <c r="L357" s="6"/>
    </row>
    <row r="358" spans="1:12" x14ac:dyDescent="0.2">
      <c r="A358" s="477"/>
      <c r="B358" s="135"/>
      <c r="C358" s="136"/>
      <c r="D358" s="137"/>
      <c r="E358" s="138"/>
      <c r="F358" s="137"/>
      <c r="G358" s="127"/>
      <c r="H358" s="143"/>
      <c r="I358" s="143"/>
      <c r="K358" s="6"/>
      <c r="L358" s="6"/>
    </row>
    <row r="359" spans="1:12" x14ac:dyDescent="0.2">
      <c r="A359" s="477"/>
      <c r="B359" s="135"/>
      <c r="C359" s="136"/>
      <c r="D359" s="137"/>
      <c r="E359" s="138"/>
      <c r="F359" s="137"/>
      <c r="G359" s="127"/>
      <c r="H359" s="143"/>
      <c r="I359" s="143"/>
      <c r="K359" s="6"/>
      <c r="L359" s="6"/>
    </row>
    <row r="360" spans="1:12" x14ac:dyDescent="0.2">
      <c r="A360" s="477"/>
      <c r="B360" s="135"/>
      <c r="C360" s="136"/>
      <c r="D360" s="137"/>
      <c r="E360" s="138"/>
      <c r="F360" s="137"/>
      <c r="G360" s="127"/>
      <c r="H360" s="143"/>
      <c r="I360" s="143"/>
      <c r="K360" s="6"/>
      <c r="L360" s="6"/>
    </row>
    <row r="361" spans="1:12" x14ac:dyDescent="0.2">
      <c r="A361" s="477"/>
      <c r="B361" s="135"/>
      <c r="C361" s="136"/>
      <c r="D361" s="137"/>
      <c r="E361" s="138"/>
      <c r="F361" s="137"/>
      <c r="G361" s="127"/>
      <c r="H361" s="143"/>
      <c r="I361" s="143"/>
      <c r="K361" s="6"/>
      <c r="L361" s="6"/>
    </row>
    <row r="362" spans="1:12" x14ac:dyDescent="0.2">
      <c r="A362" s="477"/>
      <c r="B362" s="135"/>
      <c r="C362" s="136"/>
      <c r="D362" s="137"/>
      <c r="E362" s="138"/>
      <c r="F362" s="137"/>
      <c r="G362" s="127"/>
      <c r="H362" s="143"/>
      <c r="I362" s="143"/>
      <c r="K362" s="6"/>
      <c r="L362" s="6"/>
    </row>
    <row r="363" spans="1:12" x14ac:dyDescent="0.2">
      <c r="A363" s="477"/>
      <c r="B363" s="135"/>
      <c r="C363" s="136"/>
      <c r="D363" s="137"/>
      <c r="E363" s="138"/>
      <c r="F363" s="137"/>
      <c r="G363" s="127"/>
      <c r="H363" s="143"/>
      <c r="I363" s="143"/>
      <c r="K363" s="6"/>
      <c r="L363" s="6"/>
    </row>
    <row r="364" spans="1:12" x14ac:dyDescent="0.2">
      <c r="A364" s="477"/>
      <c r="B364" s="135"/>
      <c r="C364" s="136"/>
      <c r="D364" s="137"/>
      <c r="E364" s="138"/>
      <c r="F364" s="137"/>
      <c r="G364" s="127"/>
      <c r="H364" s="143"/>
      <c r="I364" s="143"/>
      <c r="K364" s="6"/>
      <c r="L364" s="6"/>
    </row>
    <row r="365" spans="1:12" x14ac:dyDescent="0.2">
      <c r="A365" s="477"/>
      <c r="B365" s="135"/>
      <c r="C365" s="136"/>
      <c r="D365" s="137"/>
      <c r="E365" s="138"/>
      <c r="F365" s="137"/>
      <c r="G365" s="127"/>
      <c r="H365" s="143"/>
      <c r="I365" s="143"/>
      <c r="K365" s="6"/>
      <c r="L365" s="6"/>
    </row>
    <row r="366" spans="1:12" x14ac:dyDescent="0.2">
      <c r="A366" s="477"/>
      <c r="B366" s="135"/>
      <c r="C366" s="136"/>
      <c r="D366" s="137"/>
      <c r="E366" s="138"/>
      <c r="F366" s="137"/>
      <c r="G366" s="127"/>
      <c r="H366" s="143"/>
      <c r="I366" s="143"/>
      <c r="K366" s="6"/>
      <c r="L366" s="6"/>
    </row>
    <row r="367" spans="1:12" x14ac:dyDescent="0.2">
      <c r="A367" s="477"/>
      <c r="B367" s="135"/>
      <c r="C367" s="136"/>
      <c r="D367" s="137"/>
      <c r="E367" s="138"/>
      <c r="F367" s="137"/>
      <c r="G367" s="127"/>
      <c r="H367" s="143"/>
      <c r="I367" s="143"/>
      <c r="K367" s="6"/>
      <c r="L367" s="6"/>
    </row>
    <row r="368" spans="1:12" x14ac:dyDescent="0.2">
      <c r="A368" s="477"/>
      <c r="B368" s="135"/>
      <c r="C368" s="136"/>
      <c r="D368" s="137"/>
      <c r="E368" s="138"/>
      <c r="F368" s="137"/>
      <c r="G368" s="127"/>
      <c r="H368" s="143"/>
      <c r="I368" s="143"/>
      <c r="K368" s="6"/>
      <c r="L368" s="6"/>
    </row>
    <row r="369" spans="1:12" x14ac:dyDescent="0.2">
      <c r="A369" s="477"/>
      <c r="B369" s="135"/>
      <c r="C369" s="136"/>
      <c r="D369" s="137"/>
      <c r="E369" s="138"/>
      <c r="F369" s="137"/>
      <c r="G369" s="127"/>
      <c r="H369" s="143"/>
      <c r="I369" s="143"/>
      <c r="K369" s="6"/>
      <c r="L369" s="6"/>
    </row>
    <row r="370" spans="1:12" x14ac:dyDescent="0.2">
      <c r="A370" s="477"/>
      <c r="B370" s="135"/>
      <c r="C370" s="136"/>
      <c r="D370" s="137"/>
      <c r="E370" s="138"/>
      <c r="F370" s="137"/>
      <c r="G370" s="127"/>
      <c r="H370" s="143"/>
      <c r="I370" s="143"/>
      <c r="K370" s="6"/>
      <c r="L370" s="6"/>
    </row>
    <row r="371" spans="1:12" x14ac:dyDescent="0.2">
      <c r="A371" s="477"/>
      <c r="B371" s="135"/>
      <c r="C371" s="136"/>
      <c r="D371" s="137"/>
      <c r="E371" s="138"/>
      <c r="F371" s="137"/>
      <c r="G371" s="127"/>
      <c r="H371" s="143"/>
      <c r="I371" s="143"/>
      <c r="K371" s="6"/>
      <c r="L371" s="6"/>
    </row>
    <row r="372" spans="1:12" x14ac:dyDescent="0.2">
      <c r="A372" s="477"/>
      <c r="B372" s="135"/>
      <c r="C372" s="136"/>
      <c r="D372" s="137"/>
      <c r="E372" s="138"/>
      <c r="F372" s="137"/>
      <c r="G372" s="127"/>
      <c r="H372" s="143"/>
      <c r="I372" s="143"/>
      <c r="K372" s="6"/>
      <c r="L372" s="6"/>
    </row>
    <row r="373" spans="1:12" x14ac:dyDescent="0.2">
      <c r="A373" s="477"/>
      <c r="B373" s="135"/>
      <c r="C373" s="136"/>
      <c r="D373" s="137"/>
      <c r="E373" s="138"/>
      <c r="F373" s="137"/>
      <c r="G373" s="127"/>
      <c r="H373" s="143"/>
      <c r="I373" s="143"/>
      <c r="K373" s="6"/>
      <c r="L373" s="6"/>
    </row>
    <row r="374" spans="1:12" x14ac:dyDescent="0.2">
      <c r="A374" s="477"/>
      <c r="B374" s="135"/>
      <c r="C374" s="136"/>
      <c r="D374" s="137"/>
      <c r="E374" s="138"/>
      <c r="F374" s="137"/>
      <c r="G374" s="127"/>
      <c r="H374" s="143"/>
      <c r="I374" s="143"/>
      <c r="K374" s="6"/>
      <c r="L374" s="6"/>
    </row>
    <row r="375" spans="1:12" x14ac:dyDescent="0.2">
      <c r="A375" s="477"/>
      <c r="B375" s="135"/>
      <c r="C375" s="136"/>
      <c r="D375" s="137"/>
      <c r="E375" s="138"/>
      <c r="F375" s="137"/>
      <c r="G375" s="127"/>
      <c r="H375" s="143"/>
      <c r="I375" s="143"/>
      <c r="K375" s="6"/>
      <c r="L375" s="6"/>
    </row>
    <row r="376" spans="1:12" x14ac:dyDescent="0.2">
      <c r="A376" s="477"/>
      <c r="B376" s="135"/>
      <c r="C376" s="136"/>
      <c r="D376" s="137"/>
      <c r="E376" s="138"/>
      <c r="F376" s="137"/>
      <c r="G376" s="127"/>
      <c r="H376" s="143"/>
      <c r="I376" s="143"/>
      <c r="K376" s="6"/>
      <c r="L376" s="6"/>
    </row>
    <row r="377" spans="1:12" x14ac:dyDescent="0.2">
      <c r="A377" s="477"/>
      <c r="B377" s="135"/>
      <c r="C377" s="136"/>
      <c r="D377" s="137"/>
      <c r="E377" s="138"/>
      <c r="F377" s="137"/>
      <c r="G377" s="127"/>
      <c r="H377" s="143"/>
      <c r="I377" s="143"/>
      <c r="K377" s="6"/>
      <c r="L377" s="6"/>
    </row>
    <row r="378" spans="1:12" x14ac:dyDescent="0.2">
      <c r="A378" s="477"/>
      <c r="B378" s="135"/>
      <c r="C378" s="136"/>
      <c r="D378" s="137"/>
      <c r="E378" s="138"/>
      <c r="F378" s="137"/>
      <c r="G378" s="127"/>
      <c r="H378" s="143"/>
      <c r="I378" s="143"/>
      <c r="K378" s="6"/>
      <c r="L378" s="6"/>
    </row>
    <row r="379" spans="1:12" x14ac:dyDescent="0.2">
      <c r="A379" s="477"/>
      <c r="B379" s="135"/>
      <c r="C379" s="136"/>
      <c r="D379" s="137"/>
      <c r="E379" s="138"/>
      <c r="F379" s="137"/>
      <c r="G379" s="127"/>
      <c r="H379" s="143"/>
      <c r="I379" s="143"/>
      <c r="K379" s="6"/>
      <c r="L379" s="6"/>
    </row>
    <row r="380" spans="1:12" x14ac:dyDescent="0.2">
      <c r="A380" s="477"/>
      <c r="B380" s="135"/>
      <c r="C380" s="136"/>
      <c r="D380" s="137"/>
      <c r="E380" s="138"/>
      <c r="F380" s="137"/>
      <c r="G380" s="127"/>
      <c r="H380" s="143"/>
      <c r="I380" s="143"/>
      <c r="K380" s="6"/>
      <c r="L380" s="6"/>
    </row>
    <row r="381" spans="1:12" x14ac:dyDescent="0.2">
      <c r="A381" s="477"/>
      <c r="B381" s="135"/>
      <c r="C381" s="136"/>
      <c r="D381" s="137"/>
      <c r="E381" s="138"/>
      <c r="F381" s="137"/>
      <c r="G381" s="127"/>
      <c r="H381" s="143"/>
      <c r="I381" s="143"/>
      <c r="K381" s="6"/>
      <c r="L381" s="6"/>
    </row>
    <row r="382" spans="1:12" x14ac:dyDescent="0.2">
      <c r="A382" s="477"/>
      <c r="B382" s="135"/>
      <c r="C382" s="136"/>
      <c r="D382" s="137"/>
      <c r="E382" s="138"/>
      <c r="F382" s="137"/>
      <c r="G382" s="127"/>
      <c r="H382" s="143"/>
      <c r="I382" s="143"/>
      <c r="K382" s="6"/>
      <c r="L382" s="6"/>
    </row>
    <row r="383" spans="1:12" x14ac:dyDescent="0.2">
      <c r="A383" s="477"/>
      <c r="B383" s="135"/>
      <c r="C383" s="136"/>
      <c r="D383" s="137"/>
      <c r="E383" s="138"/>
      <c r="F383" s="137"/>
      <c r="G383" s="127"/>
      <c r="H383" s="143"/>
      <c r="I383" s="143"/>
      <c r="K383" s="6"/>
      <c r="L383" s="6"/>
    </row>
    <row r="384" spans="1:12" x14ac:dyDescent="0.2">
      <c r="A384" s="477"/>
      <c r="B384" s="135"/>
      <c r="C384" s="136"/>
      <c r="D384" s="137"/>
      <c r="E384" s="138"/>
      <c r="F384" s="137"/>
      <c r="G384" s="127"/>
      <c r="H384" s="143"/>
      <c r="I384" s="143"/>
      <c r="K384" s="6"/>
      <c r="L384" s="6"/>
    </row>
    <row r="385" spans="1:12" x14ac:dyDescent="0.2">
      <c r="A385" s="477"/>
      <c r="B385" s="135"/>
      <c r="C385" s="136"/>
      <c r="D385" s="137"/>
      <c r="E385" s="138"/>
      <c r="F385" s="137"/>
      <c r="G385" s="127"/>
      <c r="H385" s="143"/>
      <c r="I385" s="143"/>
      <c r="K385" s="6"/>
      <c r="L385" s="6"/>
    </row>
    <row r="386" spans="1:12" x14ac:dyDescent="0.2">
      <c r="A386" s="477"/>
      <c r="B386" s="135"/>
      <c r="C386" s="136"/>
      <c r="D386" s="137"/>
      <c r="E386" s="138"/>
      <c r="F386" s="137"/>
      <c r="G386" s="127"/>
      <c r="H386" s="143"/>
      <c r="I386" s="143"/>
      <c r="K386" s="6"/>
      <c r="L386" s="6"/>
    </row>
    <row r="387" spans="1:12" x14ac:dyDescent="0.2">
      <c r="A387" s="477"/>
      <c r="B387" s="135"/>
      <c r="C387" s="136"/>
      <c r="D387" s="137"/>
      <c r="E387" s="138"/>
      <c r="F387" s="137"/>
      <c r="G387" s="127"/>
      <c r="H387" s="143"/>
      <c r="I387" s="143"/>
      <c r="K387" s="6"/>
      <c r="L387" s="6"/>
    </row>
    <row r="388" spans="1:12" x14ac:dyDescent="0.2">
      <c r="A388" s="477"/>
      <c r="B388" s="135"/>
      <c r="C388" s="136"/>
      <c r="D388" s="137"/>
      <c r="E388" s="138"/>
      <c r="F388" s="137"/>
      <c r="G388" s="127"/>
      <c r="H388" s="143"/>
      <c r="I388" s="143"/>
      <c r="K388" s="6"/>
      <c r="L388" s="6"/>
    </row>
    <row r="389" spans="1:12" x14ac:dyDescent="0.2">
      <c r="A389" s="477"/>
      <c r="B389" s="135"/>
      <c r="C389" s="136"/>
      <c r="D389" s="137"/>
      <c r="E389" s="138"/>
      <c r="F389" s="137"/>
      <c r="G389" s="127"/>
      <c r="H389" s="143"/>
      <c r="I389" s="143"/>
      <c r="K389" s="6"/>
      <c r="L389" s="6"/>
    </row>
    <row r="390" spans="1:12" x14ac:dyDescent="0.2">
      <c r="A390" s="477"/>
      <c r="B390" s="135"/>
      <c r="C390" s="136"/>
      <c r="D390" s="137"/>
      <c r="E390" s="138"/>
      <c r="F390" s="137"/>
      <c r="G390" s="127"/>
      <c r="H390" s="143"/>
      <c r="I390" s="143"/>
      <c r="K390" s="6"/>
      <c r="L390" s="6"/>
    </row>
    <row r="391" spans="1:12" x14ac:dyDescent="0.2">
      <c r="A391" s="477"/>
      <c r="B391" s="135"/>
      <c r="C391" s="136"/>
      <c r="D391" s="137"/>
      <c r="E391" s="138"/>
      <c r="F391" s="137"/>
      <c r="G391" s="127"/>
      <c r="H391" s="143"/>
      <c r="I391" s="143"/>
      <c r="K391" s="6"/>
      <c r="L391" s="6"/>
    </row>
    <row r="392" spans="1:12" x14ac:dyDescent="0.2">
      <c r="A392" s="477"/>
      <c r="B392" s="135"/>
      <c r="C392" s="136"/>
      <c r="D392" s="137"/>
      <c r="E392" s="138"/>
      <c r="F392" s="137"/>
      <c r="G392" s="127"/>
      <c r="H392" s="143"/>
      <c r="I392" s="143"/>
      <c r="K392" s="6"/>
      <c r="L392" s="6"/>
    </row>
    <row r="393" spans="1:12" x14ac:dyDescent="0.2">
      <c r="A393" s="477"/>
      <c r="B393" s="135"/>
      <c r="C393" s="136"/>
      <c r="D393" s="137"/>
      <c r="E393" s="138"/>
      <c r="F393" s="137"/>
      <c r="G393" s="127"/>
      <c r="H393" s="143"/>
      <c r="I393" s="143"/>
      <c r="K393" s="6"/>
      <c r="L393" s="6"/>
    </row>
    <row r="394" spans="1:12" x14ac:dyDescent="0.2">
      <c r="A394" s="477"/>
      <c r="B394" s="135"/>
      <c r="C394" s="136"/>
      <c r="D394" s="137"/>
      <c r="E394" s="138"/>
      <c r="F394" s="137"/>
      <c r="G394" s="127"/>
      <c r="H394" s="143"/>
      <c r="I394" s="143"/>
      <c r="K394" s="6"/>
      <c r="L394" s="6"/>
    </row>
    <row r="395" spans="1:12" x14ac:dyDescent="0.2">
      <c r="A395" s="477"/>
      <c r="B395" s="135"/>
      <c r="C395" s="136"/>
      <c r="D395" s="137"/>
      <c r="E395" s="138"/>
      <c r="F395" s="137"/>
      <c r="G395" s="127"/>
      <c r="H395" s="143"/>
      <c r="I395" s="143"/>
      <c r="K395" s="6"/>
      <c r="L395" s="6"/>
    </row>
    <row r="396" spans="1:12" x14ac:dyDescent="0.2">
      <c r="A396" s="477"/>
      <c r="B396" s="135"/>
      <c r="C396" s="136"/>
      <c r="D396" s="137"/>
      <c r="E396" s="138"/>
      <c r="F396" s="137"/>
      <c r="G396" s="127"/>
      <c r="H396" s="143"/>
      <c r="I396" s="143"/>
      <c r="K396" s="6"/>
      <c r="L396" s="6"/>
    </row>
    <row r="397" spans="1:12" x14ac:dyDescent="0.2">
      <c r="A397" s="477"/>
      <c r="B397" s="135"/>
      <c r="C397" s="136"/>
      <c r="D397" s="137"/>
      <c r="E397" s="138"/>
      <c r="F397" s="137"/>
      <c r="G397" s="127"/>
      <c r="H397" s="143"/>
      <c r="I397" s="143"/>
      <c r="K397" s="6"/>
      <c r="L397" s="6"/>
    </row>
    <row r="398" spans="1:12" x14ac:dyDescent="0.2">
      <c r="A398" s="477"/>
      <c r="B398" s="135"/>
      <c r="C398" s="136"/>
      <c r="D398" s="137"/>
      <c r="E398" s="138"/>
      <c r="F398" s="137"/>
      <c r="G398" s="127"/>
      <c r="H398" s="143"/>
      <c r="I398" s="143"/>
      <c r="K398" s="6"/>
      <c r="L398" s="6"/>
    </row>
    <row r="399" spans="1:12" x14ac:dyDescent="0.2">
      <c r="A399" s="477"/>
      <c r="B399" s="135"/>
      <c r="C399" s="136"/>
      <c r="D399" s="137"/>
      <c r="E399" s="138"/>
      <c r="F399" s="137"/>
      <c r="G399" s="127"/>
      <c r="H399" s="143"/>
      <c r="I399" s="143"/>
      <c r="K399" s="6"/>
      <c r="L399" s="6"/>
    </row>
    <row r="400" spans="1:12" x14ac:dyDescent="0.2">
      <c r="A400" s="477"/>
      <c r="B400" s="135"/>
      <c r="C400" s="136"/>
      <c r="D400" s="137"/>
      <c r="E400" s="138"/>
      <c r="F400" s="137"/>
      <c r="G400" s="127"/>
      <c r="H400" s="143"/>
      <c r="I400" s="143"/>
      <c r="K400" s="6"/>
      <c r="L400" s="6"/>
    </row>
    <row r="401" spans="1:12" x14ac:dyDescent="0.2">
      <c r="A401" s="477"/>
      <c r="B401" s="135"/>
      <c r="C401" s="136"/>
      <c r="D401" s="137"/>
      <c r="E401" s="138"/>
      <c r="F401" s="137"/>
      <c r="G401" s="127"/>
      <c r="H401" s="143"/>
      <c r="I401" s="143"/>
      <c r="K401" s="6"/>
      <c r="L401" s="6"/>
    </row>
    <row r="402" spans="1:12" x14ac:dyDescent="0.2">
      <c r="A402" s="477"/>
      <c r="B402" s="135"/>
      <c r="C402" s="136"/>
      <c r="D402" s="137"/>
      <c r="E402" s="138"/>
      <c r="F402" s="137"/>
      <c r="G402" s="127"/>
      <c r="H402" s="143"/>
      <c r="I402" s="143"/>
      <c r="K402" s="6"/>
      <c r="L402" s="6"/>
    </row>
    <row r="403" spans="1:12" x14ac:dyDescent="0.2">
      <c r="A403" s="477"/>
      <c r="B403" s="135"/>
      <c r="C403" s="136"/>
      <c r="D403" s="137"/>
      <c r="E403" s="138"/>
      <c r="F403" s="137"/>
      <c r="G403" s="127"/>
      <c r="H403" s="143"/>
      <c r="I403" s="143"/>
      <c r="K403" s="6"/>
      <c r="L403" s="6"/>
    </row>
    <row r="404" spans="1:12" x14ac:dyDescent="0.2">
      <c r="A404" s="477"/>
      <c r="B404" s="135"/>
      <c r="C404" s="136"/>
      <c r="D404" s="137"/>
      <c r="E404" s="138"/>
      <c r="F404" s="137"/>
      <c r="G404" s="127"/>
      <c r="H404" s="143"/>
      <c r="I404" s="143"/>
      <c r="K404" s="6"/>
      <c r="L404" s="6"/>
    </row>
    <row r="405" spans="1:12" x14ac:dyDescent="0.2">
      <c r="A405" s="477"/>
      <c r="B405" s="135"/>
      <c r="C405" s="136"/>
      <c r="D405" s="137"/>
      <c r="E405" s="138"/>
      <c r="F405" s="137"/>
      <c r="G405" s="127"/>
      <c r="H405" s="143"/>
      <c r="I405" s="143"/>
      <c r="K405" s="6"/>
      <c r="L405" s="6"/>
    </row>
    <row r="406" spans="1:12" x14ac:dyDescent="0.2">
      <c r="A406" s="477"/>
      <c r="B406" s="135"/>
      <c r="C406" s="136"/>
      <c r="D406" s="137"/>
      <c r="E406" s="138"/>
      <c r="F406" s="137"/>
      <c r="G406" s="127"/>
      <c r="H406" s="143"/>
      <c r="I406" s="143"/>
      <c r="K406" s="6"/>
      <c r="L406" s="6"/>
    </row>
    <row r="407" spans="1:12" x14ac:dyDescent="0.2">
      <c r="A407" s="477"/>
      <c r="B407" s="135"/>
      <c r="C407" s="136"/>
      <c r="D407" s="137"/>
      <c r="E407" s="138"/>
      <c r="F407" s="137"/>
      <c r="G407" s="127"/>
      <c r="H407" s="143"/>
      <c r="I407" s="143"/>
      <c r="K407" s="6"/>
      <c r="L407" s="6"/>
    </row>
    <row r="408" spans="1:12" x14ac:dyDescent="0.2">
      <c r="A408" s="477"/>
      <c r="B408" s="135"/>
      <c r="C408" s="136"/>
      <c r="D408" s="137"/>
      <c r="E408" s="138"/>
      <c r="F408" s="137"/>
      <c r="G408" s="127"/>
      <c r="H408" s="143"/>
      <c r="I408" s="143"/>
      <c r="K408" s="6"/>
      <c r="L408" s="6"/>
    </row>
    <row r="409" spans="1:12" x14ac:dyDescent="0.2">
      <c r="A409" s="477"/>
      <c r="B409" s="135"/>
      <c r="C409" s="136"/>
      <c r="D409" s="137"/>
      <c r="E409" s="138"/>
      <c r="F409" s="137"/>
      <c r="G409" s="127"/>
      <c r="H409" s="143"/>
      <c r="I409" s="143"/>
      <c r="K409" s="6"/>
      <c r="L409" s="6"/>
    </row>
    <row r="410" spans="1:12" x14ac:dyDescent="0.2">
      <c r="A410" s="477"/>
      <c r="B410" s="135"/>
      <c r="C410" s="136"/>
      <c r="D410" s="137"/>
      <c r="E410" s="138"/>
      <c r="F410" s="137"/>
      <c r="G410" s="127"/>
      <c r="H410" s="143"/>
      <c r="I410" s="143"/>
      <c r="K410" s="6"/>
      <c r="L410" s="6"/>
    </row>
    <row r="411" spans="1:12" x14ac:dyDescent="0.2">
      <c r="A411" s="477"/>
      <c r="B411" s="135"/>
      <c r="C411" s="136"/>
      <c r="D411" s="137"/>
      <c r="E411" s="138"/>
      <c r="F411" s="137"/>
      <c r="G411" s="127"/>
      <c r="H411" s="143"/>
      <c r="I411" s="143"/>
      <c r="K411" s="6"/>
      <c r="L411" s="6"/>
    </row>
    <row r="412" spans="1:12" x14ac:dyDescent="0.2">
      <c r="A412" s="477"/>
      <c r="B412" s="135"/>
      <c r="C412" s="136"/>
      <c r="D412" s="137"/>
      <c r="E412" s="138"/>
      <c r="F412" s="137"/>
      <c r="G412" s="127"/>
      <c r="H412" s="143"/>
      <c r="I412" s="143"/>
      <c r="K412" s="6"/>
      <c r="L412" s="6"/>
    </row>
    <row r="413" spans="1:12" x14ac:dyDescent="0.2">
      <c r="A413" s="477"/>
      <c r="B413" s="135"/>
      <c r="C413" s="136"/>
      <c r="D413" s="137"/>
      <c r="E413" s="138"/>
      <c r="F413" s="137"/>
      <c r="G413" s="127"/>
      <c r="H413" s="143"/>
      <c r="I413" s="143"/>
      <c r="K413" s="6"/>
      <c r="L413" s="6"/>
    </row>
    <row r="414" spans="1:12" x14ac:dyDescent="0.2">
      <c r="A414" s="477"/>
      <c r="B414" s="135"/>
      <c r="C414" s="136"/>
      <c r="D414" s="137"/>
      <c r="E414" s="138"/>
      <c r="F414" s="137"/>
      <c r="G414" s="127"/>
      <c r="H414" s="143"/>
      <c r="I414" s="143"/>
      <c r="K414" s="6"/>
      <c r="L414" s="6"/>
    </row>
    <row r="415" spans="1:12" x14ac:dyDescent="0.2">
      <c r="A415" s="477"/>
      <c r="B415" s="135"/>
      <c r="C415" s="136"/>
      <c r="D415" s="137"/>
      <c r="E415" s="138"/>
      <c r="F415" s="137"/>
      <c r="G415" s="127"/>
      <c r="H415" s="143"/>
      <c r="I415" s="143"/>
      <c r="K415" s="6"/>
      <c r="L415" s="6"/>
    </row>
    <row r="416" spans="1:12" x14ac:dyDescent="0.2">
      <c r="A416" s="477"/>
      <c r="B416" s="135"/>
      <c r="C416" s="136"/>
      <c r="D416" s="137"/>
      <c r="E416" s="138"/>
      <c r="F416" s="137"/>
      <c r="G416" s="127"/>
      <c r="H416" s="143"/>
      <c r="I416" s="143"/>
      <c r="K416" s="6"/>
      <c r="L416" s="6"/>
    </row>
    <row r="417" spans="1:12" x14ac:dyDescent="0.2">
      <c r="A417" s="477"/>
      <c r="B417" s="135"/>
      <c r="C417" s="136"/>
      <c r="D417" s="137"/>
      <c r="E417" s="138"/>
      <c r="F417" s="137"/>
      <c r="G417" s="127"/>
      <c r="H417" s="143"/>
      <c r="I417" s="143"/>
      <c r="K417" s="6"/>
      <c r="L417" s="6"/>
    </row>
    <row r="418" spans="1:12" x14ac:dyDescent="0.2">
      <c r="A418" s="477"/>
      <c r="B418" s="135"/>
      <c r="C418" s="136"/>
      <c r="D418" s="137"/>
      <c r="E418" s="138"/>
      <c r="F418" s="137"/>
      <c r="G418" s="127"/>
      <c r="H418" s="143"/>
      <c r="I418" s="143"/>
      <c r="K418" s="6"/>
      <c r="L418" s="6"/>
    </row>
    <row r="419" spans="1:12" x14ac:dyDescent="0.2">
      <c r="A419" s="477"/>
      <c r="B419" s="135"/>
      <c r="C419" s="136"/>
      <c r="D419" s="137"/>
      <c r="E419" s="138"/>
      <c r="F419" s="137"/>
      <c r="G419" s="127"/>
      <c r="H419" s="143"/>
      <c r="I419" s="143"/>
      <c r="K419" s="6"/>
      <c r="L419" s="6"/>
    </row>
    <row r="420" spans="1:12" x14ac:dyDescent="0.2">
      <c r="A420" s="477"/>
      <c r="B420" s="135"/>
      <c r="C420" s="136"/>
      <c r="D420" s="137"/>
      <c r="E420" s="138"/>
      <c r="F420" s="137"/>
      <c r="G420" s="127"/>
      <c r="H420" s="143"/>
      <c r="I420" s="143"/>
      <c r="K420" s="6"/>
      <c r="L420" s="6"/>
    </row>
    <row r="421" spans="1:12" x14ac:dyDescent="0.2">
      <c r="A421" s="477"/>
      <c r="B421" s="135"/>
      <c r="C421" s="136"/>
      <c r="D421" s="137"/>
      <c r="E421" s="138"/>
      <c r="F421" s="137"/>
      <c r="G421" s="127"/>
      <c r="H421" s="143"/>
      <c r="I421" s="143"/>
      <c r="K421" s="6"/>
      <c r="L421" s="6"/>
    </row>
    <row r="422" spans="1:12" x14ac:dyDescent="0.2">
      <c r="A422" s="477"/>
      <c r="B422" s="135"/>
      <c r="C422" s="136"/>
      <c r="D422" s="137"/>
      <c r="E422" s="138"/>
      <c r="F422" s="137"/>
      <c r="G422" s="127"/>
      <c r="H422" s="143"/>
      <c r="I422" s="143"/>
      <c r="K422" s="6"/>
      <c r="L422" s="6"/>
    </row>
    <row r="423" spans="1:12" x14ac:dyDescent="0.2">
      <c r="A423" s="477"/>
      <c r="B423" s="135"/>
      <c r="C423" s="136"/>
      <c r="D423" s="137"/>
      <c r="E423" s="138"/>
      <c r="F423" s="137"/>
      <c r="G423" s="127"/>
      <c r="H423" s="143"/>
      <c r="I423" s="143"/>
      <c r="K423" s="6"/>
      <c r="L423" s="6"/>
    </row>
    <row r="424" spans="1:12" x14ac:dyDescent="0.2">
      <c r="A424" s="477"/>
      <c r="B424" s="135"/>
      <c r="C424" s="136"/>
      <c r="D424" s="137"/>
      <c r="E424" s="138"/>
      <c r="F424" s="137"/>
      <c r="G424" s="127"/>
      <c r="H424" s="143"/>
      <c r="I424" s="143"/>
      <c r="K424" s="6"/>
      <c r="L424" s="6"/>
    </row>
    <row r="425" spans="1:12" x14ac:dyDescent="0.2">
      <c r="A425" s="477"/>
      <c r="B425" s="135"/>
      <c r="C425" s="136"/>
      <c r="D425" s="137"/>
      <c r="E425" s="138"/>
      <c r="F425" s="137"/>
      <c r="G425" s="127"/>
      <c r="H425" s="143"/>
      <c r="I425" s="143"/>
      <c r="K425" s="6"/>
      <c r="L425" s="6"/>
    </row>
    <row r="426" spans="1:12" x14ac:dyDescent="0.2">
      <c r="A426" s="477"/>
      <c r="B426" s="135"/>
      <c r="C426" s="136"/>
      <c r="D426" s="137"/>
      <c r="E426" s="138"/>
      <c r="F426" s="137"/>
      <c r="G426" s="127"/>
      <c r="H426" s="143"/>
      <c r="I426" s="143"/>
      <c r="K426" s="6"/>
      <c r="L426" s="6"/>
    </row>
    <row r="427" spans="1:12" x14ac:dyDescent="0.2">
      <c r="A427" s="477"/>
      <c r="B427" s="135"/>
      <c r="C427" s="136"/>
      <c r="D427" s="137"/>
      <c r="E427" s="138"/>
      <c r="F427" s="137"/>
      <c r="G427" s="127"/>
      <c r="H427" s="143"/>
      <c r="I427" s="143"/>
      <c r="K427" s="6"/>
      <c r="L427" s="6"/>
    </row>
    <row r="428" spans="1:12" x14ac:dyDescent="0.2">
      <c r="A428" s="477"/>
      <c r="B428" s="135"/>
      <c r="C428" s="136"/>
      <c r="D428" s="137"/>
      <c r="E428" s="138"/>
      <c r="F428" s="137"/>
      <c r="G428" s="127"/>
      <c r="H428" s="143"/>
      <c r="I428" s="143"/>
      <c r="K428" s="6"/>
      <c r="L428" s="6"/>
    </row>
    <row r="429" spans="1:12" x14ac:dyDescent="0.2">
      <c r="A429" s="477"/>
      <c r="B429" s="135"/>
      <c r="C429" s="136"/>
      <c r="D429" s="137"/>
      <c r="E429" s="138"/>
      <c r="F429" s="137"/>
      <c r="G429" s="127"/>
      <c r="H429" s="143"/>
      <c r="I429" s="143"/>
      <c r="K429" s="6"/>
      <c r="L429" s="6"/>
    </row>
    <row r="430" spans="1:12" x14ac:dyDescent="0.2">
      <c r="A430" s="477"/>
      <c r="B430" s="135"/>
      <c r="C430" s="136"/>
      <c r="D430" s="137"/>
      <c r="E430" s="138"/>
      <c r="F430" s="137"/>
      <c r="G430" s="127"/>
      <c r="H430" s="143"/>
      <c r="I430" s="143"/>
      <c r="K430" s="6"/>
      <c r="L430" s="6"/>
    </row>
    <row r="431" spans="1:12" x14ac:dyDescent="0.2">
      <c r="A431" s="477"/>
      <c r="B431" s="135"/>
      <c r="C431" s="136"/>
      <c r="D431" s="137"/>
      <c r="E431" s="138"/>
      <c r="F431" s="137"/>
      <c r="G431" s="127"/>
      <c r="H431" s="143"/>
      <c r="I431" s="143"/>
      <c r="K431" s="6"/>
      <c r="L431" s="6"/>
    </row>
    <row r="432" spans="1:12" x14ac:dyDescent="0.2">
      <c r="A432" s="477"/>
      <c r="B432" s="135"/>
      <c r="C432" s="136"/>
      <c r="D432" s="137"/>
      <c r="E432" s="138"/>
      <c r="F432" s="137"/>
      <c r="G432" s="127"/>
      <c r="H432" s="143"/>
      <c r="I432" s="143"/>
      <c r="K432" s="6"/>
      <c r="L432" s="6"/>
    </row>
    <row r="433" spans="1:12" x14ac:dyDescent="0.2">
      <c r="A433" s="477"/>
      <c r="B433" s="135"/>
      <c r="C433" s="136"/>
      <c r="D433" s="137"/>
      <c r="E433" s="138"/>
      <c r="F433" s="137"/>
      <c r="G433" s="127"/>
      <c r="H433" s="143"/>
      <c r="I433" s="143"/>
      <c r="K433" s="6"/>
      <c r="L433" s="6"/>
    </row>
    <row r="434" spans="1:12" x14ac:dyDescent="0.2">
      <c r="A434" s="477"/>
      <c r="B434" s="135"/>
      <c r="C434" s="136"/>
      <c r="D434" s="137"/>
      <c r="E434" s="138"/>
      <c r="F434" s="137"/>
      <c r="G434" s="127"/>
      <c r="H434" s="143"/>
      <c r="I434" s="143"/>
      <c r="K434" s="6"/>
      <c r="L434" s="6"/>
    </row>
    <row r="435" spans="1:12" x14ac:dyDescent="0.2">
      <c r="A435" s="477"/>
      <c r="B435" s="135"/>
      <c r="C435" s="136"/>
      <c r="D435" s="137"/>
      <c r="E435" s="138"/>
      <c r="F435" s="137"/>
      <c r="G435" s="127"/>
      <c r="H435" s="143"/>
      <c r="I435" s="143"/>
      <c r="K435" s="6"/>
      <c r="L435" s="6"/>
    </row>
    <row r="436" spans="1:12" x14ac:dyDescent="0.2">
      <c r="A436" s="477"/>
      <c r="B436" s="135"/>
      <c r="C436" s="136"/>
      <c r="D436" s="137"/>
      <c r="E436" s="138"/>
      <c r="F436" s="137"/>
      <c r="G436" s="127"/>
      <c r="H436" s="143"/>
      <c r="I436" s="143"/>
      <c r="K436" s="6"/>
      <c r="L436" s="6"/>
    </row>
    <row r="437" spans="1:12" x14ac:dyDescent="0.2">
      <c r="A437" s="477"/>
      <c r="B437" s="135"/>
      <c r="C437" s="136"/>
      <c r="D437" s="137"/>
      <c r="E437" s="138"/>
      <c r="F437" s="137"/>
      <c r="G437" s="127"/>
      <c r="H437" s="143"/>
      <c r="I437" s="143"/>
      <c r="K437" s="6"/>
      <c r="L437" s="6"/>
    </row>
    <row r="438" spans="1:12" x14ac:dyDescent="0.2">
      <c r="A438" s="477"/>
      <c r="B438" s="135"/>
      <c r="C438" s="136"/>
      <c r="D438" s="137"/>
      <c r="E438" s="138"/>
      <c r="F438" s="137"/>
      <c r="G438" s="127"/>
      <c r="H438" s="143"/>
      <c r="I438" s="143"/>
      <c r="K438" s="6"/>
      <c r="L438" s="6"/>
    </row>
    <row r="439" spans="1:12" x14ac:dyDescent="0.2">
      <c r="A439" s="477"/>
      <c r="B439" s="135"/>
      <c r="C439" s="136"/>
      <c r="D439" s="137"/>
      <c r="E439" s="138"/>
      <c r="F439" s="137"/>
      <c r="G439" s="127"/>
      <c r="H439" s="143"/>
      <c r="I439" s="143"/>
      <c r="K439" s="6"/>
      <c r="L439" s="6"/>
    </row>
    <row r="440" spans="1:12" x14ac:dyDescent="0.2">
      <c r="A440" s="477"/>
      <c r="B440" s="135"/>
      <c r="C440" s="136"/>
      <c r="D440" s="137"/>
      <c r="E440" s="138"/>
      <c r="F440" s="137"/>
      <c r="G440" s="127"/>
      <c r="H440" s="143"/>
      <c r="I440" s="143"/>
      <c r="K440" s="6"/>
      <c r="L440" s="6"/>
    </row>
    <row r="441" spans="1:12" x14ac:dyDescent="0.2">
      <c r="A441" s="477"/>
      <c r="B441" s="135"/>
      <c r="C441" s="136"/>
      <c r="D441" s="137"/>
      <c r="E441" s="138"/>
      <c r="F441" s="137"/>
      <c r="G441" s="127"/>
      <c r="H441" s="143"/>
      <c r="I441" s="143"/>
      <c r="K441" s="6"/>
      <c r="L441" s="6"/>
    </row>
    <row r="442" spans="1:12" x14ac:dyDescent="0.2">
      <c r="A442" s="477"/>
      <c r="B442" s="135"/>
      <c r="C442" s="136"/>
      <c r="D442" s="137"/>
      <c r="E442" s="138"/>
      <c r="F442" s="137"/>
      <c r="G442" s="127"/>
      <c r="H442" s="143"/>
      <c r="I442" s="143"/>
      <c r="K442" s="6"/>
      <c r="L442" s="6"/>
    </row>
    <row r="443" spans="1:12" x14ac:dyDescent="0.2">
      <c r="A443" s="477"/>
      <c r="B443" s="135"/>
      <c r="C443" s="136"/>
      <c r="D443" s="137"/>
      <c r="E443" s="138"/>
      <c r="F443" s="137"/>
      <c r="G443" s="127"/>
      <c r="H443" s="143"/>
      <c r="I443" s="143"/>
      <c r="K443" s="6"/>
      <c r="L443" s="6"/>
    </row>
    <row r="444" spans="1:12" x14ac:dyDescent="0.2">
      <c r="A444" s="477"/>
      <c r="B444" s="135"/>
      <c r="C444" s="136"/>
      <c r="D444" s="137"/>
      <c r="E444" s="138"/>
      <c r="F444" s="137"/>
      <c r="G444" s="127"/>
      <c r="H444" s="143"/>
      <c r="I444" s="143"/>
      <c r="K444" s="6"/>
      <c r="L444" s="6"/>
    </row>
    <row r="445" spans="1:12" x14ac:dyDescent="0.2">
      <c r="A445" s="477"/>
      <c r="B445" s="135"/>
      <c r="C445" s="136"/>
      <c r="D445" s="137"/>
      <c r="E445" s="138"/>
      <c r="F445" s="137"/>
      <c r="G445" s="127"/>
      <c r="H445" s="143"/>
      <c r="I445" s="143"/>
      <c r="K445" s="6"/>
      <c r="L445" s="6"/>
    </row>
    <row r="446" spans="1:12" x14ac:dyDescent="0.2">
      <c r="A446" s="477"/>
      <c r="B446" s="135"/>
      <c r="C446" s="136"/>
      <c r="D446" s="137"/>
      <c r="E446" s="138"/>
      <c r="F446" s="137"/>
      <c r="G446" s="127"/>
      <c r="H446" s="143"/>
      <c r="I446" s="143"/>
      <c r="K446" s="6"/>
      <c r="L446" s="6"/>
    </row>
    <row r="447" spans="1:12" x14ac:dyDescent="0.2">
      <c r="A447" s="477"/>
      <c r="B447" s="135"/>
      <c r="C447" s="136"/>
      <c r="D447" s="137"/>
      <c r="E447" s="138"/>
      <c r="F447" s="137"/>
      <c r="G447" s="127"/>
      <c r="H447" s="143"/>
      <c r="I447" s="143"/>
      <c r="K447" s="6"/>
      <c r="L447" s="6"/>
    </row>
    <row r="448" spans="1:12" x14ac:dyDescent="0.2">
      <c r="A448" s="477"/>
      <c r="B448" s="135"/>
      <c r="C448" s="136"/>
      <c r="D448" s="137"/>
      <c r="E448" s="138"/>
      <c r="F448" s="137"/>
      <c r="G448" s="127"/>
      <c r="H448" s="143"/>
      <c r="I448" s="143"/>
      <c r="K448" s="6"/>
      <c r="L448" s="6"/>
    </row>
    <row r="449" spans="1:12" x14ac:dyDescent="0.2">
      <c r="A449" s="477"/>
      <c r="B449" s="135"/>
      <c r="C449" s="136"/>
      <c r="D449" s="137"/>
      <c r="E449" s="138"/>
      <c r="F449" s="137"/>
      <c r="G449" s="127"/>
      <c r="H449" s="143"/>
      <c r="I449" s="143"/>
      <c r="K449" s="6"/>
      <c r="L449" s="6"/>
    </row>
    <row r="450" spans="1:12" x14ac:dyDescent="0.2">
      <c r="A450" s="477"/>
      <c r="B450" s="135"/>
      <c r="C450" s="136"/>
      <c r="D450" s="137"/>
      <c r="E450" s="138"/>
      <c r="F450" s="137"/>
      <c r="G450" s="127"/>
      <c r="H450" s="143"/>
      <c r="I450" s="143"/>
      <c r="K450" s="6"/>
      <c r="L450" s="6"/>
    </row>
    <row r="451" spans="1:12" x14ac:dyDescent="0.2">
      <c r="A451" s="477"/>
      <c r="B451" s="135"/>
      <c r="C451" s="136"/>
      <c r="D451" s="137"/>
      <c r="E451" s="138"/>
      <c r="F451" s="137"/>
      <c r="G451" s="127"/>
      <c r="H451" s="143"/>
      <c r="I451" s="143"/>
      <c r="K451" s="6"/>
      <c r="L451" s="6"/>
    </row>
    <row r="452" spans="1:12" x14ac:dyDescent="0.2">
      <c r="A452" s="477"/>
      <c r="B452" s="135"/>
      <c r="C452" s="136"/>
      <c r="D452" s="137"/>
      <c r="E452" s="138"/>
      <c r="F452" s="137"/>
      <c r="G452" s="127"/>
      <c r="H452" s="143"/>
      <c r="I452" s="143"/>
      <c r="K452" s="6"/>
      <c r="L452" s="6"/>
    </row>
    <row r="453" spans="1:12" x14ac:dyDescent="0.2">
      <c r="A453" s="477"/>
      <c r="B453" s="135"/>
      <c r="C453" s="136"/>
      <c r="D453" s="137"/>
      <c r="E453" s="138"/>
      <c r="F453" s="137"/>
      <c r="G453" s="127"/>
      <c r="H453" s="143"/>
      <c r="I453" s="143"/>
      <c r="K453" s="6"/>
      <c r="L453" s="6"/>
    </row>
    <row r="454" spans="1:12" x14ac:dyDescent="0.2">
      <c r="A454" s="477"/>
      <c r="B454" s="135"/>
      <c r="C454" s="136"/>
      <c r="D454" s="137"/>
      <c r="E454" s="138"/>
      <c r="F454" s="137"/>
      <c r="G454" s="127"/>
      <c r="H454" s="143"/>
      <c r="I454" s="143"/>
      <c r="K454" s="6"/>
      <c r="L454" s="6"/>
    </row>
    <row r="455" spans="1:12" x14ac:dyDescent="0.2">
      <c r="A455" s="477"/>
      <c r="B455" s="135"/>
      <c r="C455" s="136"/>
      <c r="D455" s="137"/>
      <c r="E455" s="138"/>
      <c r="F455" s="137"/>
      <c r="G455" s="127"/>
      <c r="H455" s="143"/>
      <c r="I455" s="143"/>
      <c r="K455" s="6"/>
      <c r="L455" s="6"/>
    </row>
    <row r="456" spans="1:12" x14ac:dyDescent="0.2">
      <c r="A456" s="477"/>
      <c r="B456" s="135"/>
      <c r="C456" s="136"/>
      <c r="D456" s="137"/>
      <c r="E456" s="138"/>
      <c r="F456" s="137"/>
      <c r="G456" s="127"/>
      <c r="H456" s="143"/>
      <c r="I456" s="143"/>
      <c r="K456" s="6"/>
      <c r="L456" s="6"/>
    </row>
    <row r="457" spans="1:12" x14ac:dyDescent="0.2">
      <c r="A457" s="477"/>
      <c r="B457" s="135"/>
      <c r="C457" s="136"/>
      <c r="D457" s="137"/>
      <c r="E457" s="138"/>
      <c r="F457" s="137"/>
      <c r="G457" s="127"/>
      <c r="H457" s="143"/>
      <c r="I457" s="143"/>
      <c r="K457" s="6"/>
      <c r="L457" s="6"/>
    </row>
    <row r="458" spans="1:12" x14ac:dyDescent="0.2">
      <c r="A458" s="477"/>
      <c r="B458" s="135"/>
      <c r="C458" s="136"/>
      <c r="D458" s="137"/>
      <c r="E458" s="138"/>
      <c r="F458" s="137"/>
      <c r="G458" s="127"/>
      <c r="H458" s="143"/>
      <c r="I458" s="143"/>
      <c r="K458" s="6"/>
      <c r="L458" s="6"/>
    </row>
    <row r="459" spans="1:12" x14ac:dyDescent="0.2">
      <c r="A459" s="477"/>
      <c r="B459" s="135"/>
      <c r="C459" s="136"/>
      <c r="D459" s="137"/>
      <c r="E459" s="138"/>
      <c r="F459" s="137"/>
      <c r="G459" s="127"/>
      <c r="H459" s="143"/>
      <c r="I459" s="143"/>
      <c r="K459" s="6"/>
      <c r="L459" s="6"/>
    </row>
    <row r="460" spans="1:12" x14ac:dyDescent="0.2">
      <c r="A460" s="477"/>
      <c r="B460" s="135"/>
      <c r="C460" s="136"/>
      <c r="D460" s="137"/>
      <c r="E460" s="138"/>
      <c r="F460" s="137"/>
      <c r="G460" s="127"/>
      <c r="H460" s="143"/>
      <c r="I460" s="143"/>
      <c r="K460" s="6"/>
      <c r="L460" s="6"/>
    </row>
    <row r="461" spans="1:12" x14ac:dyDescent="0.2">
      <c r="A461" s="477"/>
      <c r="B461" s="135"/>
      <c r="C461" s="136"/>
      <c r="D461" s="137"/>
      <c r="E461" s="138"/>
      <c r="F461" s="137"/>
      <c r="G461" s="127"/>
      <c r="H461" s="143"/>
      <c r="I461" s="143"/>
      <c r="K461" s="6"/>
      <c r="L461" s="6"/>
    </row>
    <row r="462" spans="1:12" x14ac:dyDescent="0.2">
      <c r="A462" s="477"/>
      <c r="B462" s="135"/>
      <c r="C462" s="136"/>
      <c r="D462" s="137"/>
      <c r="E462" s="138"/>
      <c r="F462" s="137"/>
      <c r="G462" s="127"/>
      <c r="H462" s="143"/>
      <c r="I462" s="143"/>
      <c r="K462" s="6"/>
      <c r="L462" s="6"/>
    </row>
    <row r="463" spans="1:12" x14ac:dyDescent="0.2">
      <c r="A463" s="477"/>
      <c r="B463" s="135"/>
      <c r="C463" s="136"/>
      <c r="D463" s="137"/>
      <c r="E463" s="138"/>
      <c r="F463" s="137"/>
      <c r="G463" s="127"/>
      <c r="H463" s="143"/>
      <c r="I463" s="143"/>
      <c r="K463" s="6"/>
      <c r="L463" s="6"/>
    </row>
    <row r="464" spans="1:12" x14ac:dyDescent="0.2">
      <c r="A464" s="477"/>
      <c r="B464" s="135"/>
      <c r="C464" s="136"/>
      <c r="D464" s="137"/>
      <c r="E464" s="138"/>
      <c r="F464" s="137"/>
      <c r="G464" s="127"/>
      <c r="H464" s="143"/>
      <c r="I464" s="143"/>
      <c r="K464" s="6"/>
      <c r="L464" s="6"/>
    </row>
    <row r="465" spans="1:12" x14ac:dyDescent="0.2">
      <c r="A465" s="477"/>
      <c r="B465" s="135"/>
      <c r="C465" s="136"/>
      <c r="D465" s="137"/>
      <c r="E465" s="138"/>
      <c r="F465" s="137"/>
      <c r="G465" s="127"/>
      <c r="H465" s="143"/>
      <c r="I465" s="143"/>
      <c r="K465" s="6"/>
      <c r="L465" s="6"/>
    </row>
    <row r="466" spans="1:12" x14ac:dyDescent="0.2">
      <c r="A466" s="477"/>
      <c r="B466" s="135"/>
      <c r="C466" s="136"/>
      <c r="D466" s="137"/>
      <c r="E466" s="138"/>
      <c r="F466" s="137"/>
      <c r="G466" s="127"/>
      <c r="H466" s="143"/>
      <c r="I466" s="143"/>
      <c r="K466" s="6"/>
      <c r="L466" s="6"/>
    </row>
    <row r="467" spans="1:12" x14ac:dyDescent="0.2">
      <c r="A467" s="477"/>
      <c r="B467" s="135"/>
      <c r="C467" s="136"/>
      <c r="D467" s="137"/>
      <c r="E467" s="138"/>
      <c r="F467" s="137"/>
      <c r="G467" s="127"/>
      <c r="H467" s="143"/>
      <c r="I467" s="143"/>
      <c r="K467" s="6"/>
      <c r="L467" s="6"/>
    </row>
    <row r="468" spans="1:12" x14ac:dyDescent="0.2">
      <c r="A468" s="477"/>
      <c r="B468" s="135"/>
      <c r="C468" s="136"/>
      <c r="D468" s="137"/>
      <c r="E468" s="138"/>
      <c r="F468" s="137"/>
      <c r="G468" s="127"/>
      <c r="H468" s="143"/>
      <c r="I468" s="143"/>
      <c r="K468" s="6"/>
      <c r="L468" s="6"/>
    </row>
    <row r="469" spans="1:12" x14ac:dyDescent="0.2">
      <c r="A469" s="477"/>
      <c r="B469" s="135"/>
      <c r="C469" s="136"/>
      <c r="D469" s="137"/>
      <c r="E469" s="138"/>
      <c r="F469" s="137"/>
      <c r="G469" s="127"/>
      <c r="H469" s="143"/>
      <c r="I469" s="143"/>
      <c r="K469" s="6"/>
      <c r="L469" s="6"/>
    </row>
    <row r="470" spans="1:12" x14ac:dyDescent="0.2">
      <c r="A470" s="477"/>
      <c r="B470" s="135"/>
      <c r="C470" s="136"/>
      <c r="D470" s="137"/>
      <c r="E470" s="138"/>
      <c r="F470" s="137"/>
      <c r="G470" s="127"/>
      <c r="H470" s="143"/>
      <c r="I470" s="143"/>
      <c r="K470" s="6"/>
      <c r="L470" s="6"/>
    </row>
    <row r="471" spans="1:12" x14ac:dyDescent="0.2">
      <c r="A471" s="477"/>
      <c r="B471" s="135"/>
      <c r="C471" s="136"/>
      <c r="D471" s="137"/>
      <c r="E471" s="138"/>
      <c r="F471" s="137"/>
      <c r="G471" s="127"/>
      <c r="H471" s="143"/>
      <c r="I471" s="143"/>
      <c r="K471" s="6"/>
      <c r="L471" s="6"/>
    </row>
    <row r="472" spans="1:12" x14ac:dyDescent="0.2">
      <c r="A472" s="477"/>
      <c r="B472" s="135"/>
      <c r="C472" s="136"/>
      <c r="D472" s="137"/>
      <c r="E472" s="138"/>
      <c r="F472" s="137"/>
      <c r="G472" s="127"/>
      <c r="H472" s="143"/>
      <c r="I472" s="143"/>
      <c r="K472" s="6"/>
      <c r="L472" s="6"/>
    </row>
    <row r="473" spans="1:12" x14ac:dyDescent="0.2">
      <c r="A473" s="477"/>
      <c r="B473" s="135"/>
      <c r="C473" s="136"/>
      <c r="D473" s="137"/>
      <c r="E473" s="138"/>
      <c r="F473" s="137"/>
      <c r="G473" s="127"/>
      <c r="H473" s="143"/>
      <c r="I473" s="143"/>
      <c r="K473" s="6"/>
      <c r="L473" s="6"/>
    </row>
    <row r="474" spans="1:12" x14ac:dyDescent="0.2">
      <c r="A474" s="477"/>
      <c r="B474" s="135"/>
      <c r="C474" s="136"/>
      <c r="D474" s="137"/>
      <c r="E474" s="138"/>
      <c r="F474" s="137"/>
      <c r="G474" s="127"/>
      <c r="H474" s="143"/>
      <c r="I474" s="143"/>
      <c r="K474" s="6"/>
      <c r="L474" s="6"/>
    </row>
    <row r="475" spans="1:12" x14ac:dyDescent="0.2">
      <c r="A475" s="477"/>
      <c r="B475" s="135"/>
      <c r="C475" s="136"/>
      <c r="D475" s="137"/>
      <c r="E475" s="138"/>
      <c r="F475" s="137"/>
      <c r="G475" s="127"/>
      <c r="H475" s="143"/>
      <c r="I475" s="143"/>
      <c r="K475" s="6"/>
      <c r="L475" s="6"/>
    </row>
    <row r="476" spans="1:12" x14ac:dyDescent="0.2">
      <c r="A476" s="477"/>
      <c r="B476" s="135"/>
      <c r="C476" s="136"/>
      <c r="D476" s="137"/>
      <c r="E476" s="138"/>
      <c r="F476" s="137"/>
      <c r="G476" s="127"/>
      <c r="H476" s="143"/>
      <c r="I476" s="143"/>
      <c r="K476" s="6"/>
      <c r="L476" s="6"/>
    </row>
    <row r="477" spans="1:12" x14ac:dyDescent="0.2">
      <c r="A477" s="477"/>
      <c r="B477" s="135"/>
      <c r="C477" s="136"/>
      <c r="D477" s="137"/>
      <c r="E477" s="138"/>
      <c r="F477" s="137"/>
      <c r="G477" s="127"/>
      <c r="H477" s="143"/>
      <c r="I477" s="143"/>
      <c r="K477" s="6"/>
      <c r="L477" s="6"/>
    </row>
    <row r="478" spans="1:12" x14ac:dyDescent="0.2">
      <c r="A478" s="477"/>
      <c r="B478" s="135"/>
      <c r="C478" s="136"/>
      <c r="D478" s="137"/>
      <c r="E478" s="138"/>
      <c r="F478" s="137"/>
      <c r="G478" s="127"/>
      <c r="H478" s="143"/>
      <c r="I478" s="143"/>
      <c r="K478" s="6"/>
      <c r="L478" s="6"/>
    </row>
    <row r="479" spans="1:12" x14ac:dyDescent="0.2">
      <c r="A479" s="477"/>
      <c r="B479" s="135"/>
      <c r="C479" s="136"/>
      <c r="D479" s="137"/>
      <c r="E479" s="138"/>
      <c r="F479" s="137"/>
      <c r="G479" s="127"/>
      <c r="H479" s="143"/>
      <c r="I479" s="143"/>
      <c r="K479" s="6"/>
      <c r="L479" s="6"/>
    </row>
    <row r="480" spans="1:12" x14ac:dyDescent="0.2">
      <c r="A480" s="477"/>
      <c r="B480" s="135"/>
      <c r="C480" s="136"/>
      <c r="D480" s="137"/>
      <c r="E480" s="138"/>
      <c r="F480" s="137"/>
      <c r="G480" s="127"/>
      <c r="H480" s="143"/>
      <c r="I480" s="143"/>
      <c r="K480" s="6"/>
      <c r="L480" s="6"/>
    </row>
    <row r="481" spans="1:12" x14ac:dyDescent="0.2">
      <c r="A481" s="477"/>
      <c r="B481" s="135"/>
      <c r="C481" s="136"/>
      <c r="D481" s="137"/>
      <c r="E481" s="138"/>
      <c r="F481" s="137"/>
      <c r="G481" s="127"/>
      <c r="H481" s="143"/>
      <c r="I481" s="143"/>
      <c r="K481" s="6"/>
      <c r="L481" s="6"/>
    </row>
    <row r="482" spans="1:12" x14ac:dyDescent="0.2">
      <c r="A482" s="477"/>
      <c r="B482" s="135"/>
      <c r="C482" s="136"/>
      <c r="D482" s="137"/>
      <c r="E482" s="138"/>
      <c r="F482" s="137"/>
      <c r="G482" s="127"/>
      <c r="H482" s="143"/>
      <c r="I482" s="143"/>
      <c r="K482" s="6"/>
      <c r="L482" s="6"/>
    </row>
    <row r="483" spans="1:12" x14ac:dyDescent="0.2">
      <c r="A483" s="477"/>
      <c r="B483" s="135"/>
      <c r="C483" s="136"/>
      <c r="D483" s="137"/>
      <c r="E483" s="138"/>
      <c r="F483" s="137"/>
      <c r="G483" s="127"/>
      <c r="H483" s="143"/>
      <c r="I483" s="143"/>
      <c r="K483" s="6"/>
      <c r="L483" s="6"/>
    </row>
    <row r="484" spans="1:12" x14ac:dyDescent="0.2">
      <c r="A484" s="477"/>
      <c r="B484" s="135"/>
      <c r="C484" s="136"/>
      <c r="D484" s="137"/>
      <c r="E484" s="138"/>
      <c r="F484" s="137"/>
      <c r="G484" s="127"/>
      <c r="H484" s="143"/>
      <c r="I484" s="143"/>
      <c r="K484" s="6"/>
      <c r="L484" s="6"/>
    </row>
    <row r="485" spans="1:12" x14ac:dyDescent="0.2">
      <c r="A485" s="477"/>
      <c r="B485" s="135"/>
      <c r="C485" s="136"/>
      <c r="D485" s="137"/>
      <c r="E485" s="138"/>
      <c r="F485" s="137"/>
      <c r="G485" s="127"/>
      <c r="H485" s="143"/>
      <c r="I485" s="143"/>
      <c r="K485" s="6"/>
      <c r="L485" s="6"/>
    </row>
    <row r="486" spans="1:12" x14ac:dyDescent="0.2">
      <c r="A486" s="477"/>
      <c r="B486" s="135"/>
      <c r="C486" s="136"/>
      <c r="D486" s="137"/>
      <c r="E486" s="138"/>
      <c r="F486" s="137"/>
      <c r="G486" s="127"/>
      <c r="H486" s="143"/>
      <c r="I486" s="143"/>
      <c r="K486" s="6"/>
      <c r="L486" s="6"/>
    </row>
    <row r="487" spans="1:12" x14ac:dyDescent="0.2">
      <c r="A487" s="477"/>
      <c r="B487" s="135"/>
      <c r="C487" s="136"/>
      <c r="D487" s="137"/>
      <c r="E487" s="138"/>
      <c r="F487" s="137"/>
      <c r="G487" s="127"/>
      <c r="H487" s="143"/>
      <c r="I487" s="143"/>
      <c r="K487" s="6"/>
      <c r="L487" s="6"/>
    </row>
    <row r="488" spans="1:12" x14ac:dyDescent="0.2">
      <c r="A488" s="477"/>
      <c r="B488" s="135"/>
      <c r="C488" s="136"/>
      <c r="D488" s="137"/>
      <c r="E488" s="138"/>
      <c r="F488" s="137"/>
      <c r="G488" s="127"/>
      <c r="H488" s="143"/>
      <c r="I488" s="143"/>
      <c r="K488" s="6"/>
      <c r="L488" s="6"/>
    </row>
    <row r="489" spans="1:12" x14ac:dyDescent="0.2">
      <c r="A489" s="477"/>
      <c r="B489" s="135"/>
      <c r="C489" s="136"/>
      <c r="D489" s="137"/>
      <c r="E489" s="138"/>
      <c r="F489" s="137"/>
      <c r="G489" s="127"/>
      <c r="H489" s="143"/>
      <c r="I489" s="143"/>
      <c r="K489" s="6"/>
      <c r="L489" s="6"/>
    </row>
    <row r="490" spans="1:12" x14ac:dyDescent="0.2">
      <c r="A490" s="477"/>
      <c r="B490" s="135"/>
      <c r="C490" s="136"/>
      <c r="D490" s="137"/>
      <c r="E490" s="138"/>
      <c r="F490" s="137"/>
      <c r="G490" s="127"/>
      <c r="H490" s="143"/>
      <c r="I490" s="143"/>
      <c r="K490" s="6"/>
      <c r="L490" s="6"/>
    </row>
    <row r="491" spans="1:12" x14ac:dyDescent="0.2">
      <c r="A491" s="477"/>
      <c r="B491" s="135"/>
      <c r="C491" s="136"/>
      <c r="D491" s="137"/>
      <c r="E491" s="138"/>
      <c r="F491" s="137"/>
      <c r="G491" s="127"/>
      <c r="H491" s="143"/>
      <c r="I491" s="143"/>
      <c r="K491" s="6"/>
      <c r="L491" s="6"/>
    </row>
    <row r="492" spans="1:12" x14ac:dyDescent="0.2">
      <c r="A492" s="477"/>
      <c r="B492" s="135"/>
      <c r="C492" s="136"/>
      <c r="D492" s="137"/>
      <c r="E492" s="138"/>
      <c r="F492" s="137"/>
      <c r="G492" s="127"/>
      <c r="H492" s="143"/>
      <c r="I492" s="143"/>
      <c r="K492" s="6"/>
      <c r="L492" s="6"/>
    </row>
    <row r="493" spans="1:12" x14ac:dyDescent="0.2">
      <c r="A493" s="477"/>
      <c r="B493" s="135"/>
      <c r="C493" s="136"/>
      <c r="D493" s="137"/>
      <c r="E493" s="138"/>
      <c r="F493" s="137"/>
      <c r="G493" s="127"/>
      <c r="H493" s="143"/>
      <c r="I493" s="143"/>
      <c r="K493" s="6"/>
      <c r="L493" s="6"/>
    </row>
    <row r="494" spans="1:12" x14ac:dyDescent="0.2">
      <c r="A494" s="477"/>
      <c r="B494" s="135"/>
      <c r="C494" s="136"/>
      <c r="D494" s="137"/>
      <c r="E494" s="138"/>
      <c r="F494" s="137"/>
      <c r="G494" s="127"/>
      <c r="H494" s="143"/>
      <c r="I494" s="143"/>
      <c r="K494" s="6"/>
      <c r="L494" s="6"/>
    </row>
    <row r="495" spans="1:12" x14ac:dyDescent="0.2">
      <c r="A495" s="477"/>
      <c r="B495" s="135"/>
      <c r="C495" s="136"/>
      <c r="D495" s="137"/>
      <c r="E495" s="138"/>
      <c r="F495" s="137"/>
      <c r="G495" s="127"/>
      <c r="H495" s="143"/>
      <c r="I495" s="143"/>
      <c r="K495" s="6"/>
      <c r="L495" s="6"/>
    </row>
    <row r="496" spans="1:12" x14ac:dyDescent="0.2">
      <c r="A496" s="477"/>
      <c r="B496" s="135"/>
      <c r="C496" s="136"/>
      <c r="D496" s="137"/>
      <c r="E496" s="138"/>
      <c r="F496" s="137"/>
      <c r="G496" s="127"/>
      <c r="H496" s="143"/>
      <c r="I496" s="143"/>
      <c r="K496" s="6"/>
      <c r="L496" s="6"/>
    </row>
    <row r="497" spans="1:12" x14ac:dyDescent="0.2">
      <c r="A497" s="477"/>
      <c r="B497" s="135"/>
      <c r="C497" s="136"/>
      <c r="D497" s="137"/>
      <c r="E497" s="138"/>
      <c r="F497" s="137"/>
      <c r="G497" s="127"/>
      <c r="H497" s="143"/>
      <c r="I497" s="143"/>
      <c r="K497" s="6"/>
      <c r="L497" s="6"/>
    </row>
    <row r="498" spans="1:12" x14ac:dyDescent="0.2">
      <c r="A498" s="477"/>
      <c r="B498" s="135"/>
      <c r="C498" s="136"/>
      <c r="D498" s="137"/>
      <c r="E498" s="138"/>
      <c r="F498" s="137"/>
      <c r="G498" s="127"/>
      <c r="H498" s="143"/>
      <c r="I498" s="143"/>
      <c r="K498" s="6"/>
      <c r="L498" s="6"/>
    </row>
    <row r="499" spans="1:12" x14ac:dyDescent="0.2">
      <c r="A499" s="477"/>
      <c r="B499" s="135"/>
      <c r="C499" s="136"/>
      <c r="D499" s="137"/>
      <c r="E499" s="138"/>
      <c r="F499" s="137"/>
      <c r="G499" s="127"/>
      <c r="H499" s="143"/>
      <c r="I499" s="143"/>
      <c r="K499" s="6"/>
      <c r="L499" s="6"/>
    </row>
    <row r="500" spans="1:12" x14ac:dyDescent="0.2">
      <c r="A500" s="477"/>
      <c r="B500" s="135"/>
      <c r="C500" s="136"/>
      <c r="D500" s="137"/>
      <c r="E500" s="138"/>
      <c r="F500" s="137"/>
      <c r="G500" s="127"/>
      <c r="H500" s="143"/>
      <c r="I500" s="143"/>
      <c r="K500" s="6"/>
      <c r="L500" s="6"/>
    </row>
    <row r="501" spans="1:12" x14ac:dyDescent="0.2">
      <c r="A501" s="477"/>
      <c r="B501" s="135"/>
      <c r="C501" s="136"/>
      <c r="D501" s="137"/>
      <c r="E501" s="138"/>
      <c r="F501" s="137"/>
      <c r="G501" s="127"/>
      <c r="H501" s="143"/>
      <c r="I501" s="143"/>
      <c r="K501" s="6"/>
      <c r="L501" s="6"/>
    </row>
    <row r="502" spans="1:12" x14ac:dyDescent="0.2">
      <c r="A502" s="477"/>
      <c r="B502" s="135"/>
      <c r="C502" s="136"/>
      <c r="D502" s="137"/>
      <c r="E502" s="138"/>
      <c r="F502" s="137"/>
      <c r="G502" s="127"/>
      <c r="H502" s="143"/>
      <c r="I502" s="143"/>
      <c r="K502" s="6"/>
      <c r="L502" s="6"/>
    </row>
    <row r="503" spans="1:12" x14ac:dyDescent="0.2">
      <c r="A503" s="477"/>
      <c r="B503" s="135"/>
      <c r="C503" s="136"/>
      <c r="D503" s="137"/>
      <c r="E503" s="138"/>
      <c r="F503" s="137"/>
      <c r="G503" s="127"/>
      <c r="H503" s="143"/>
      <c r="I503" s="143"/>
      <c r="K503" s="6"/>
      <c r="L503" s="6"/>
    </row>
    <row r="504" spans="1:12" x14ac:dyDescent="0.2">
      <c r="A504" s="477"/>
      <c r="B504" s="135"/>
      <c r="C504" s="136"/>
      <c r="D504" s="137"/>
      <c r="E504" s="138"/>
      <c r="F504" s="137"/>
      <c r="G504" s="127"/>
      <c r="H504" s="143"/>
      <c r="I504" s="143"/>
      <c r="K504" s="6"/>
      <c r="L504" s="6"/>
    </row>
    <row r="505" spans="1:12" x14ac:dyDescent="0.2">
      <c r="A505" s="477"/>
      <c r="B505" s="135"/>
      <c r="C505" s="136"/>
      <c r="D505" s="137"/>
      <c r="E505" s="138"/>
      <c r="F505" s="137"/>
      <c r="G505" s="127"/>
      <c r="H505" s="143"/>
      <c r="I505" s="143"/>
      <c r="K505" s="6"/>
      <c r="L505" s="6"/>
    </row>
    <row r="506" spans="1:12" x14ac:dyDescent="0.2">
      <c r="A506" s="477"/>
      <c r="B506" s="135"/>
      <c r="C506" s="136"/>
      <c r="D506" s="137"/>
      <c r="E506" s="138"/>
      <c r="F506" s="137"/>
      <c r="G506" s="127"/>
      <c r="H506" s="143"/>
      <c r="I506" s="143"/>
      <c r="K506" s="6"/>
      <c r="L506" s="6"/>
    </row>
    <row r="507" spans="1:12" x14ac:dyDescent="0.2">
      <c r="A507" s="477"/>
      <c r="B507" s="135"/>
      <c r="C507" s="136"/>
      <c r="D507" s="137"/>
      <c r="E507" s="138"/>
      <c r="F507" s="137"/>
      <c r="G507" s="127"/>
      <c r="H507" s="143"/>
      <c r="I507" s="143"/>
      <c r="K507" s="6"/>
      <c r="L507" s="6"/>
    </row>
    <row r="508" spans="1:12" x14ac:dyDescent="0.2">
      <c r="A508" s="477"/>
      <c r="B508" s="135"/>
      <c r="C508" s="136"/>
      <c r="D508" s="137"/>
      <c r="E508" s="138"/>
      <c r="F508" s="137"/>
      <c r="G508" s="127"/>
      <c r="H508" s="143"/>
      <c r="I508" s="143"/>
      <c r="K508" s="6"/>
      <c r="L508" s="6"/>
    </row>
    <row r="509" spans="1:12" x14ac:dyDescent="0.2">
      <c r="A509" s="477"/>
      <c r="B509" s="135"/>
      <c r="C509" s="136"/>
      <c r="D509" s="137"/>
      <c r="E509" s="138"/>
      <c r="F509" s="137"/>
      <c r="G509" s="127"/>
      <c r="H509" s="143"/>
      <c r="I509" s="143"/>
      <c r="K509" s="6"/>
      <c r="L509" s="6"/>
    </row>
    <row r="510" spans="1:12" x14ac:dyDescent="0.2">
      <c r="A510" s="477"/>
      <c r="B510" s="135"/>
      <c r="C510" s="136"/>
      <c r="D510" s="137"/>
      <c r="E510" s="138"/>
      <c r="F510" s="137"/>
      <c r="G510" s="127"/>
      <c r="H510" s="143"/>
      <c r="I510" s="143"/>
      <c r="K510" s="6"/>
      <c r="L510" s="6"/>
    </row>
    <row r="511" spans="1:12" x14ac:dyDescent="0.2">
      <c r="A511" s="477"/>
      <c r="B511" s="135"/>
      <c r="C511" s="136"/>
      <c r="D511" s="137"/>
      <c r="E511" s="138"/>
      <c r="F511" s="137"/>
      <c r="G511" s="127"/>
      <c r="H511" s="143"/>
      <c r="I511" s="143"/>
      <c r="K511" s="6"/>
      <c r="L511" s="6"/>
    </row>
    <row r="512" spans="1:12" x14ac:dyDescent="0.2">
      <c r="A512" s="477"/>
      <c r="B512" s="135"/>
      <c r="C512" s="136"/>
      <c r="D512" s="137"/>
      <c r="E512" s="138"/>
      <c r="F512" s="137"/>
      <c r="G512" s="127"/>
      <c r="H512" s="143"/>
      <c r="I512" s="143"/>
      <c r="K512" s="6"/>
      <c r="L512" s="6"/>
    </row>
    <row r="513" spans="1:12" x14ac:dyDescent="0.2">
      <c r="A513" s="477"/>
      <c r="B513" s="135"/>
      <c r="C513" s="136"/>
      <c r="D513" s="137"/>
      <c r="E513" s="138"/>
      <c r="F513" s="137"/>
      <c r="G513" s="127"/>
      <c r="H513" s="143"/>
      <c r="I513" s="143"/>
      <c r="K513" s="6"/>
      <c r="L513" s="6"/>
    </row>
    <row r="514" spans="1:12" x14ac:dyDescent="0.2">
      <c r="A514" s="477"/>
      <c r="B514" s="135"/>
      <c r="C514" s="136"/>
      <c r="D514" s="137"/>
      <c r="E514" s="138"/>
      <c r="F514" s="137"/>
      <c r="G514" s="127"/>
      <c r="H514" s="143"/>
      <c r="I514" s="143"/>
      <c r="K514" s="6"/>
      <c r="L514" s="6"/>
    </row>
    <row r="515" spans="1:12" x14ac:dyDescent="0.2">
      <c r="A515" s="477"/>
      <c r="B515" s="135"/>
      <c r="C515" s="136"/>
      <c r="D515" s="137"/>
      <c r="E515" s="138"/>
      <c r="F515" s="137"/>
      <c r="G515" s="127"/>
      <c r="H515" s="143"/>
      <c r="I515" s="143"/>
      <c r="K515" s="6"/>
      <c r="L515" s="6"/>
    </row>
    <row r="516" spans="1:12" x14ac:dyDescent="0.2">
      <c r="A516" s="477"/>
      <c r="B516" s="135"/>
      <c r="C516" s="136"/>
      <c r="D516" s="137"/>
      <c r="E516" s="138"/>
      <c r="F516" s="137"/>
      <c r="G516" s="127"/>
      <c r="H516" s="143"/>
      <c r="I516" s="143"/>
      <c r="K516" s="6"/>
      <c r="L516" s="6"/>
    </row>
    <row r="517" spans="1:12" x14ac:dyDescent="0.2">
      <c r="A517" s="477"/>
      <c r="B517" s="135"/>
      <c r="C517" s="136"/>
      <c r="D517" s="137"/>
      <c r="E517" s="138"/>
      <c r="F517" s="137"/>
      <c r="G517" s="127"/>
      <c r="H517" s="143"/>
      <c r="I517" s="143"/>
      <c r="K517" s="6"/>
      <c r="L517" s="6"/>
    </row>
    <row r="518" spans="1:12" x14ac:dyDescent="0.2">
      <c r="A518" s="477"/>
      <c r="B518" s="135"/>
      <c r="C518" s="136"/>
      <c r="D518" s="137"/>
      <c r="E518" s="138"/>
      <c r="F518" s="137"/>
      <c r="G518" s="127"/>
      <c r="H518" s="143"/>
      <c r="I518" s="143"/>
      <c r="K518" s="6"/>
      <c r="L518" s="6"/>
    </row>
    <row r="519" spans="1:12" x14ac:dyDescent="0.2">
      <c r="A519" s="477"/>
      <c r="B519" s="135"/>
      <c r="C519" s="136"/>
      <c r="D519" s="137"/>
      <c r="E519" s="138"/>
      <c r="F519" s="137"/>
      <c r="G519" s="127"/>
      <c r="H519" s="143"/>
      <c r="I519" s="143"/>
      <c r="K519" s="6"/>
      <c r="L519" s="6"/>
    </row>
    <row r="520" spans="1:12" x14ac:dyDescent="0.2">
      <c r="A520" s="477"/>
      <c r="B520" s="135"/>
      <c r="C520" s="136"/>
      <c r="D520" s="137"/>
      <c r="E520" s="138"/>
      <c r="F520" s="137"/>
      <c r="G520" s="127"/>
      <c r="H520" s="143"/>
      <c r="I520" s="143"/>
      <c r="K520" s="6"/>
      <c r="L520" s="6"/>
    </row>
    <row r="521" spans="1:12" x14ac:dyDescent="0.2">
      <c r="A521" s="477"/>
      <c r="B521" s="135"/>
      <c r="C521" s="136"/>
      <c r="D521" s="137"/>
      <c r="E521" s="138"/>
      <c r="F521" s="137"/>
      <c r="G521" s="127"/>
      <c r="H521" s="143"/>
      <c r="I521" s="143"/>
      <c r="K521" s="6"/>
      <c r="L521" s="6"/>
    </row>
    <row r="522" spans="1:12" x14ac:dyDescent="0.2">
      <c r="A522" s="477"/>
      <c r="B522" s="135"/>
      <c r="C522" s="136"/>
      <c r="D522" s="137"/>
      <c r="E522" s="138"/>
      <c r="F522" s="137"/>
      <c r="G522" s="127"/>
      <c r="H522" s="143"/>
      <c r="I522" s="143"/>
      <c r="K522" s="6"/>
      <c r="L522" s="6"/>
    </row>
    <row r="523" spans="1:12" x14ac:dyDescent="0.2">
      <c r="A523" s="477"/>
      <c r="B523" s="135"/>
      <c r="C523" s="136"/>
      <c r="D523" s="137"/>
      <c r="E523" s="138"/>
      <c r="F523" s="137"/>
      <c r="G523" s="127"/>
      <c r="H523" s="143"/>
      <c r="I523" s="143"/>
      <c r="K523" s="6"/>
      <c r="L523" s="6"/>
    </row>
    <row r="524" spans="1:12" x14ac:dyDescent="0.2">
      <c r="A524" s="477"/>
      <c r="B524" s="135"/>
      <c r="C524" s="136"/>
      <c r="D524" s="137"/>
      <c r="E524" s="138"/>
      <c r="F524" s="137"/>
      <c r="G524" s="127"/>
      <c r="H524" s="143"/>
      <c r="I524" s="143"/>
      <c r="K524" s="6"/>
      <c r="L524" s="6"/>
    </row>
    <row r="525" spans="1:12" x14ac:dyDescent="0.2">
      <c r="A525" s="477"/>
      <c r="B525" s="135"/>
      <c r="C525" s="136"/>
      <c r="D525" s="137"/>
      <c r="E525" s="138"/>
      <c r="F525" s="137"/>
      <c r="G525" s="127"/>
      <c r="H525" s="143"/>
      <c r="I525" s="143"/>
      <c r="K525" s="6"/>
      <c r="L525" s="6"/>
    </row>
    <row r="526" spans="1:12" x14ac:dyDescent="0.2">
      <c r="A526" s="477"/>
      <c r="B526" s="135"/>
      <c r="C526" s="136"/>
      <c r="D526" s="137"/>
      <c r="E526" s="138"/>
      <c r="F526" s="137"/>
      <c r="G526" s="127"/>
      <c r="H526" s="143"/>
      <c r="I526" s="143"/>
      <c r="K526" s="6"/>
      <c r="L526" s="6"/>
    </row>
    <row r="527" spans="1:12" x14ac:dyDescent="0.2">
      <c r="A527" s="477"/>
      <c r="B527" s="135"/>
      <c r="C527" s="136"/>
      <c r="D527" s="137"/>
      <c r="E527" s="138"/>
      <c r="F527" s="137"/>
      <c r="G527" s="127"/>
      <c r="H527" s="143"/>
      <c r="I527" s="143"/>
      <c r="K527" s="6"/>
      <c r="L527" s="6"/>
    </row>
    <row r="528" spans="1:12" x14ac:dyDescent="0.2">
      <c r="A528" s="477"/>
      <c r="B528" s="135"/>
      <c r="C528" s="136"/>
      <c r="D528" s="137"/>
      <c r="E528" s="138"/>
      <c r="F528" s="137"/>
      <c r="G528" s="127"/>
      <c r="H528" s="143"/>
      <c r="I528" s="143"/>
      <c r="K528" s="6"/>
      <c r="L528" s="6"/>
    </row>
    <row r="529" spans="1:12" x14ac:dyDescent="0.2">
      <c r="A529" s="477"/>
      <c r="B529" s="135"/>
      <c r="C529" s="136"/>
      <c r="D529" s="137"/>
      <c r="E529" s="138"/>
      <c r="F529" s="137"/>
      <c r="G529" s="127"/>
      <c r="H529" s="143"/>
      <c r="I529" s="143"/>
      <c r="K529" s="6"/>
      <c r="L529" s="6"/>
    </row>
    <row r="530" spans="1:12" x14ac:dyDescent="0.2">
      <c r="A530" s="477"/>
      <c r="B530" s="135"/>
      <c r="C530" s="136"/>
      <c r="D530" s="137"/>
      <c r="E530" s="138"/>
      <c r="F530" s="137"/>
      <c r="G530" s="127"/>
      <c r="H530" s="143"/>
      <c r="I530" s="143"/>
      <c r="K530" s="6"/>
      <c r="L530" s="6"/>
    </row>
    <row r="531" spans="1:12" x14ac:dyDescent="0.2">
      <c r="A531" s="477"/>
      <c r="B531" s="135"/>
      <c r="C531" s="136"/>
      <c r="D531" s="137"/>
      <c r="E531" s="138"/>
      <c r="F531" s="137"/>
      <c r="G531" s="127"/>
      <c r="H531" s="143"/>
      <c r="I531" s="143"/>
      <c r="K531" s="6"/>
      <c r="L531" s="6"/>
    </row>
    <row r="532" spans="1:12" x14ac:dyDescent="0.2">
      <c r="A532" s="477"/>
      <c r="B532" s="135"/>
      <c r="C532" s="136"/>
      <c r="D532" s="137"/>
      <c r="E532" s="138"/>
      <c r="F532" s="137"/>
      <c r="G532" s="127"/>
      <c r="H532" s="143"/>
      <c r="I532" s="143"/>
      <c r="K532" s="6"/>
      <c r="L532" s="6"/>
    </row>
    <row r="533" spans="1:12" x14ac:dyDescent="0.2">
      <c r="A533" s="477"/>
      <c r="B533" s="135"/>
      <c r="C533" s="136"/>
      <c r="D533" s="137"/>
      <c r="E533" s="138"/>
      <c r="F533" s="137"/>
      <c r="G533" s="127"/>
      <c r="H533" s="143"/>
      <c r="I533" s="143"/>
      <c r="K533" s="6"/>
      <c r="L533" s="6"/>
    </row>
    <row r="534" spans="1:12" x14ac:dyDescent="0.2">
      <c r="A534" s="477"/>
      <c r="B534" s="135"/>
      <c r="C534" s="136"/>
      <c r="D534" s="137"/>
      <c r="E534" s="138"/>
      <c r="F534" s="137"/>
      <c r="G534" s="127"/>
      <c r="H534" s="143"/>
      <c r="I534" s="143"/>
      <c r="K534" s="6"/>
      <c r="L534" s="6"/>
    </row>
    <row r="535" spans="1:12" x14ac:dyDescent="0.2">
      <c r="A535" s="477"/>
      <c r="B535" s="135"/>
      <c r="C535" s="136"/>
      <c r="D535" s="137"/>
      <c r="E535" s="138"/>
      <c r="F535" s="137"/>
      <c r="G535" s="127"/>
      <c r="H535" s="143"/>
      <c r="I535" s="143"/>
      <c r="K535" s="6"/>
      <c r="L535" s="6"/>
    </row>
    <row r="536" spans="1:12" x14ac:dyDescent="0.2">
      <c r="A536" s="477"/>
      <c r="B536" s="135"/>
      <c r="C536" s="136"/>
      <c r="D536" s="137"/>
      <c r="E536" s="138"/>
      <c r="F536" s="137"/>
      <c r="G536" s="127"/>
      <c r="H536" s="143"/>
      <c r="I536" s="143"/>
      <c r="K536" s="6"/>
      <c r="L536" s="6"/>
    </row>
    <row r="537" spans="1:12" x14ac:dyDescent="0.2">
      <c r="A537" s="477"/>
      <c r="B537" s="135"/>
      <c r="C537" s="136"/>
      <c r="D537" s="137"/>
      <c r="E537" s="138"/>
      <c r="F537" s="137"/>
      <c r="G537" s="127"/>
      <c r="H537" s="143"/>
      <c r="I537" s="143"/>
      <c r="K537" s="6"/>
      <c r="L537" s="6"/>
    </row>
    <row r="538" spans="1:12" x14ac:dyDescent="0.2">
      <c r="A538" s="477"/>
      <c r="B538" s="135"/>
      <c r="C538" s="136"/>
      <c r="D538" s="137"/>
      <c r="E538" s="138"/>
      <c r="F538" s="137"/>
      <c r="G538" s="127"/>
      <c r="H538" s="143"/>
      <c r="I538" s="143"/>
      <c r="K538" s="6"/>
      <c r="L538" s="6"/>
    </row>
    <row r="539" spans="1:12" x14ac:dyDescent="0.2">
      <c r="A539" s="477"/>
      <c r="B539" s="135"/>
      <c r="C539" s="136"/>
      <c r="D539" s="137"/>
      <c r="E539" s="138"/>
      <c r="F539" s="137"/>
      <c r="G539" s="127"/>
      <c r="H539" s="143"/>
      <c r="I539" s="143"/>
      <c r="K539" s="6"/>
      <c r="L539" s="6"/>
    </row>
    <row r="540" spans="1:12" x14ac:dyDescent="0.2">
      <c r="A540" s="477"/>
      <c r="B540" s="135"/>
      <c r="C540" s="136"/>
      <c r="D540" s="137"/>
      <c r="E540" s="138"/>
      <c r="F540" s="137"/>
      <c r="G540" s="127"/>
      <c r="H540" s="143"/>
      <c r="I540" s="143"/>
      <c r="K540" s="6"/>
      <c r="L540" s="6"/>
    </row>
    <row r="541" spans="1:12" x14ac:dyDescent="0.2">
      <c r="A541" s="477"/>
      <c r="B541" s="135"/>
      <c r="C541" s="136"/>
      <c r="D541" s="137"/>
      <c r="E541" s="138"/>
      <c r="F541" s="137"/>
      <c r="G541" s="127"/>
      <c r="H541" s="143"/>
      <c r="I541" s="143"/>
      <c r="K541" s="6"/>
      <c r="L541" s="6"/>
    </row>
    <row r="542" spans="1:12" x14ac:dyDescent="0.2">
      <c r="A542" s="477"/>
      <c r="B542" s="135"/>
      <c r="C542" s="136"/>
      <c r="D542" s="137"/>
      <c r="E542" s="138"/>
      <c r="F542" s="137"/>
      <c r="G542" s="127"/>
      <c r="H542" s="143"/>
      <c r="I542" s="143"/>
      <c r="K542" s="6"/>
      <c r="L542" s="6"/>
    </row>
    <row r="543" spans="1:12" x14ac:dyDescent="0.2">
      <c r="A543" s="477"/>
      <c r="B543" s="135"/>
      <c r="C543" s="136"/>
      <c r="D543" s="137"/>
      <c r="E543" s="138"/>
      <c r="F543" s="137"/>
      <c r="G543" s="127"/>
      <c r="H543" s="143"/>
      <c r="I543" s="143"/>
      <c r="K543" s="6"/>
      <c r="L543" s="6"/>
    </row>
    <row r="544" spans="1:12" x14ac:dyDescent="0.2">
      <c r="A544" s="477"/>
      <c r="B544" s="135"/>
      <c r="C544" s="136"/>
      <c r="D544" s="137"/>
      <c r="E544" s="138"/>
      <c r="F544" s="137"/>
      <c r="G544" s="127"/>
      <c r="H544" s="143"/>
      <c r="I544" s="143"/>
      <c r="K544" s="6"/>
      <c r="L544" s="6"/>
    </row>
    <row r="545" spans="1:12" x14ac:dyDescent="0.2">
      <c r="A545" s="477"/>
      <c r="B545" s="135"/>
      <c r="C545" s="136"/>
      <c r="D545" s="137"/>
      <c r="E545" s="138"/>
      <c r="F545" s="137"/>
      <c r="G545" s="127"/>
      <c r="H545" s="143"/>
      <c r="I545" s="143"/>
      <c r="K545" s="6"/>
      <c r="L545" s="6"/>
    </row>
    <row r="546" spans="1:12" x14ac:dyDescent="0.2">
      <c r="A546" s="477"/>
      <c r="B546" s="135"/>
      <c r="C546" s="136"/>
      <c r="D546" s="137"/>
      <c r="E546" s="138"/>
      <c r="F546" s="137"/>
      <c r="G546" s="127"/>
      <c r="H546" s="143"/>
      <c r="I546" s="143"/>
      <c r="K546" s="6"/>
      <c r="L546" s="6"/>
    </row>
    <row r="547" spans="1:12" x14ac:dyDescent="0.2">
      <c r="A547" s="477"/>
      <c r="B547" s="135"/>
      <c r="C547" s="136"/>
      <c r="D547" s="137"/>
      <c r="E547" s="138"/>
      <c r="F547" s="137"/>
      <c r="G547" s="127"/>
      <c r="H547" s="143"/>
      <c r="I547" s="143"/>
      <c r="K547" s="6"/>
      <c r="L547" s="6"/>
    </row>
    <row r="548" spans="1:12" x14ac:dyDescent="0.2">
      <c r="A548" s="477"/>
      <c r="B548" s="135"/>
      <c r="C548" s="136"/>
      <c r="D548" s="137"/>
      <c r="E548" s="138"/>
      <c r="F548" s="137"/>
      <c r="G548" s="127"/>
      <c r="H548" s="143"/>
      <c r="I548" s="143"/>
      <c r="K548" s="6"/>
      <c r="L548" s="6"/>
    </row>
    <row r="549" spans="1:12" x14ac:dyDescent="0.2">
      <c r="A549" s="477"/>
      <c r="B549" s="135"/>
      <c r="C549" s="136"/>
      <c r="D549" s="137"/>
      <c r="E549" s="138"/>
      <c r="F549" s="137"/>
      <c r="G549" s="127"/>
      <c r="H549" s="143"/>
      <c r="I549" s="143"/>
      <c r="K549" s="6"/>
      <c r="L549" s="6"/>
    </row>
    <row r="550" spans="1:12" x14ac:dyDescent="0.2">
      <c r="A550" s="477"/>
      <c r="B550" s="135"/>
      <c r="C550" s="136"/>
      <c r="D550" s="137"/>
      <c r="E550" s="138"/>
      <c r="F550" s="137"/>
      <c r="G550" s="127"/>
      <c r="H550" s="143"/>
      <c r="I550" s="143"/>
      <c r="K550" s="6"/>
      <c r="L550" s="6"/>
    </row>
    <row r="551" spans="1:12" x14ac:dyDescent="0.2">
      <c r="A551" s="477"/>
      <c r="B551" s="135"/>
      <c r="C551" s="136"/>
      <c r="D551" s="137"/>
      <c r="E551" s="138"/>
      <c r="F551" s="137"/>
      <c r="G551" s="127"/>
      <c r="H551" s="143"/>
      <c r="I551" s="143"/>
      <c r="K551" s="6"/>
      <c r="L551" s="6"/>
    </row>
    <row r="552" spans="1:12" x14ac:dyDescent="0.2">
      <c r="A552" s="477"/>
      <c r="B552" s="135"/>
      <c r="C552" s="136"/>
      <c r="D552" s="137"/>
      <c r="E552" s="138"/>
      <c r="F552" s="137"/>
      <c r="G552" s="127"/>
      <c r="H552" s="143"/>
      <c r="I552" s="143"/>
      <c r="K552" s="6"/>
      <c r="L552" s="6"/>
    </row>
    <row r="553" spans="1:12" x14ac:dyDescent="0.2">
      <c r="A553" s="477"/>
      <c r="B553" s="135"/>
      <c r="C553" s="136"/>
      <c r="D553" s="137"/>
      <c r="E553" s="138"/>
      <c r="F553" s="137"/>
      <c r="G553" s="127"/>
      <c r="H553" s="143"/>
      <c r="I553" s="143"/>
      <c r="K553" s="6"/>
      <c r="L553" s="6"/>
    </row>
    <row r="554" spans="1:12" x14ac:dyDescent="0.2">
      <c r="A554" s="477"/>
      <c r="B554" s="135"/>
      <c r="C554" s="136"/>
      <c r="D554" s="137"/>
      <c r="E554" s="138"/>
      <c r="F554" s="137"/>
      <c r="G554" s="127"/>
      <c r="H554" s="143"/>
      <c r="I554" s="143"/>
      <c r="K554" s="6"/>
      <c r="L554" s="6"/>
    </row>
    <row r="555" spans="1:12" x14ac:dyDescent="0.2">
      <c r="A555" s="477"/>
      <c r="B555" s="135"/>
      <c r="C555" s="136"/>
      <c r="D555" s="137"/>
      <c r="E555" s="138"/>
      <c r="F555" s="137"/>
      <c r="G555" s="127"/>
      <c r="H555" s="143"/>
      <c r="I555" s="143"/>
      <c r="K555" s="6"/>
      <c r="L555" s="6"/>
    </row>
    <row r="556" spans="1:12" x14ac:dyDescent="0.2">
      <c r="A556" s="477"/>
      <c r="B556" s="135"/>
      <c r="C556" s="136"/>
      <c r="D556" s="137"/>
      <c r="E556" s="138"/>
      <c r="F556" s="137"/>
      <c r="G556" s="127"/>
      <c r="H556" s="143"/>
      <c r="I556" s="143"/>
      <c r="K556" s="6"/>
      <c r="L556" s="6"/>
    </row>
    <row r="557" spans="1:12" x14ac:dyDescent="0.2">
      <c r="A557" s="477"/>
      <c r="B557" s="135"/>
      <c r="C557" s="136"/>
      <c r="D557" s="137"/>
      <c r="E557" s="138"/>
      <c r="F557" s="137"/>
      <c r="G557" s="127"/>
      <c r="H557" s="143"/>
      <c r="I557" s="143"/>
      <c r="K557" s="6"/>
      <c r="L557" s="6"/>
    </row>
    <row r="558" spans="1:12" x14ac:dyDescent="0.2">
      <c r="A558" s="477"/>
      <c r="B558" s="135"/>
      <c r="C558" s="136"/>
      <c r="D558" s="137"/>
      <c r="E558" s="138"/>
      <c r="F558" s="137"/>
      <c r="G558" s="127"/>
      <c r="H558" s="143"/>
      <c r="I558" s="143"/>
      <c r="K558" s="6"/>
      <c r="L558" s="6"/>
    </row>
    <row r="559" spans="1:12" x14ac:dyDescent="0.2">
      <c r="A559" s="477"/>
      <c r="B559" s="135"/>
      <c r="C559" s="136"/>
      <c r="D559" s="137"/>
      <c r="E559" s="138"/>
      <c r="F559" s="137"/>
      <c r="G559" s="127"/>
      <c r="H559" s="143"/>
      <c r="I559" s="143"/>
      <c r="K559" s="6"/>
      <c r="L559" s="6"/>
    </row>
    <row r="560" spans="1:12" x14ac:dyDescent="0.2">
      <c r="A560" s="477"/>
      <c r="B560" s="135"/>
      <c r="C560" s="136"/>
      <c r="D560" s="137"/>
      <c r="E560" s="138"/>
      <c r="F560" s="137"/>
      <c r="G560" s="127"/>
      <c r="H560" s="143"/>
      <c r="I560" s="143"/>
      <c r="K560" s="6"/>
      <c r="L560" s="6"/>
    </row>
    <row r="561" spans="1:12" x14ac:dyDescent="0.2">
      <c r="A561" s="477"/>
      <c r="B561" s="135"/>
      <c r="C561" s="136"/>
      <c r="D561" s="137"/>
      <c r="E561" s="138"/>
      <c r="F561" s="137"/>
      <c r="G561" s="127"/>
      <c r="H561" s="143"/>
      <c r="I561" s="143"/>
      <c r="K561" s="6"/>
      <c r="L561" s="6"/>
    </row>
    <row r="562" spans="1:12" x14ac:dyDescent="0.2">
      <c r="A562" s="477"/>
      <c r="B562" s="135"/>
      <c r="C562" s="136"/>
      <c r="D562" s="137"/>
      <c r="E562" s="138"/>
      <c r="F562" s="137"/>
      <c r="G562" s="127"/>
      <c r="H562" s="143"/>
      <c r="I562" s="143"/>
      <c r="K562" s="6"/>
      <c r="L562" s="6"/>
    </row>
    <row r="563" spans="1:12" x14ac:dyDescent="0.2">
      <c r="A563" s="477"/>
      <c r="B563" s="135"/>
      <c r="C563" s="136"/>
      <c r="D563" s="137"/>
      <c r="E563" s="138"/>
      <c r="F563" s="137"/>
      <c r="G563" s="127"/>
      <c r="H563" s="143"/>
      <c r="I563" s="143"/>
      <c r="K563" s="6"/>
      <c r="L563" s="6"/>
    </row>
    <row r="564" spans="1:12" x14ac:dyDescent="0.2">
      <c r="A564" s="477"/>
      <c r="B564" s="135"/>
      <c r="C564" s="136"/>
      <c r="D564" s="137"/>
      <c r="E564" s="138"/>
      <c r="F564" s="137"/>
      <c r="G564" s="127"/>
      <c r="H564" s="143"/>
      <c r="I564" s="143"/>
      <c r="K564" s="6"/>
      <c r="L564" s="6"/>
    </row>
    <row r="565" spans="1:12" x14ac:dyDescent="0.2">
      <c r="A565" s="477"/>
      <c r="B565" s="135"/>
      <c r="C565" s="136"/>
      <c r="D565" s="137"/>
      <c r="E565" s="138"/>
      <c r="F565" s="137"/>
      <c r="G565" s="127"/>
      <c r="H565" s="143"/>
      <c r="I565" s="143"/>
      <c r="K565" s="6"/>
      <c r="L565" s="6"/>
    </row>
    <row r="566" spans="1:12" x14ac:dyDescent="0.2">
      <c r="A566" s="477"/>
      <c r="B566" s="135"/>
      <c r="C566" s="136"/>
      <c r="D566" s="137"/>
      <c r="E566" s="138"/>
      <c r="F566" s="137"/>
      <c r="G566" s="127"/>
      <c r="H566" s="143"/>
      <c r="I566" s="143"/>
      <c r="K566" s="6"/>
      <c r="L566" s="6"/>
    </row>
    <row r="567" spans="1:12" x14ac:dyDescent="0.2">
      <c r="A567" s="477"/>
      <c r="B567" s="135"/>
      <c r="C567" s="136"/>
      <c r="D567" s="137"/>
      <c r="E567" s="138"/>
      <c r="F567" s="137"/>
      <c r="G567" s="127"/>
      <c r="H567" s="143"/>
      <c r="I567" s="143"/>
      <c r="K567" s="6"/>
      <c r="L567" s="6"/>
    </row>
    <row r="568" spans="1:12" x14ac:dyDescent="0.2">
      <c r="A568" s="477"/>
      <c r="B568" s="135"/>
      <c r="C568" s="136"/>
      <c r="D568" s="137"/>
      <c r="E568" s="138"/>
      <c r="F568" s="137"/>
      <c r="G568" s="127"/>
      <c r="H568" s="143"/>
      <c r="I568" s="143"/>
      <c r="K568" s="6"/>
      <c r="L568" s="6"/>
    </row>
    <row r="569" spans="1:12" x14ac:dyDescent="0.2">
      <c r="A569" s="477"/>
      <c r="B569" s="135"/>
      <c r="C569" s="136"/>
      <c r="D569" s="137"/>
      <c r="E569" s="138"/>
      <c r="F569" s="137"/>
      <c r="G569" s="127"/>
      <c r="H569" s="143"/>
      <c r="I569" s="143"/>
      <c r="K569" s="6"/>
      <c r="L569" s="6"/>
    </row>
    <row r="570" spans="1:12" x14ac:dyDescent="0.2">
      <c r="A570" s="477"/>
      <c r="B570" s="135"/>
      <c r="C570" s="136"/>
      <c r="D570" s="137"/>
      <c r="E570" s="138"/>
      <c r="F570" s="137"/>
      <c r="G570" s="127"/>
      <c r="H570" s="143"/>
      <c r="I570" s="143"/>
      <c r="K570" s="6"/>
      <c r="L570" s="6"/>
    </row>
    <row r="571" spans="1:12" x14ac:dyDescent="0.2">
      <c r="A571" s="477"/>
      <c r="B571" s="135"/>
      <c r="C571" s="136"/>
      <c r="D571" s="137"/>
      <c r="E571" s="138"/>
      <c r="F571" s="137"/>
      <c r="G571" s="127"/>
      <c r="H571" s="143"/>
      <c r="I571" s="143"/>
      <c r="K571" s="6"/>
      <c r="L571" s="6"/>
    </row>
    <row r="572" spans="1:12" x14ac:dyDescent="0.2">
      <c r="A572" s="477"/>
      <c r="B572" s="135"/>
      <c r="C572" s="136"/>
      <c r="D572" s="137"/>
      <c r="E572" s="138"/>
      <c r="F572" s="137"/>
      <c r="G572" s="127"/>
      <c r="H572" s="143"/>
      <c r="I572" s="143"/>
      <c r="K572" s="6"/>
      <c r="L572" s="6"/>
    </row>
    <row r="573" spans="1:12" x14ac:dyDescent="0.2">
      <c r="A573" s="477"/>
      <c r="B573" s="135"/>
      <c r="C573" s="136"/>
      <c r="D573" s="137"/>
      <c r="E573" s="138"/>
      <c r="F573" s="137"/>
      <c r="G573" s="127"/>
      <c r="H573" s="143"/>
      <c r="I573" s="143"/>
      <c r="K573" s="6"/>
      <c r="L573" s="6"/>
    </row>
    <row r="574" spans="1:12" x14ac:dyDescent="0.2">
      <c r="A574" s="477"/>
      <c r="B574" s="135"/>
      <c r="C574" s="136"/>
      <c r="D574" s="137"/>
      <c r="E574" s="138"/>
      <c r="F574" s="137"/>
      <c r="G574" s="127"/>
      <c r="H574" s="143"/>
      <c r="I574" s="143"/>
      <c r="K574" s="6"/>
      <c r="L574" s="6"/>
    </row>
    <row r="575" spans="1:12" x14ac:dyDescent="0.2">
      <c r="A575" s="477"/>
      <c r="B575" s="135"/>
      <c r="C575" s="136"/>
      <c r="D575" s="137"/>
      <c r="E575" s="138"/>
      <c r="F575" s="137"/>
      <c r="G575" s="127"/>
      <c r="H575" s="143"/>
      <c r="I575" s="143"/>
      <c r="K575" s="6"/>
      <c r="L575" s="6"/>
    </row>
    <row r="576" spans="1:12" x14ac:dyDescent="0.2">
      <c r="A576" s="477"/>
      <c r="B576" s="135"/>
      <c r="C576" s="136"/>
      <c r="D576" s="137"/>
      <c r="E576" s="138"/>
      <c r="F576" s="137"/>
      <c r="G576" s="127"/>
      <c r="H576" s="143"/>
      <c r="I576" s="143"/>
      <c r="K576" s="6"/>
      <c r="L576" s="6"/>
    </row>
    <row r="577" spans="1:12" x14ac:dyDescent="0.2">
      <c r="A577" s="477"/>
      <c r="B577" s="135"/>
      <c r="C577" s="136"/>
      <c r="D577" s="137"/>
      <c r="E577" s="138"/>
      <c r="F577" s="137"/>
      <c r="G577" s="127"/>
      <c r="H577" s="143"/>
      <c r="I577" s="143"/>
      <c r="K577" s="6"/>
      <c r="L577" s="6"/>
    </row>
    <row r="578" spans="1:12" x14ac:dyDescent="0.2">
      <c r="A578" s="477"/>
      <c r="B578" s="135"/>
      <c r="C578" s="136"/>
      <c r="D578" s="137"/>
      <c r="E578" s="138"/>
      <c r="F578" s="137"/>
      <c r="G578" s="127"/>
      <c r="H578" s="143"/>
      <c r="I578" s="143"/>
      <c r="K578" s="6"/>
      <c r="L578" s="6"/>
    </row>
    <row r="579" spans="1:12" x14ac:dyDescent="0.2">
      <c r="A579" s="477"/>
      <c r="B579" s="135"/>
      <c r="C579" s="136"/>
      <c r="D579" s="137"/>
      <c r="E579" s="138"/>
      <c r="F579" s="137"/>
      <c r="G579" s="127"/>
      <c r="H579" s="143"/>
      <c r="I579" s="143"/>
      <c r="K579" s="6"/>
      <c r="L579" s="6"/>
    </row>
    <row r="580" spans="1:12" x14ac:dyDescent="0.2">
      <c r="A580" s="477"/>
      <c r="B580" s="135"/>
      <c r="C580" s="136"/>
      <c r="D580" s="137"/>
      <c r="E580" s="138"/>
      <c r="F580" s="137"/>
      <c r="G580" s="127"/>
      <c r="H580" s="143"/>
      <c r="I580" s="143"/>
      <c r="K580" s="6"/>
      <c r="L580" s="6"/>
    </row>
    <row r="581" spans="1:12" x14ac:dyDescent="0.2">
      <c r="A581" s="477"/>
      <c r="B581" s="135"/>
      <c r="C581" s="136"/>
      <c r="D581" s="137"/>
      <c r="E581" s="138"/>
      <c r="F581" s="137"/>
      <c r="G581" s="127"/>
      <c r="H581" s="143"/>
      <c r="I581" s="143"/>
      <c r="K581" s="6"/>
      <c r="L581" s="6"/>
    </row>
    <row r="582" spans="1:12" x14ac:dyDescent="0.2">
      <c r="A582" s="477"/>
      <c r="B582" s="135"/>
      <c r="C582" s="136"/>
      <c r="D582" s="137"/>
      <c r="E582" s="138"/>
      <c r="F582" s="137"/>
      <c r="G582" s="127"/>
      <c r="H582" s="143"/>
      <c r="I582" s="143"/>
      <c r="K582" s="6"/>
      <c r="L582" s="6"/>
    </row>
    <row r="583" spans="1:12" x14ac:dyDescent="0.2">
      <c r="A583" s="477"/>
      <c r="B583" s="135"/>
      <c r="C583" s="136"/>
      <c r="D583" s="137"/>
      <c r="E583" s="138"/>
      <c r="F583" s="137"/>
      <c r="G583" s="127"/>
      <c r="H583" s="143"/>
      <c r="I583" s="143"/>
      <c r="K583" s="6"/>
      <c r="L583" s="6"/>
    </row>
    <row r="584" spans="1:12" x14ac:dyDescent="0.2">
      <c r="A584" s="477"/>
      <c r="B584" s="135"/>
      <c r="C584" s="136"/>
      <c r="D584" s="137"/>
      <c r="E584" s="138"/>
      <c r="F584" s="137"/>
      <c r="G584" s="127"/>
      <c r="H584" s="143"/>
      <c r="I584" s="143"/>
      <c r="K584" s="6"/>
      <c r="L584" s="6"/>
    </row>
    <row r="585" spans="1:12" x14ac:dyDescent="0.2">
      <c r="A585" s="477"/>
      <c r="B585" s="135"/>
      <c r="C585" s="136"/>
      <c r="D585" s="137"/>
      <c r="E585" s="138"/>
      <c r="F585" s="137"/>
      <c r="G585" s="127"/>
      <c r="H585" s="143"/>
      <c r="I585" s="143"/>
      <c r="K585" s="6"/>
      <c r="L585" s="6"/>
    </row>
    <row r="586" spans="1:12" x14ac:dyDescent="0.2">
      <c r="A586" s="477"/>
      <c r="B586" s="135"/>
      <c r="C586" s="136"/>
      <c r="D586" s="137"/>
      <c r="E586" s="138"/>
      <c r="F586" s="137"/>
      <c r="G586" s="127"/>
      <c r="H586" s="143"/>
      <c r="I586" s="143"/>
      <c r="K586" s="6"/>
      <c r="L586" s="6"/>
    </row>
    <row r="587" spans="1:12" x14ac:dyDescent="0.2">
      <c r="A587" s="477"/>
      <c r="B587" s="135"/>
      <c r="C587" s="136"/>
      <c r="D587" s="137"/>
      <c r="E587" s="138"/>
      <c r="F587" s="137"/>
      <c r="G587" s="127"/>
      <c r="H587" s="143"/>
      <c r="I587" s="143"/>
      <c r="K587" s="6"/>
      <c r="L587" s="6"/>
    </row>
    <row r="588" spans="1:12" x14ac:dyDescent="0.2">
      <c r="A588" s="477"/>
      <c r="B588" s="135"/>
      <c r="C588" s="136"/>
      <c r="D588" s="137"/>
      <c r="E588" s="138"/>
      <c r="F588" s="137"/>
      <c r="G588" s="127"/>
      <c r="H588" s="143"/>
      <c r="I588" s="143"/>
      <c r="K588" s="6"/>
      <c r="L588" s="6"/>
    </row>
    <row r="589" spans="1:12" x14ac:dyDescent="0.2">
      <c r="A589" s="477"/>
      <c r="B589" s="135"/>
      <c r="C589" s="136"/>
      <c r="D589" s="137"/>
      <c r="E589" s="138"/>
      <c r="F589" s="137"/>
      <c r="G589" s="127"/>
      <c r="H589" s="143"/>
      <c r="I589" s="143"/>
      <c r="K589" s="6"/>
      <c r="L589" s="6"/>
    </row>
    <row r="590" spans="1:12" x14ac:dyDescent="0.2">
      <c r="A590" s="477"/>
      <c r="B590" s="135"/>
      <c r="C590" s="136"/>
      <c r="D590" s="137"/>
      <c r="E590" s="138"/>
      <c r="F590" s="137"/>
      <c r="G590" s="127"/>
      <c r="H590" s="143"/>
      <c r="I590" s="143"/>
      <c r="K590" s="6"/>
      <c r="L590" s="6"/>
    </row>
    <row r="591" spans="1:12" x14ac:dyDescent="0.2">
      <c r="A591" s="477"/>
      <c r="B591" s="135"/>
      <c r="C591" s="136"/>
      <c r="D591" s="137"/>
      <c r="E591" s="138"/>
      <c r="F591" s="137"/>
      <c r="G591" s="127"/>
      <c r="H591" s="143"/>
      <c r="I591" s="143"/>
      <c r="K591" s="6"/>
      <c r="L591" s="6"/>
    </row>
    <row r="592" spans="1:12" x14ac:dyDescent="0.2">
      <c r="A592" s="477"/>
      <c r="B592" s="135"/>
      <c r="C592" s="136"/>
      <c r="D592" s="137"/>
      <c r="E592" s="138"/>
      <c r="F592" s="137"/>
      <c r="G592" s="127"/>
      <c r="H592" s="143"/>
      <c r="I592" s="143"/>
      <c r="K592" s="6"/>
      <c r="L592" s="6"/>
    </row>
    <row r="593" spans="1:12" x14ac:dyDescent="0.2">
      <c r="A593" s="477"/>
      <c r="B593" s="135"/>
      <c r="C593" s="136"/>
      <c r="D593" s="137"/>
      <c r="E593" s="138"/>
      <c r="F593" s="137"/>
      <c r="G593" s="127"/>
      <c r="H593" s="143"/>
      <c r="I593" s="143"/>
      <c r="K593" s="6"/>
      <c r="L593" s="6"/>
    </row>
    <row r="594" spans="1:12" x14ac:dyDescent="0.2">
      <c r="A594" s="477"/>
      <c r="B594" s="135"/>
      <c r="C594" s="136"/>
      <c r="D594" s="137"/>
      <c r="E594" s="138"/>
      <c r="F594" s="137"/>
      <c r="G594" s="127"/>
      <c r="H594" s="143"/>
      <c r="I594" s="143"/>
      <c r="K594" s="6"/>
      <c r="L594" s="6"/>
    </row>
    <row r="595" spans="1:12" x14ac:dyDescent="0.2">
      <c r="A595" s="477"/>
      <c r="B595" s="135"/>
      <c r="C595" s="136"/>
      <c r="D595" s="137"/>
      <c r="E595" s="138"/>
      <c r="F595" s="137"/>
      <c r="G595" s="127"/>
      <c r="H595" s="143"/>
      <c r="I595" s="143"/>
      <c r="K595" s="6"/>
      <c r="L595" s="6"/>
    </row>
    <row r="596" spans="1:12" x14ac:dyDescent="0.2">
      <c r="A596" s="477"/>
      <c r="B596" s="135"/>
      <c r="C596" s="136"/>
      <c r="D596" s="137"/>
      <c r="E596" s="138"/>
      <c r="F596" s="137"/>
      <c r="G596" s="127"/>
      <c r="H596" s="143"/>
      <c r="I596" s="143"/>
      <c r="K596" s="6"/>
      <c r="L596" s="6"/>
    </row>
    <row r="597" spans="1:12" x14ac:dyDescent="0.2">
      <c r="A597" s="477"/>
      <c r="B597" s="135"/>
      <c r="C597" s="136"/>
      <c r="D597" s="137"/>
      <c r="E597" s="138"/>
      <c r="F597" s="137"/>
      <c r="G597" s="127"/>
      <c r="H597" s="143"/>
      <c r="I597" s="143"/>
      <c r="K597" s="6"/>
      <c r="L597" s="6"/>
    </row>
    <row r="598" spans="1:12" x14ac:dyDescent="0.2">
      <c r="A598" s="477"/>
      <c r="B598" s="135"/>
      <c r="C598" s="136"/>
      <c r="D598" s="137"/>
      <c r="E598" s="138"/>
      <c r="F598" s="137"/>
      <c r="G598" s="127"/>
      <c r="H598" s="143"/>
      <c r="I598" s="143"/>
      <c r="K598" s="6"/>
      <c r="L598" s="6"/>
    </row>
    <row r="599" spans="1:12" x14ac:dyDescent="0.2">
      <c r="A599" s="477"/>
      <c r="B599" s="135"/>
      <c r="C599" s="136"/>
      <c r="D599" s="137"/>
      <c r="E599" s="138"/>
      <c r="F599" s="137"/>
      <c r="G599" s="127"/>
      <c r="H599" s="143"/>
      <c r="I599" s="143"/>
      <c r="K599" s="6"/>
      <c r="L599" s="6"/>
    </row>
    <row r="600" spans="1:12" x14ac:dyDescent="0.2">
      <c r="A600" s="477"/>
      <c r="B600" s="135"/>
      <c r="C600" s="136"/>
      <c r="D600" s="137"/>
      <c r="E600" s="138"/>
      <c r="F600" s="137"/>
      <c r="G600" s="127"/>
      <c r="H600" s="143"/>
      <c r="I600" s="143"/>
      <c r="K600" s="6"/>
      <c r="L600" s="6"/>
    </row>
    <row r="601" spans="1:12" x14ac:dyDescent="0.2">
      <c r="A601" s="477"/>
      <c r="B601" s="135"/>
      <c r="C601" s="136"/>
      <c r="D601" s="137"/>
      <c r="E601" s="138"/>
      <c r="F601" s="137"/>
      <c r="G601" s="127"/>
      <c r="H601" s="143"/>
      <c r="I601" s="143"/>
      <c r="K601" s="6"/>
      <c r="L601" s="6"/>
    </row>
    <row r="602" spans="1:12" x14ac:dyDescent="0.2">
      <c r="A602" s="477"/>
      <c r="B602" s="135"/>
      <c r="C602" s="136"/>
      <c r="D602" s="137"/>
      <c r="E602" s="138"/>
      <c r="F602" s="137"/>
      <c r="G602" s="127"/>
      <c r="H602" s="143"/>
      <c r="I602" s="143"/>
      <c r="K602" s="6"/>
      <c r="L602" s="6"/>
    </row>
    <row r="603" spans="1:12" x14ac:dyDescent="0.2">
      <c r="A603" s="477"/>
      <c r="B603" s="135"/>
      <c r="C603" s="136"/>
      <c r="D603" s="137"/>
      <c r="E603" s="138"/>
      <c r="F603" s="137"/>
      <c r="G603" s="127"/>
      <c r="H603" s="143"/>
      <c r="I603" s="143"/>
      <c r="K603" s="6"/>
      <c r="L603" s="6"/>
    </row>
    <row r="604" spans="1:12" x14ac:dyDescent="0.2">
      <c r="A604" s="477"/>
      <c r="B604" s="135"/>
      <c r="C604" s="136"/>
      <c r="D604" s="137"/>
      <c r="E604" s="138"/>
      <c r="F604" s="137"/>
      <c r="G604" s="127"/>
      <c r="H604" s="143"/>
      <c r="I604" s="143"/>
      <c r="K604" s="6"/>
      <c r="L604" s="6"/>
    </row>
    <row r="605" spans="1:12" x14ac:dyDescent="0.2">
      <c r="A605" s="477"/>
      <c r="B605" s="135"/>
      <c r="C605" s="136"/>
      <c r="D605" s="137"/>
      <c r="E605" s="138"/>
      <c r="F605" s="137"/>
      <c r="G605" s="127"/>
      <c r="H605" s="143"/>
      <c r="I605" s="143"/>
      <c r="K605" s="6"/>
      <c r="L605" s="6"/>
    </row>
    <row r="606" spans="1:12" x14ac:dyDescent="0.2">
      <c r="A606" s="477"/>
      <c r="B606" s="135"/>
      <c r="C606" s="136"/>
      <c r="D606" s="137"/>
      <c r="E606" s="138"/>
      <c r="F606" s="137"/>
      <c r="G606" s="127"/>
      <c r="H606" s="143"/>
      <c r="I606" s="143"/>
      <c r="K606" s="6"/>
      <c r="L606" s="6"/>
    </row>
    <row r="607" spans="1:12" x14ac:dyDescent="0.2">
      <c r="A607" s="477"/>
      <c r="B607" s="135"/>
      <c r="C607" s="136"/>
      <c r="D607" s="137"/>
      <c r="E607" s="138"/>
      <c r="F607" s="137"/>
      <c r="G607" s="127"/>
      <c r="H607" s="143"/>
      <c r="I607" s="143"/>
      <c r="K607" s="6"/>
      <c r="L607" s="6"/>
    </row>
    <row r="608" spans="1:12" x14ac:dyDescent="0.2">
      <c r="A608" s="477"/>
      <c r="B608" s="135"/>
      <c r="C608" s="136"/>
      <c r="D608" s="137"/>
      <c r="E608" s="138"/>
      <c r="F608" s="137"/>
      <c r="G608" s="127"/>
      <c r="H608" s="143"/>
      <c r="I608" s="143"/>
      <c r="K608" s="6"/>
      <c r="L608" s="6"/>
    </row>
    <row r="609" spans="1:12" x14ac:dyDescent="0.2">
      <c r="A609" s="477"/>
      <c r="B609" s="135"/>
      <c r="C609" s="136"/>
      <c r="D609" s="137"/>
      <c r="E609" s="138"/>
      <c r="F609" s="137"/>
      <c r="G609" s="127"/>
      <c r="H609" s="143"/>
      <c r="I609" s="143"/>
      <c r="K609" s="6"/>
      <c r="L609" s="6"/>
    </row>
    <row r="610" spans="1:12" x14ac:dyDescent="0.2">
      <c r="A610" s="477"/>
      <c r="B610" s="135"/>
      <c r="C610" s="136"/>
      <c r="D610" s="137"/>
      <c r="E610" s="138"/>
      <c r="F610" s="137"/>
      <c r="G610" s="127"/>
      <c r="H610" s="143"/>
      <c r="I610" s="143"/>
      <c r="K610" s="6"/>
      <c r="L610" s="6"/>
    </row>
    <row r="611" spans="1:12" x14ac:dyDescent="0.2">
      <c r="A611" s="477"/>
      <c r="B611" s="135"/>
      <c r="C611" s="136"/>
      <c r="D611" s="137"/>
      <c r="E611" s="138"/>
      <c r="F611" s="137"/>
      <c r="G611" s="127"/>
      <c r="H611" s="143"/>
      <c r="I611" s="143"/>
      <c r="K611" s="6"/>
      <c r="L611" s="6"/>
    </row>
    <row r="612" spans="1:12" x14ac:dyDescent="0.2">
      <c r="A612" s="477"/>
      <c r="B612" s="135"/>
      <c r="C612" s="136"/>
      <c r="D612" s="137"/>
      <c r="E612" s="138"/>
      <c r="F612" s="137"/>
      <c r="G612" s="127"/>
      <c r="H612" s="143"/>
      <c r="I612" s="143"/>
      <c r="K612" s="6"/>
      <c r="L612" s="6"/>
    </row>
    <row r="613" spans="1:12" x14ac:dyDescent="0.2">
      <c r="A613" s="477"/>
      <c r="B613" s="135"/>
      <c r="C613" s="136"/>
      <c r="D613" s="137"/>
      <c r="E613" s="138"/>
      <c r="F613" s="137"/>
      <c r="G613" s="127"/>
      <c r="H613" s="143"/>
      <c r="I613" s="143"/>
      <c r="K613" s="6"/>
      <c r="L613" s="6"/>
    </row>
    <row r="614" spans="1:12" x14ac:dyDescent="0.2">
      <c r="A614" s="477"/>
      <c r="B614" s="135"/>
      <c r="C614" s="136"/>
      <c r="D614" s="137"/>
      <c r="E614" s="138"/>
      <c r="F614" s="137"/>
      <c r="G614" s="127"/>
      <c r="H614" s="143"/>
      <c r="I614" s="143"/>
      <c r="K614" s="6"/>
      <c r="L614" s="6"/>
    </row>
    <row r="615" spans="1:12" x14ac:dyDescent="0.2">
      <c r="A615" s="477"/>
      <c r="B615" s="135"/>
      <c r="C615" s="136"/>
      <c r="D615" s="137"/>
      <c r="E615" s="138"/>
      <c r="F615" s="137"/>
      <c r="G615" s="127"/>
      <c r="H615" s="143"/>
      <c r="I615" s="143"/>
      <c r="K615" s="6"/>
      <c r="L615" s="6"/>
    </row>
    <row r="616" spans="1:12" x14ac:dyDescent="0.2">
      <c r="A616" s="477"/>
      <c r="B616" s="135"/>
      <c r="C616" s="136"/>
      <c r="D616" s="137"/>
      <c r="E616" s="138"/>
      <c r="F616" s="137"/>
      <c r="G616" s="127"/>
      <c r="H616" s="143"/>
      <c r="I616" s="143"/>
      <c r="K616" s="6"/>
      <c r="L616" s="6"/>
    </row>
    <row r="617" spans="1:12" x14ac:dyDescent="0.2">
      <c r="A617" s="477"/>
      <c r="B617" s="135"/>
      <c r="C617" s="136"/>
      <c r="D617" s="137"/>
      <c r="E617" s="138"/>
      <c r="F617" s="137"/>
      <c r="G617" s="127"/>
      <c r="H617" s="143"/>
      <c r="I617" s="143"/>
      <c r="K617" s="6"/>
      <c r="L617" s="6"/>
    </row>
    <row r="618" spans="1:12" x14ac:dyDescent="0.2">
      <c r="A618" s="477"/>
      <c r="B618" s="135"/>
      <c r="C618" s="136"/>
      <c r="D618" s="137"/>
      <c r="E618" s="138"/>
      <c r="F618" s="137"/>
      <c r="G618" s="127"/>
      <c r="H618" s="143"/>
      <c r="I618" s="143"/>
      <c r="K618" s="6"/>
      <c r="L618" s="6"/>
    </row>
    <row r="619" spans="1:12" x14ac:dyDescent="0.2">
      <c r="A619" s="477"/>
      <c r="B619" s="135"/>
      <c r="C619" s="136"/>
      <c r="D619" s="137"/>
      <c r="E619" s="138"/>
      <c r="F619" s="137"/>
      <c r="G619" s="127"/>
      <c r="H619" s="143"/>
      <c r="I619" s="143"/>
      <c r="K619" s="6"/>
      <c r="L619" s="6"/>
    </row>
    <row r="620" spans="1:12" x14ac:dyDescent="0.2">
      <c r="A620" s="477"/>
      <c r="B620" s="135"/>
      <c r="C620" s="136"/>
      <c r="D620" s="137"/>
      <c r="E620" s="138"/>
      <c r="F620" s="137"/>
      <c r="G620" s="127"/>
      <c r="H620" s="143"/>
      <c r="I620" s="143"/>
      <c r="K620" s="6"/>
      <c r="L620" s="6"/>
    </row>
    <row r="621" spans="1:12" x14ac:dyDescent="0.2">
      <c r="A621" s="477"/>
      <c r="B621" s="135"/>
      <c r="C621" s="136"/>
      <c r="D621" s="137"/>
      <c r="E621" s="138"/>
      <c r="F621" s="137"/>
      <c r="G621" s="127"/>
      <c r="H621" s="143"/>
      <c r="I621" s="143"/>
      <c r="K621" s="6"/>
      <c r="L621" s="6"/>
    </row>
    <row r="622" spans="1:12" x14ac:dyDescent="0.2">
      <c r="A622" s="477"/>
      <c r="B622" s="135"/>
      <c r="C622" s="136"/>
      <c r="D622" s="137"/>
      <c r="E622" s="138"/>
      <c r="F622" s="137"/>
      <c r="G622" s="127"/>
      <c r="H622" s="143"/>
      <c r="I622" s="143"/>
      <c r="K622" s="6"/>
      <c r="L622" s="6"/>
    </row>
    <row r="623" spans="1:12" x14ac:dyDescent="0.2">
      <c r="A623" s="477"/>
      <c r="B623" s="135"/>
      <c r="C623" s="136"/>
      <c r="D623" s="137"/>
      <c r="E623" s="138"/>
      <c r="F623" s="137"/>
      <c r="G623" s="127"/>
      <c r="H623" s="143"/>
      <c r="I623" s="143"/>
      <c r="K623" s="6"/>
      <c r="L623" s="6"/>
    </row>
    <row r="624" spans="1:12" x14ac:dyDescent="0.2">
      <c r="A624" s="477"/>
      <c r="B624" s="135"/>
      <c r="C624" s="136"/>
      <c r="D624" s="137"/>
      <c r="E624" s="138"/>
      <c r="F624" s="137"/>
      <c r="G624" s="127"/>
      <c r="H624" s="143"/>
      <c r="I624" s="143"/>
      <c r="K624" s="6"/>
      <c r="L624" s="6"/>
    </row>
    <row r="625" spans="1:12" x14ac:dyDescent="0.2">
      <c r="A625" s="477"/>
      <c r="B625" s="135"/>
      <c r="C625" s="136"/>
      <c r="D625" s="137"/>
      <c r="E625" s="138"/>
      <c r="F625" s="137"/>
      <c r="G625" s="127"/>
      <c r="H625" s="143"/>
      <c r="I625" s="143"/>
      <c r="K625" s="6"/>
      <c r="L625" s="6"/>
    </row>
    <row r="626" spans="1:12" x14ac:dyDescent="0.2">
      <c r="A626" s="477"/>
      <c r="B626" s="135"/>
      <c r="C626" s="136"/>
      <c r="D626" s="137"/>
      <c r="E626" s="138"/>
      <c r="F626" s="137"/>
      <c r="G626" s="127"/>
      <c r="H626" s="143"/>
      <c r="I626" s="143"/>
      <c r="K626" s="6"/>
      <c r="L626" s="6"/>
    </row>
    <row r="627" spans="1:12" x14ac:dyDescent="0.2">
      <c r="A627" s="477"/>
      <c r="B627" s="135"/>
      <c r="C627" s="136"/>
      <c r="D627" s="137"/>
      <c r="E627" s="138"/>
      <c r="F627" s="137"/>
      <c r="G627" s="127"/>
      <c r="H627" s="143"/>
      <c r="I627" s="143"/>
      <c r="K627" s="6"/>
      <c r="L627" s="6"/>
    </row>
    <row r="628" spans="1:12" x14ac:dyDescent="0.2">
      <c r="A628" s="477"/>
      <c r="B628" s="135"/>
      <c r="C628" s="136"/>
      <c r="D628" s="137"/>
      <c r="E628" s="138"/>
      <c r="F628" s="137"/>
      <c r="G628" s="127"/>
      <c r="H628" s="143"/>
      <c r="I628" s="143"/>
      <c r="K628" s="6"/>
      <c r="L628" s="6"/>
    </row>
    <row r="629" spans="1:12" x14ac:dyDescent="0.2">
      <c r="A629" s="477"/>
      <c r="B629" s="135"/>
      <c r="C629" s="136"/>
      <c r="D629" s="137"/>
      <c r="E629" s="138"/>
      <c r="F629" s="137"/>
      <c r="G629" s="127"/>
      <c r="H629" s="143"/>
      <c r="I629" s="143"/>
      <c r="K629" s="6"/>
      <c r="L629" s="6"/>
    </row>
    <row r="630" spans="1:12" x14ac:dyDescent="0.2">
      <c r="A630" s="477"/>
      <c r="B630" s="135"/>
      <c r="C630" s="136"/>
      <c r="D630" s="137"/>
      <c r="E630" s="138"/>
      <c r="F630" s="137"/>
      <c r="G630" s="127"/>
      <c r="H630" s="143"/>
      <c r="I630" s="143"/>
      <c r="K630" s="6"/>
      <c r="L630" s="6"/>
    </row>
    <row r="631" spans="1:12" x14ac:dyDescent="0.2">
      <c r="A631" s="477"/>
      <c r="B631" s="135"/>
      <c r="C631" s="136"/>
      <c r="D631" s="137"/>
      <c r="E631" s="138"/>
      <c r="F631" s="137"/>
      <c r="G631" s="127"/>
      <c r="H631" s="143"/>
      <c r="I631" s="143"/>
      <c r="K631" s="6"/>
      <c r="L631" s="6"/>
    </row>
    <row r="632" spans="1:12" x14ac:dyDescent="0.2">
      <c r="A632" s="477"/>
      <c r="B632" s="135"/>
      <c r="C632" s="136"/>
      <c r="D632" s="137"/>
      <c r="E632" s="138"/>
      <c r="F632" s="137"/>
      <c r="G632" s="127"/>
      <c r="H632" s="143"/>
      <c r="I632" s="143"/>
      <c r="K632" s="6"/>
      <c r="L632" s="6"/>
    </row>
    <row r="633" spans="1:12" x14ac:dyDescent="0.2">
      <c r="A633" s="477"/>
      <c r="B633" s="135"/>
      <c r="C633" s="136"/>
      <c r="D633" s="137"/>
      <c r="E633" s="138"/>
      <c r="F633" s="137"/>
      <c r="G633" s="127"/>
      <c r="H633" s="143"/>
      <c r="I633" s="143"/>
      <c r="K633" s="6"/>
      <c r="L633" s="6"/>
    </row>
    <row r="634" spans="1:12" x14ac:dyDescent="0.2">
      <c r="A634" s="477"/>
      <c r="B634" s="135"/>
      <c r="C634" s="136"/>
      <c r="D634" s="137"/>
      <c r="E634" s="138"/>
      <c r="F634" s="137"/>
      <c r="G634" s="127"/>
      <c r="H634" s="143"/>
      <c r="I634" s="143"/>
      <c r="K634" s="6"/>
      <c r="L634" s="6"/>
    </row>
    <row r="635" spans="1:12" x14ac:dyDescent="0.2">
      <c r="A635" s="477"/>
      <c r="B635" s="135"/>
      <c r="C635" s="136"/>
      <c r="D635" s="137"/>
      <c r="E635" s="138"/>
      <c r="F635" s="137"/>
      <c r="G635" s="127"/>
      <c r="H635" s="143"/>
      <c r="I635" s="143"/>
      <c r="K635" s="6"/>
      <c r="L635" s="6"/>
    </row>
    <row r="636" spans="1:12" x14ac:dyDescent="0.2">
      <c r="A636" s="477"/>
      <c r="B636" s="135"/>
      <c r="C636" s="136"/>
      <c r="D636" s="137"/>
      <c r="E636" s="138"/>
      <c r="F636" s="137"/>
      <c r="G636" s="127"/>
      <c r="H636" s="143"/>
      <c r="I636" s="143"/>
      <c r="K636" s="6"/>
      <c r="L636" s="6"/>
    </row>
    <row r="637" spans="1:12" x14ac:dyDescent="0.2">
      <c r="A637" s="477"/>
      <c r="B637" s="135"/>
      <c r="C637" s="136"/>
      <c r="D637" s="137"/>
      <c r="E637" s="138"/>
      <c r="F637" s="137"/>
      <c r="G637" s="127"/>
      <c r="H637" s="143"/>
      <c r="I637" s="143"/>
      <c r="K637" s="6"/>
      <c r="L637" s="6"/>
    </row>
    <row r="638" spans="1:12" x14ac:dyDescent="0.2">
      <c r="A638" s="477"/>
      <c r="B638" s="135"/>
      <c r="C638" s="136"/>
      <c r="D638" s="137"/>
      <c r="E638" s="138"/>
      <c r="F638" s="137"/>
      <c r="G638" s="127"/>
      <c r="H638" s="143"/>
      <c r="I638" s="143"/>
      <c r="K638" s="6"/>
      <c r="L638" s="6"/>
    </row>
    <row r="639" spans="1:12" x14ac:dyDescent="0.2">
      <c r="A639" s="477"/>
      <c r="B639" s="135"/>
      <c r="C639" s="136"/>
      <c r="D639" s="137"/>
      <c r="E639" s="138"/>
      <c r="F639" s="137"/>
      <c r="G639" s="127"/>
      <c r="H639" s="143"/>
      <c r="I639" s="143"/>
      <c r="K639" s="6"/>
      <c r="L639" s="6"/>
    </row>
    <row r="640" spans="1:12" x14ac:dyDescent="0.2">
      <c r="A640" s="477"/>
      <c r="B640" s="135"/>
      <c r="C640" s="136"/>
      <c r="D640" s="137"/>
      <c r="E640" s="138"/>
      <c r="F640" s="137"/>
      <c r="G640" s="127"/>
      <c r="H640" s="143"/>
      <c r="I640" s="143"/>
      <c r="K640" s="6"/>
      <c r="L640" s="6"/>
    </row>
    <row r="641" spans="1:12" x14ac:dyDescent="0.2">
      <c r="A641" s="477"/>
      <c r="B641" s="135"/>
      <c r="C641" s="136"/>
      <c r="D641" s="137"/>
      <c r="E641" s="138"/>
      <c r="F641" s="137"/>
      <c r="G641" s="127"/>
      <c r="H641" s="143"/>
      <c r="I641" s="143"/>
      <c r="K641" s="6"/>
      <c r="L641" s="6"/>
    </row>
    <row r="642" spans="1:12" x14ac:dyDescent="0.2">
      <c r="A642" s="477"/>
      <c r="B642" s="135"/>
      <c r="C642" s="136"/>
      <c r="D642" s="137"/>
      <c r="E642" s="138"/>
      <c r="F642" s="137"/>
      <c r="G642" s="127"/>
      <c r="H642" s="143"/>
      <c r="I642" s="143"/>
      <c r="K642" s="6"/>
      <c r="L642" s="6"/>
    </row>
    <row r="643" spans="1:12" x14ac:dyDescent="0.2">
      <c r="A643" s="477"/>
      <c r="B643" s="135"/>
      <c r="C643" s="136"/>
      <c r="D643" s="137"/>
      <c r="E643" s="138"/>
      <c r="F643" s="137"/>
      <c r="G643" s="127"/>
      <c r="H643" s="143"/>
      <c r="I643" s="143"/>
      <c r="K643" s="6"/>
      <c r="L643" s="6"/>
    </row>
    <row r="644" spans="1:12" x14ac:dyDescent="0.2">
      <c r="A644" s="477"/>
      <c r="B644" s="135"/>
      <c r="C644" s="136"/>
      <c r="D644" s="137"/>
      <c r="E644" s="138"/>
      <c r="F644" s="137"/>
      <c r="G644" s="127"/>
      <c r="H644" s="143"/>
      <c r="I644" s="143"/>
      <c r="K644" s="6"/>
      <c r="L644" s="6"/>
    </row>
    <row r="645" spans="1:12" x14ac:dyDescent="0.2">
      <c r="A645" s="477"/>
      <c r="B645" s="135"/>
      <c r="C645" s="136"/>
      <c r="D645" s="137"/>
      <c r="E645" s="138"/>
      <c r="F645" s="137"/>
      <c r="G645" s="127"/>
      <c r="H645" s="143"/>
      <c r="I645" s="143"/>
      <c r="K645" s="6"/>
      <c r="L645" s="6"/>
    </row>
    <row r="646" spans="1:12" x14ac:dyDescent="0.2">
      <c r="A646" s="477"/>
      <c r="B646" s="135"/>
      <c r="C646" s="136"/>
      <c r="D646" s="137"/>
      <c r="E646" s="138"/>
      <c r="F646" s="137"/>
      <c r="G646" s="127"/>
      <c r="H646" s="143"/>
      <c r="I646" s="143"/>
      <c r="K646" s="6"/>
      <c r="L646" s="6"/>
    </row>
    <row r="647" spans="1:12" x14ac:dyDescent="0.2">
      <c r="A647" s="477"/>
      <c r="B647" s="135"/>
      <c r="C647" s="136"/>
      <c r="D647" s="137"/>
      <c r="E647" s="138"/>
      <c r="F647" s="137"/>
      <c r="G647" s="127"/>
      <c r="H647" s="143"/>
      <c r="I647" s="143"/>
      <c r="K647" s="6"/>
      <c r="L647" s="6"/>
    </row>
    <row r="648" spans="1:12" x14ac:dyDescent="0.2">
      <c r="A648" s="477"/>
      <c r="B648" s="135"/>
      <c r="C648" s="136"/>
      <c r="D648" s="137"/>
      <c r="E648" s="138"/>
      <c r="F648" s="137"/>
      <c r="G648" s="127"/>
      <c r="H648" s="143"/>
      <c r="I648" s="143"/>
      <c r="K648" s="6"/>
      <c r="L648" s="6"/>
    </row>
    <row r="649" spans="1:12" x14ac:dyDescent="0.2">
      <c r="A649" s="477"/>
      <c r="B649" s="135"/>
      <c r="C649" s="136"/>
      <c r="D649" s="137"/>
      <c r="E649" s="138"/>
      <c r="F649" s="137"/>
      <c r="G649" s="127"/>
      <c r="H649" s="143"/>
      <c r="I649" s="143"/>
      <c r="K649" s="6"/>
      <c r="L649" s="6"/>
    </row>
    <row r="650" spans="1:12" x14ac:dyDescent="0.2">
      <c r="A650" s="477"/>
      <c r="B650" s="135"/>
      <c r="C650" s="136"/>
      <c r="D650" s="137"/>
      <c r="E650" s="138"/>
      <c r="F650" s="137"/>
      <c r="G650" s="127"/>
      <c r="H650" s="143"/>
      <c r="I650" s="143"/>
      <c r="K650" s="6"/>
      <c r="L650" s="6"/>
    </row>
    <row r="651" spans="1:12" x14ac:dyDescent="0.2">
      <c r="A651" s="477"/>
      <c r="B651" s="135"/>
      <c r="C651" s="136"/>
      <c r="D651" s="137"/>
      <c r="E651" s="138"/>
      <c r="F651" s="137"/>
      <c r="G651" s="127"/>
      <c r="H651" s="143"/>
      <c r="I651" s="143"/>
      <c r="K651" s="6"/>
      <c r="L651" s="6"/>
    </row>
    <row r="652" spans="1:12" x14ac:dyDescent="0.2">
      <c r="A652" s="477"/>
      <c r="B652" s="135"/>
      <c r="C652" s="136"/>
      <c r="D652" s="137"/>
      <c r="E652" s="138"/>
      <c r="F652" s="137"/>
      <c r="G652" s="127"/>
      <c r="H652" s="143"/>
      <c r="I652" s="143"/>
      <c r="K652" s="6"/>
      <c r="L652" s="6"/>
    </row>
    <row r="653" spans="1:12" x14ac:dyDescent="0.2">
      <c r="A653" s="477"/>
      <c r="B653" s="135"/>
      <c r="C653" s="136"/>
      <c r="D653" s="137"/>
      <c r="E653" s="138"/>
      <c r="F653" s="137"/>
      <c r="G653" s="127"/>
      <c r="H653" s="143"/>
      <c r="I653" s="143"/>
      <c r="K653" s="6"/>
      <c r="L653" s="6"/>
    </row>
    <row r="654" spans="1:12" x14ac:dyDescent="0.2">
      <c r="A654" s="477"/>
      <c r="B654" s="135"/>
      <c r="C654" s="136"/>
      <c r="D654" s="137"/>
      <c r="E654" s="138"/>
      <c r="F654" s="137"/>
      <c r="G654" s="127"/>
      <c r="H654" s="143"/>
      <c r="I654" s="143"/>
      <c r="K654" s="6"/>
      <c r="L654" s="6"/>
    </row>
    <row r="655" spans="1:12" x14ac:dyDescent="0.2">
      <c r="A655" s="477"/>
      <c r="B655" s="135"/>
      <c r="C655" s="136"/>
      <c r="D655" s="137"/>
      <c r="E655" s="138"/>
      <c r="F655" s="137"/>
      <c r="G655" s="127"/>
      <c r="H655" s="143"/>
      <c r="I655" s="143"/>
      <c r="K655" s="6"/>
      <c r="L655" s="6"/>
    </row>
    <row r="656" spans="1:12" x14ac:dyDescent="0.2">
      <c r="A656" s="477"/>
      <c r="B656" s="135"/>
      <c r="C656" s="136"/>
      <c r="D656" s="137"/>
      <c r="E656" s="138"/>
      <c r="F656" s="137"/>
      <c r="G656" s="127"/>
      <c r="H656" s="143"/>
      <c r="I656" s="143"/>
      <c r="K656" s="6"/>
      <c r="L656" s="6"/>
    </row>
    <row r="657" spans="1:12" x14ac:dyDescent="0.2">
      <c r="A657" s="477"/>
      <c r="B657" s="135"/>
      <c r="C657" s="136"/>
      <c r="D657" s="137"/>
      <c r="E657" s="138"/>
      <c r="F657" s="137"/>
      <c r="G657" s="127"/>
      <c r="H657" s="143"/>
      <c r="I657" s="143"/>
      <c r="K657" s="6"/>
      <c r="L657" s="6"/>
    </row>
    <row r="658" spans="1:12" x14ac:dyDescent="0.2">
      <c r="A658" s="477"/>
      <c r="B658" s="135"/>
      <c r="C658" s="136"/>
      <c r="D658" s="137"/>
      <c r="E658" s="138"/>
      <c r="F658" s="137"/>
      <c r="G658" s="127"/>
      <c r="H658" s="143"/>
      <c r="I658" s="143"/>
      <c r="K658" s="6"/>
      <c r="L658" s="6"/>
    </row>
    <row r="659" spans="1:12" x14ac:dyDescent="0.2">
      <c r="A659" s="477"/>
      <c r="B659" s="135"/>
      <c r="C659" s="136"/>
      <c r="D659" s="137"/>
      <c r="E659" s="138"/>
      <c r="F659" s="137"/>
      <c r="G659" s="127"/>
      <c r="H659" s="143"/>
      <c r="I659" s="143"/>
      <c r="K659" s="6"/>
      <c r="L659" s="6"/>
    </row>
    <row r="660" spans="1:12" x14ac:dyDescent="0.2">
      <c r="A660" s="477"/>
      <c r="B660" s="135"/>
      <c r="C660" s="136"/>
      <c r="D660" s="137"/>
      <c r="E660" s="138"/>
      <c r="F660" s="137"/>
      <c r="G660" s="127"/>
      <c r="H660" s="143"/>
      <c r="I660" s="143"/>
      <c r="K660" s="6"/>
      <c r="L660" s="6"/>
    </row>
    <row r="661" spans="1:12" x14ac:dyDescent="0.2">
      <c r="A661" s="477"/>
      <c r="B661" s="135"/>
      <c r="C661" s="136"/>
      <c r="D661" s="137"/>
      <c r="E661" s="138"/>
      <c r="F661" s="137"/>
      <c r="G661" s="127"/>
      <c r="H661" s="143"/>
      <c r="I661" s="143"/>
      <c r="K661" s="6"/>
      <c r="L661" s="6"/>
    </row>
    <row r="662" spans="1:12" x14ac:dyDescent="0.2">
      <c r="A662" s="477"/>
      <c r="B662" s="135"/>
      <c r="C662" s="136"/>
      <c r="D662" s="137"/>
      <c r="E662" s="138"/>
      <c r="F662" s="137"/>
      <c r="G662" s="127"/>
      <c r="H662" s="143"/>
      <c r="I662" s="143"/>
      <c r="K662" s="6"/>
      <c r="L662" s="6"/>
    </row>
    <row r="663" spans="1:12" x14ac:dyDescent="0.2">
      <c r="A663" s="477"/>
      <c r="B663" s="135"/>
      <c r="C663" s="136"/>
      <c r="D663" s="137"/>
      <c r="E663" s="138"/>
      <c r="F663" s="137"/>
      <c r="G663" s="127"/>
      <c r="H663" s="143"/>
      <c r="I663" s="143"/>
      <c r="K663" s="6"/>
      <c r="L663" s="6"/>
    </row>
    <row r="664" spans="1:12" x14ac:dyDescent="0.2">
      <c r="A664" s="477"/>
      <c r="B664" s="135"/>
      <c r="C664" s="136"/>
      <c r="D664" s="137"/>
      <c r="E664" s="138"/>
      <c r="F664" s="137"/>
      <c r="G664" s="127"/>
      <c r="H664" s="143"/>
      <c r="I664" s="143"/>
      <c r="K664" s="6"/>
      <c r="L664" s="6"/>
    </row>
    <row r="665" spans="1:12" x14ac:dyDescent="0.2">
      <c r="A665" s="477"/>
      <c r="B665" s="135"/>
      <c r="C665" s="136"/>
      <c r="D665" s="137"/>
      <c r="E665" s="138"/>
      <c r="F665" s="137"/>
      <c r="G665" s="127"/>
      <c r="H665" s="143"/>
      <c r="I665" s="143"/>
      <c r="K665" s="6"/>
      <c r="L665" s="6"/>
    </row>
    <row r="666" spans="1:12" x14ac:dyDescent="0.2">
      <c r="A666" s="477"/>
      <c r="B666" s="135"/>
      <c r="C666" s="136"/>
      <c r="D666" s="137"/>
      <c r="E666" s="138"/>
      <c r="F666" s="137"/>
      <c r="G666" s="127"/>
      <c r="H666" s="143"/>
      <c r="I666" s="143"/>
      <c r="K666" s="6"/>
      <c r="L666" s="6"/>
    </row>
    <row r="667" spans="1:12" x14ac:dyDescent="0.2">
      <c r="A667" s="477"/>
      <c r="B667" s="135"/>
      <c r="C667" s="136"/>
      <c r="D667" s="137"/>
      <c r="E667" s="138"/>
      <c r="F667" s="137"/>
      <c r="G667" s="127"/>
      <c r="H667" s="143"/>
      <c r="I667" s="143"/>
      <c r="K667" s="6"/>
      <c r="L667" s="6"/>
    </row>
    <row r="668" spans="1:12" x14ac:dyDescent="0.2">
      <c r="A668" s="477"/>
      <c r="B668" s="135"/>
      <c r="C668" s="136"/>
      <c r="D668" s="137"/>
      <c r="E668" s="138"/>
      <c r="F668" s="137"/>
      <c r="G668" s="127"/>
      <c r="H668" s="143"/>
      <c r="I668" s="143"/>
      <c r="K668" s="6"/>
      <c r="L668" s="6"/>
    </row>
    <row r="669" spans="1:12" x14ac:dyDescent="0.2">
      <c r="A669" s="477"/>
      <c r="B669" s="135"/>
      <c r="C669" s="136"/>
      <c r="D669" s="137"/>
      <c r="E669" s="138"/>
      <c r="F669" s="137"/>
      <c r="G669" s="127"/>
      <c r="H669" s="143"/>
      <c r="I669" s="143"/>
      <c r="K669" s="6"/>
      <c r="L669" s="6"/>
    </row>
    <row r="670" spans="1:12" x14ac:dyDescent="0.2">
      <c r="A670" s="477"/>
      <c r="B670" s="135"/>
      <c r="C670" s="136"/>
      <c r="D670" s="137"/>
      <c r="E670" s="138"/>
      <c r="F670" s="137"/>
      <c r="G670" s="127"/>
      <c r="H670" s="143"/>
      <c r="I670" s="143"/>
      <c r="K670" s="6"/>
      <c r="L670" s="6"/>
    </row>
    <row r="671" spans="1:12" x14ac:dyDescent="0.2">
      <c r="A671" s="477"/>
      <c r="B671" s="135"/>
      <c r="C671" s="136"/>
      <c r="D671" s="137"/>
      <c r="E671" s="138"/>
      <c r="F671" s="137"/>
      <c r="G671" s="127"/>
      <c r="H671" s="143"/>
      <c r="I671" s="143"/>
      <c r="K671" s="6"/>
      <c r="L671" s="6"/>
    </row>
    <row r="672" spans="1:12" x14ac:dyDescent="0.2">
      <c r="A672" s="477"/>
      <c r="B672" s="135"/>
      <c r="C672" s="136"/>
      <c r="D672" s="137"/>
      <c r="E672" s="138"/>
      <c r="F672" s="137"/>
      <c r="G672" s="127"/>
      <c r="H672" s="143"/>
      <c r="I672" s="143"/>
      <c r="K672" s="6"/>
      <c r="L672" s="6"/>
    </row>
    <row r="673" spans="1:12" x14ac:dyDescent="0.2">
      <c r="A673" s="477"/>
      <c r="B673" s="135"/>
      <c r="C673" s="136"/>
      <c r="D673" s="137"/>
      <c r="E673" s="138"/>
      <c r="F673" s="137"/>
      <c r="G673" s="127"/>
      <c r="H673" s="143"/>
      <c r="I673" s="143"/>
      <c r="K673" s="6"/>
      <c r="L673" s="6"/>
    </row>
    <row r="674" spans="1:12" x14ac:dyDescent="0.2">
      <c r="A674" s="477"/>
      <c r="B674" s="135"/>
      <c r="C674" s="136"/>
      <c r="D674" s="137"/>
      <c r="E674" s="138"/>
      <c r="F674" s="137"/>
      <c r="G674" s="127"/>
      <c r="H674" s="143"/>
      <c r="I674" s="143"/>
      <c r="K674" s="6"/>
      <c r="L674" s="6"/>
    </row>
    <row r="675" spans="1:12" x14ac:dyDescent="0.2">
      <c r="A675" s="477"/>
      <c r="B675" s="135"/>
      <c r="C675" s="136"/>
      <c r="D675" s="137"/>
      <c r="E675" s="138"/>
      <c r="F675" s="137"/>
      <c r="G675" s="127"/>
      <c r="H675" s="143"/>
      <c r="I675" s="143"/>
      <c r="K675" s="6"/>
      <c r="L675" s="6"/>
    </row>
    <row r="676" spans="1:12" x14ac:dyDescent="0.2">
      <c r="A676" s="477"/>
      <c r="B676" s="135"/>
      <c r="C676" s="136"/>
      <c r="D676" s="137"/>
      <c r="E676" s="138"/>
      <c r="F676" s="137"/>
      <c r="G676" s="127"/>
      <c r="H676" s="143"/>
      <c r="I676" s="143"/>
      <c r="K676" s="6"/>
      <c r="L676" s="6"/>
    </row>
    <row r="677" spans="1:12" x14ac:dyDescent="0.2">
      <c r="A677" s="477"/>
      <c r="B677" s="135"/>
      <c r="C677" s="136"/>
      <c r="D677" s="137"/>
      <c r="E677" s="138"/>
      <c r="F677" s="137"/>
      <c r="G677" s="127"/>
      <c r="H677" s="143"/>
      <c r="I677" s="143"/>
      <c r="K677" s="6"/>
      <c r="L677" s="6"/>
    </row>
    <row r="678" spans="1:12" x14ac:dyDescent="0.2">
      <c r="A678" s="477"/>
      <c r="B678" s="135"/>
      <c r="C678" s="136"/>
      <c r="D678" s="137"/>
      <c r="E678" s="138"/>
      <c r="F678" s="137"/>
      <c r="G678" s="127"/>
      <c r="H678" s="143"/>
      <c r="I678" s="143"/>
      <c r="K678" s="6"/>
      <c r="L678" s="6"/>
    </row>
    <row r="679" spans="1:12" x14ac:dyDescent="0.2">
      <c r="A679" s="477"/>
      <c r="B679" s="135"/>
      <c r="C679" s="136"/>
      <c r="D679" s="137"/>
      <c r="E679" s="138"/>
      <c r="F679" s="137"/>
      <c r="G679" s="127"/>
      <c r="H679" s="143"/>
      <c r="I679" s="143"/>
      <c r="K679" s="6"/>
      <c r="L679" s="6"/>
    </row>
    <row r="680" spans="1:12" x14ac:dyDescent="0.2">
      <c r="A680" s="477"/>
      <c r="B680" s="135"/>
      <c r="C680" s="136"/>
      <c r="D680" s="137"/>
      <c r="E680" s="138"/>
      <c r="F680" s="137"/>
      <c r="G680" s="127"/>
      <c r="H680" s="143"/>
      <c r="I680" s="143"/>
      <c r="K680" s="6"/>
      <c r="L680" s="6"/>
    </row>
    <row r="681" spans="1:12" x14ac:dyDescent="0.2">
      <c r="A681" s="477"/>
      <c r="B681" s="135"/>
      <c r="C681" s="136"/>
      <c r="D681" s="137"/>
      <c r="E681" s="138"/>
      <c r="F681" s="137"/>
      <c r="G681" s="127"/>
      <c r="H681" s="143"/>
      <c r="I681" s="143"/>
      <c r="K681" s="6"/>
      <c r="L681" s="6"/>
    </row>
    <row r="682" spans="1:12" x14ac:dyDescent="0.2">
      <c r="A682" s="477"/>
      <c r="B682" s="135"/>
      <c r="C682" s="136"/>
      <c r="D682" s="137"/>
      <c r="E682" s="138"/>
      <c r="F682" s="137"/>
      <c r="G682" s="127"/>
      <c r="H682" s="143"/>
      <c r="I682" s="143"/>
      <c r="K682" s="6"/>
      <c r="L682" s="6"/>
    </row>
    <row r="683" spans="1:12" x14ac:dyDescent="0.2">
      <c r="A683" s="477"/>
      <c r="B683" s="135"/>
      <c r="C683" s="136"/>
      <c r="D683" s="137"/>
      <c r="E683" s="138"/>
      <c r="F683" s="137"/>
      <c r="G683" s="127"/>
      <c r="H683" s="143"/>
      <c r="I683" s="143"/>
      <c r="K683" s="6"/>
      <c r="L683" s="6"/>
    </row>
    <row r="684" spans="1:12" x14ac:dyDescent="0.2">
      <c r="A684" s="477"/>
      <c r="B684" s="135"/>
      <c r="C684" s="136"/>
      <c r="D684" s="137"/>
      <c r="E684" s="138"/>
      <c r="F684" s="137"/>
      <c r="G684" s="127"/>
      <c r="H684" s="143"/>
      <c r="I684" s="143"/>
      <c r="K684" s="6"/>
      <c r="L684" s="6"/>
    </row>
    <row r="685" spans="1:12" x14ac:dyDescent="0.2">
      <c r="A685" s="477"/>
      <c r="B685" s="135"/>
      <c r="C685" s="136"/>
      <c r="D685" s="137"/>
      <c r="E685" s="138"/>
      <c r="F685" s="137"/>
      <c r="G685" s="127"/>
      <c r="H685" s="143"/>
      <c r="I685" s="143"/>
      <c r="K685" s="6"/>
      <c r="L685" s="6"/>
    </row>
    <row r="686" spans="1:12" x14ac:dyDescent="0.2">
      <c r="A686" s="477"/>
      <c r="B686" s="135"/>
      <c r="C686" s="136"/>
      <c r="D686" s="137"/>
      <c r="E686" s="138"/>
      <c r="F686" s="137"/>
      <c r="G686" s="127"/>
      <c r="H686" s="143"/>
      <c r="I686" s="143"/>
      <c r="K686" s="6"/>
      <c r="L686" s="6"/>
    </row>
    <row r="687" spans="1:12" x14ac:dyDescent="0.2">
      <c r="A687" s="477"/>
      <c r="B687" s="135"/>
      <c r="C687" s="136"/>
      <c r="D687" s="137"/>
      <c r="E687" s="138"/>
      <c r="F687" s="137"/>
      <c r="G687" s="127"/>
      <c r="H687" s="143"/>
      <c r="I687" s="143"/>
      <c r="K687" s="6"/>
      <c r="L687" s="6"/>
    </row>
    <row r="688" spans="1:12" x14ac:dyDescent="0.2">
      <c r="A688" s="477"/>
      <c r="B688" s="135"/>
      <c r="C688" s="136"/>
      <c r="D688" s="137"/>
      <c r="E688" s="138"/>
      <c r="F688" s="137"/>
      <c r="G688" s="127"/>
      <c r="H688" s="143"/>
      <c r="I688" s="143"/>
      <c r="K688" s="6"/>
      <c r="L688" s="6"/>
    </row>
    <row r="689" spans="1:12" x14ac:dyDescent="0.2">
      <c r="A689" s="477"/>
      <c r="B689" s="135"/>
      <c r="C689" s="136"/>
      <c r="D689" s="137"/>
      <c r="E689" s="138"/>
      <c r="F689" s="137"/>
      <c r="G689" s="127"/>
      <c r="H689" s="143"/>
      <c r="I689" s="143"/>
      <c r="K689" s="6"/>
      <c r="L689" s="6"/>
    </row>
    <row r="690" spans="1:12" x14ac:dyDescent="0.2">
      <c r="A690" s="477"/>
      <c r="B690" s="135"/>
      <c r="C690" s="136"/>
      <c r="D690" s="137"/>
      <c r="E690" s="138"/>
      <c r="F690" s="137"/>
      <c r="G690" s="127"/>
      <c r="H690" s="143"/>
      <c r="I690" s="143"/>
      <c r="K690" s="6"/>
      <c r="L690" s="6"/>
    </row>
    <row r="691" spans="1:12" x14ac:dyDescent="0.2">
      <c r="A691" s="477"/>
      <c r="B691" s="135"/>
      <c r="C691" s="136"/>
      <c r="D691" s="137"/>
      <c r="E691" s="138"/>
      <c r="F691" s="137"/>
      <c r="G691" s="127"/>
      <c r="H691" s="143"/>
      <c r="I691" s="143"/>
      <c r="K691" s="6"/>
      <c r="L691" s="6"/>
    </row>
    <row r="692" spans="1:12" x14ac:dyDescent="0.2">
      <c r="A692" s="477"/>
      <c r="B692" s="135"/>
      <c r="C692" s="136"/>
      <c r="D692" s="137"/>
      <c r="E692" s="138"/>
      <c r="F692" s="137"/>
      <c r="G692" s="127"/>
      <c r="H692" s="143"/>
      <c r="I692" s="143"/>
      <c r="K692" s="6"/>
      <c r="L692" s="6"/>
    </row>
    <row r="693" spans="1:12" x14ac:dyDescent="0.2">
      <c r="A693" s="477"/>
      <c r="B693" s="135"/>
      <c r="C693" s="136"/>
      <c r="D693" s="137"/>
      <c r="E693" s="138"/>
      <c r="F693" s="137"/>
      <c r="G693" s="127"/>
      <c r="H693" s="143"/>
      <c r="I693" s="143"/>
      <c r="K693" s="6"/>
      <c r="L693" s="6"/>
    </row>
    <row r="694" spans="1:12" x14ac:dyDescent="0.2">
      <c r="A694" s="477"/>
      <c r="B694" s="135"/>
      <c r="C694" s="136"/>
      <c r="D694" s="137"/>
      <c r="E694" s="138"/>
      <c r="F694" s="137"/>
      <c r="G694" s="127"/>
      <c r="H694" s="143"/>
      <c r="I694" s="143"/>
      <c r="K694" s="6"/>
      <c r="L694" s="6"/>
    </row>
    <row r="695" spans="1:12" x14ac:dyDescent="0.2">
      <c r="A695" s="477"/>
      <c r="B695" s="135"/>
      <c r="C695" s="136"/>
      <c r="D695" s="137"/>
      <c r="E695" s="138"/>
      <c r="F695" s="137"/>
      <c r="G695" s="127"/>
      <c r="H695" s="143"/>
      <c r="I695" s="143"/>
      <c r="K695" s="6"/>
      <c r="L695" s="6"/>
    </row>
    <row r="696" spans="1:12" x14ac:dyDescent="0.2">
      <c r="A696" s="477"/>
      <c r="B696" s="135"/>
      <c r="C696" s="136"/>
      <c r="D696" s="137"/>
      <c r="E696" s="138"/>
      <c r="F696" s="137"/>
      <c r="G696" s="127"/>
      <c r="H696" s="143"/>
      <c r="I696" s="143"/>
      <c r="K696" s="6"/>
      <c r="L696" s="6"/>
    </row>
    <row r="697" spans="1:12" x14ac:dyDescent="0.2">
      <c r="A697" s="477"/>
      <c r="B697" s="135"/>
      <c r="C697" s="136"/>
      <c r="D697" s="137"/>
      <c r="E697" s="138"/>
      <c r="F697" s="137"/>
      <c r="G697" s="127"/>
      <c r="H697" s="143"/>
      <c r="I697" s="143"/>
      <c r="K697" s="6"/>
      <c r="L697" s="6"/>
    </row>
    <row r="698" spans="1:12" x14ac:dyDescent="0.2">
      <c r="A698" s="477"/>
      <c r="B698" s="135"/>
      <c r="C698" s="136"/>
      <c r="D698" s="137"/>
      <c r="E698" s="138"/>
      <c r="F698" s="137"/>
      <c r="G698" s="127"/>
      <c r="H698" s="143"/>
      <c r="I698" s="143"/>
      <c r="K698" s="6"/>
      <c r="L698" s="6"/>
    </row>
    <row r="699" spans="1:12" x14ac:dyDescent="0.2">
      <c r="A699" s="477"/>
      <c r="B699" s="135"/>
      <c r="C699" s="136"/>
      <c r="D699" s="137"/>
      <c r="E699" s="138"/>
      <c r="F699" s="137"/>
      <c r="G699" s="127"/>
      <c r="H699" s="143"/>
      <c r="I699" s="143"/>
      <c r="K699" s="6"/>
      <c r="L699" s="6"/>
    </row>
    <row r="700" spans="1:12" x14ac:dyDescent="0.2">
      <c r="A700" s="477"/>
      <c r="B700" s="135"/>
      <c r="C700" s="136"/>
      <c r="D700" s="137"/>
      <c r="E700" s="138"/>
      <c r="F700" s="137"/>
      <c r="G700" s="127"/>
      <c r="H700" s="143"/>
      <c r="I700" s="143"/>
      <c r="K700" s="6"/>
      <c r="L700" s="6"/>
    </row>
    <row r="701" spans="1:12" x14ac:dyDescent="0.2">
      <c r="A701" s="477"/>
      <c r="B701" s="135"/>
      <c r="C701" s="136"/>
      <c r="D701" s="137"/>
      <c r="E701" s="138"/>
      <c r="F701" s="137"/>
      <c r="G701" s="127"/>
      <c r="H701" s="143"/>
      <c r="I701" s="143"/>
      <c r="K701" s="6"/>
      <c r="L701" s="6"/>
    </row>
    <row r="702" spans="1:12" x14ac:dyDescent="0.2">
      <c r="A702" s="477"/>
      <c r="B702" s="135"/>
      <c r="C702" s="136"/>
      <c r="D702" s="137"/>
      <c r="E702" s="138"/>
      <c r="F702" s="137"/>
      <c r="G702" s="127"/>
      <c r="H702" s="143"/>
      <c r="I702" s="143"/>
      <c r="K702" s="6"/>
      <c r="L702" s="6"/>
    </row>
    <row r="703" spans="1:12" x14ac:dyDescent="0.2">
      <c r="A703" s="477"/>
      <c r="B703" s="135"/>
      <c r="C703" s="136"/>
      <c r="D703" s="137"/>
      <c r="E703" s="138"/>
      <c r="F703" s="137"/>
      <c r="G703" s="127"/>
      <c r="H703" s="143"/>
      <c r="I703" s="143"/>
      <c r="K703" s="6"/>
      <c r="L703" s="6"/>
    </row>
    <row r="704" spans="1:12" x14ac:dyDescent="0.2">
      <c r="A704" s="477"/>
      <c r="B704" s="135"/>
      <c r="C704" s="136"/>
      <c r="D704" s="137"/>
      <c r="E704" s="138"/>
      <c r="F704" s="137"/>
      <c r="G704" s="127"/>
      <c r="H704" s="143"/>
      <c r="I704" s="143"/>
      <c r="K704" s="6"/>
      <c r="L704" s="6"/>
    </row>
    <row r="705" spans="1:12" x14ac:dyDescent="0.2">
      <c r="A705" s="477"/>
      <c r="B705" s="135"/>
      <c r="C705" s="136"/>
      <c r="D705" s="137"/>
      <c r="E705" s="138"/>
      <c r="F705" s="137"/>
      <c r="G705" s="127"/>
      <c r="H705" s="143"/>
      <c r="I705" s="143"/>
      <c r="K705" s="6"/>
      <c r="L705" s="6"/>
    </row>
    <row r="706" spans="1:12" x14ac:dyDescent="0.2">
      <c r="A706" s="477"/>
      <c r="B706" s="135"/>
      <c r="C706" s="136"/>
      <c r="D706" s="137"/>
      <c r="E706" s="138"/>
      <c r="F706" s="137"/>
      <c r="G706" s="127"/>
      <c r="H706" s="143"/>
      <c r="I706" s="143"/>
      <c r="K706" s="6"/>
      <c r="L706" s="6"/>
    </row>
    <row r="707" spans="1:12" x14ac:dyDescent="0.2">
      <c r="A707" s="477"/>
      <c r="B707" s="135"/>
      <c r="C707" s="136"/>
      <c r="D707" s="137"/>
      <c r="E707" s="138"/>
      <c r="F707" s="137"/>
      <c r="G707" s="127"/>
      <c r="H707" s="143"/>
      <c r="I707" s="143"/>
      <c r="K707" s="6"/>
      <c r="L707" s="6"/>
    </row>
    <row r="708" spans="1:12" x14ac:dyDescent="0.2">
      <c r="A708" s="477"/>
      <c r="B708" s="135"/>
      <c r="C708" s="136"/>
      <c r="D708" s="137"/>
      <c r="E708" s="138"/>
      <c r="F708" s="137"/>
      <c r="G708" s="127"/>
      <c r="H708" s="143"/>
      <c r="I708" s="143"/>
      <c r="K708" s="6"/>
      <c r="L708" s="6"/>
    </row>
    <row r="709" spans="1:12" x14ac:dyDescent="0.2">
      <c r="A709" s="477"/>
      <c r="B709" s="135"/>
      <c r="C709" s="136"/>
      <c r="D709" s="137"/>
      <c r="E709" s="138"/>
      <c r="F709" s="137"/>
      <c r="G709" s="127"/>
      <c r="H709" s="143"/>
      <c r="I709" s="143"/>
      <c r="K709" s="6"/>
      <c r="L709" s="6"/>
    </row>
    <row r="710" spans="1:12" x14ac:dyDescent="0.2">
      <c r="A710" s="477"/>
      <c r="B710" s="135"/>
      <c r="C710" s="136"/>
      <c r="D710" s="137"/>
      <c r="E710" s="138"/>
      <c r="F710" s="137"/>
      <c r="G710" s="127"/>
      <c r="H710" s="143"/>
      <c r="I710" s="143"/>
      <c r="K710" s="6"/>
      <c r="L710" s="6"/>
    </row>
    <row r="711" spans="1:12" x14ac:dyDescent="0.2">
      <c r="A711" s="477"/>
      <c r="B711" s="135"/>
      <c r="C711" s="136"/>
      <c r="D711" s="137"/>
      <c r="E711" s="138"/>
      <c r="F711" s="137"/>
      <c r="G711" s="127"/>
      <c r="H711" s="143"/>
      <c r="I711" s="143"/>
      <c r="K711" s="6"/>
      <c r="L711" s="6"/>
    </row>
    <row r="712" spans="1:12" x14ac:dyDescent="0.2">
      <c r="A712" s="477"/>
      <c r="B712" s="135"/>
      <c r="C712" s="136"/>
      <c r="D712" s="137"/>
      <c r="E712" s="138"/>
      <c r="F712" s="137"/>
      <c r="G712" s="127"/>
      <c r="H712" s="143"/>
      <c r="I712" s="143"/>
      <c r="K712" s="6"/>
      <c r="L712" s="6"/>
    </row>
    <row r="713" spans="1:12" x14ac:dyDescent="0.2">
      <c r="A713" s="477"/>
      <c r="B713" s="135"/>
      <c r="C713" s="136"/>
      <c r="D713" s="137"/>
      <c r="E713" s="138"/>
      <c r="F713" s="137"/>
      <c r="G713" s="127"/>
      <c r="H713" s="143"/>
      <c r="I713" s="143"/>
      <c r="K713" s="6"/>
      <c r="L713" s="6"/>
    </row>
    <row r="714" spans="1:12" x14ac:dyDescent="0.2">
      <c r="A714" s="477"/>
      <c r="B714" s="135"/>
      <c r="C714" s="136"/>
      <c r="D714" s="137"/>
      <c r="E714" s="138"/>
      <c r="F714" s="137"/>
      <c r="G714" s="127"/>
      <c r="H714" s="143"/>
      <c r="I714" s="143"/>
      <c r="K714" s="6"/>
      <c r="L714" s="6"/>
    </row>
    <row r="715" spans="1:12" x14ac:dyDescent="0.2">
      <c r="A715" s="477"/>
      <c r="B715" s="135"/>
      <c r="C715" s="136"/>
      <c r="D715" s="137"/>
      <c r="E715" s="138"/>
      <c r="F715" s="137"/>
      <c r="G715" s="127"/>
      <c r="H715" s="143"/>
      <c r="I715" s="143"/>
      <c r="K715" s="6"/>
      <c r="L715" s="6"/>
    </row>
    <row r="716" spans="1:12" x14ac:dyDescent="0.2">
      <c r="A716" s="477"/>
      <c r="B716" s="135"/>
      <c r="C716" s="136"/>
      <c r="D716" s="137"/>
      <c r="E716" s="138"/>
      <c r="F716" s="137"/>
      <c r="G716" s="127"/>
      <c r="H716" s="143"/>
      <c r="I716" s="143"/>
      <c r="K716" s="6"/>
      <c r="L716" s="6"/>
    </row>
    <row r="717" spans="1:12" x14ac:dyDescent="0.2">
      <c r="A717" s="477"/>
      <c r="B717" s="135"/>
      <c r="C717" s="136"/>
      <c r="D717" s="137"/>
      <c r="E717" s="138"/>
      <c r="F717" s="137"/>
      <c r="G717" s="127"/>
      <c r="H717" s="143"/>
      <c r="I717" s="143"/>
      <c r="K717" s="6"/>
      <c r="L717" s="6"/>
    </row>
    <row r="718" spans="1:12" x14ac:dyDescent="0.2">
      <c r="A718" s="477"/>
      <c r="B718" s="135"/>
      <c r="C718" s="136"/>
      <c r="D718" s="137"/>
      <c r="E718" s="138"/>
      <c r="F718" s="137"/>
      <c r="G718" s="127"/>
      <c r="H718" s="143"/>
      <c r="I718" s="143"/>
      <c r="K718" s="6"/>
      <c r="L718" s="6"/>
    </row>
    <row r="719" spans="1:12" x14ac:dyDescent="0.2">
      <c r="A719" s="477"/>
      <c r="B719" s="135"/>
      <c r="C719" s="136"/>
      <c r="D719" s="137"/>
      <c r="E719" s="138"/>
      <c r="F719" s="137"/>
      <c r="G719" s="127"/>
      <c r="H719" s="143"/>
      <c r="I719" s="143"/>
      <c r="K719" s="6"/>
      <c r="L719" s="6"/>
    </row>
    <row r="720" spans="1:12" x14ac:dyDescent="0.2">
      <c r="A720" s="477"/>
      <c r="B720" s="135"/>
      <c r="C720" s="136"/>
      <c r="D720" s="137"/>
      <c r="E720" s="138"/>
      <c r="F720" s="137"/>
      <c r="G720" s="127"/>
      <c r="H720" s="143"/>
      <c r="I720" s="143"/>
      <c r="K720" s="6"/>
      <c r="L720" s="6"/>
    </row>
    <row r="721" spans="1:12" x14ac:dyDescent="0.2">
      <c r="A721" s="477"/>
      <c r="B721" s="135"/>
      <c r="C721" s="136"/>
      <c r="D721" s="137"/>
      <c r="E721" s="138"/>
      <c r="F721" s="137"/>
      <c r="G721" s="127"/>
      <c r="H721" s="143"/>
      <c r="I721" s="143"/>
      <c r="K721" s="6"/>
      <c r="L721" s="6"/>
    </row>
    <row r="722" spans="1:12" x14ac:dyDescent="0.2">
      <c r="A722" s="477"/>
      <c r="B722" s="135"/>
      <c r="C722" s="136"/>
      <c r="D722" s="137"/>
      <c r="E722" s="138"/>
      <c r="F722" s="137"/>
      <c r="G722" s="127"/>
      <c r="H722" s="143"/>
      <c r="I722" s="143"/>
      <c r="K722" s="6"/>
      <c r="L722" s="6"/>
    </row>
    <row r="723" spans="1:12" x14ac:dyDescent="0.2">
      <c r="A723" s="477"/>
      <c r="B723" s="135"/>
      <c r="C723" s="136"/>
      <c r="D723" s="137"/>
      <c r="E723" s="138"/>
      <c r="F723" s="137"/>
      <c r="G723" s="127"/>
      <c r="H723" s="143"/>
      <c r="I723" s="143"/>
      <c r="K723" s="6"/>
      <c r="L723" s="6"/>
    </row>
    <row r="724" spans="1:12" x14ac:dyDescent="0.2">
      <c r="A724" s="477"/>
      <c r="B724" s="135"/>
      <c r="C724" s="136"/>
      <c r="D724" s="137"/>
      <c r="E724" s="138"/>
      <c r="F724" s="137"/>
      <c r="G724" s="127"/>
      <c r="H724" s="143"/>
      <c r="I724" s="143"/>
      <c r="K724" s="6"/>
      <c r="L724" s="6"/>
    </row>
    <row r="725" spans="1:12" x14ac:dyDescent="0.2">
      <c r="A725" s="477"/>
      <c r="B725" s="135"/>
      <c r="C725" s="136"/>
      <c r="D725" s="137"/>
      <c r="E725" s="138"/>
      <c r="F725" s="137"/>
      <c r="G725" s="127"/>
      <c r="H725" s="143"/>
      <c r="I725" s="143"/>
      <c r="K725" s="6"/>
      <c r="L725" s="6"/>
    </row>
    <row r="726" spans="1:12" x14ac:dyDescent="0.2">
      <c r="A726" s="477"/>
      <c r="B726" s="135"/>
      <c r="C726" s="136"/>
      <c r="D726" s="137"/>
      <c r="E726" s="138"/>
      <c r="F726" s="137"/>
      <c r="G726" s="127"/>
      <c r="H726" s="143"/>
      <c r="I726" s="143"/>
      <c r="K726" s="6"/>
      <c r="L726" s="6"/>
    </row>
    <row r="727" spans="1:12" x14ac:dyDescent="0.2">
      <c r="A727" s="477"/>
      <c r="B727" s="135"/>
      <c r="C727" s="136"/>
      <c r="D727" s="137"/>
      <c r="E727" s="138"/>
      <c r="F727" s="137"/>
      <c r="G727" s="127"/>
      <c r="H727" s="143"/>
      <c r="I727" s="143"/>
      <c r="K727" s="6"/>
      <c r="L727" s="6"/>
    </row>
    <row r="728" spans="1:12" x14ac:dyDescent="0.2">
      <c r="A728" s="477"/>
      <c r="B728" s="135"/>
      <c r="C728" s="136"/>
      <c r="D728" s="137"/>
      <c r="E728" s="138"/>
      <c r="F728" s="137"/>
      <c r="G728" s="127"/>
      <c r="H728" s="143"/>
      <c r="I728" s="143"/>
      <c r="K728" s="6"/>
      <c r="L728" s="6"/>
    </row>
    <row r="729" spans="1:12" x14ac:dyDescent="0.2">
      <c r="A729" s="477"/>
      <c r="B729" s="135"/>
      <c r="C729" s="136"/>
      <c r="D729" s="137"/>
      <c r="E729" s="138"/>
      <c r="F729" s="137"/>
      <c r="G729" s="127"/>
      <c r="H729" s="143"/>
      <c r="I729" s="143"/>
      <c r="K729" s="6"/>
      <c r="L729" s="6"/>
    </row>
    <row r="730" spans="1:12" x14ac:dyDescent="0.2">
      <c r="A730" s="477"/>
      <c r="B730" s="135"/>
      <c r="C730" s="136"/>
      <c r="D730" s="137"/>
      <c r="E730" s="138"/>
      <c r="F730" s="137"/>
      <c r="G730" s="127"/>
      <c r="H730" s="143"/>
      <c r="I730" s="143"/>
      <c r="K730" s="6"/>
      <c r="L730" s="6"/>
    </row>
    <row r="731" spans="1:12" x14ac:dyDescent="0.2">
      <c r="A731" s="477"/>
      <c r="B731" s="135"/>
      <c r="C731" s="136"/>
      <c r="D731" s="137"/>
      <c r="E731" s="138"/>
      <c r="F731" s="137"/>
      <c r="G731" s="127"/>
      <c r="H731" s="143"/>
      <c r="I731" s="143"/>
      <c r="K731" s="6"/>
      <c r="L731" s="6"/>
    </row>
    <row r="732" spans="1:12" x14ac:dyDescent="0.2">
      <c r="A732" s="477"/>
      <c r="B732" s="135"/>
      <c r="C732" s="136"/>
      <c r="D732" s="137"/>
      <c r="E732" s="138"/>
      <c r="F732" s="137"/>
      <c r="G732" s="127"/>
      <c r="H732" s="143"/>
      <c r="I732" s="143"/>
      <c r="K732" s="6"/>
      <c r="L732" s="6"/>
    </row>
    <row r="733" spans="1:12" x14ac:dyDescent="0.2">
      <c r="A733" s="477"/>
      <c r="B733" s="135"/>
      <c r="C733" s="136"/>
      <c r="D733" s="137"/>
      <c r="E733" s="138"/>
      <c r="F733" s="137"/>
      <c r="G733" s="127"/>
      <c r="H733" s="143"/>
      <c r="I733" s="143"/>
      <c r="K733" s="6"/>
      <c r="L733" s="6"/>
    </row>
    <row r="734" spans="1:12" x14ac:dyDescent="0.2">
      <c r="A734" s="477"/>
      <c r="B734" s="135"/>
      <c r="C734" s="136"/>
      <c r="D734" s="137"/>
      <c r="E734" s="138"/>
      <c r="F734" s="137"/>
      <c r="G734" s="127"/>
      <c r="H734" s="143"/>
      <c r="I734" s="143"/>
      <c r="K734" s="6"/>
      <c r="L734" s="6"/>
    </row>
    <row r="735" spans="1:12" x14ac:dyDescent="0.2">
      <c r="A735" s="477"/>
      <c r="B735" s="135"/>
      <c r="C735" s="136"/>
      <c r="D735" s="137"/>
      <c r="E735" s="138"/>
      <c r="F735" s="137"/>
      <c r="G735" s="127"/>
      <c r="H735" s="143"/>
      <c r="I735" s="143"/>
      <c r="K735" s="6"/>
      <c r="L735" s="6"/>
    </row>
    <row r="736" spans="1:12" x14ac:dyDescent="0.2">
      <c r="A736" s="477"/>
      <c r="B736" s="135"/>
      <c r="C736" s="136"/>
      <c r="D736" s="137"/>
      <c r="E736" s="138"/>
      <c r="F736" s="137"/>
      <c r="G736" s="127"/>
      <c r="H736" s="143"/>
      <c r="I736" s="143"/>
      <c r="K736" s="6"/>
      <c r="L736" s="6"/>
    </row>
    <row r="737" spans="1:12" x14ac:dyDescent="0.2">
      <c r="A737" s="477"/>
      <c r="B737" s="135"/>
      <c r="C737" s="136"/>
      <c r="D737" s="137"/>
      <c r="E737" s="138"/>
      <c r="F737" s="137"/>
      <c r="G737" s="127"/>
      <c r="H737" s="143"/>
      <c r="I737" s="143"/>
      <c r="K737" s="6"/>
      <c r="L737" s="6"/>
    </row>
    <row r="738" spans="1:12" x14ac:dyDescent="0.2">
      <c r="A738" s="477"/>
      <c r="B738" s="135"/>
      <c r="C738" s="136"/>
      <c r="D738" s="137"/>
      <c r="E738" s="138"/>
      <c r="F738" s="137"/>
      <c r="G738" s="127"/>
      <c r="H738" s="143"/>
      <c r="I738" s="143"/>
      <c r="K738" s="6"/>
      <c r="L738" s="6"/>
    </row>
    <row r="739" spans="1:12" x14ac:dyDescent="0.2">
      <c r="A739" s="477"/>
      <c r="B739" s="135"/>
      <c r="C739" s="136"/>
      <c r="D739" s="137"/>
      <c r="E739" s="138"/>
      <c r="F739" s="137"/>
      <c r="G739" s="127"/>
      <c r="H739" s="143"/>
      <c r="I739" s="143"/>
      <c r="K739" s="6"/>
      <c r="L739" s="6"/>
    </row>
    <row r="740" spans="1:12" x14ac:dyDescent="0.2">
      <c r="A740" s="477"/>
      <c r="B740" s="135"/>
      <c r="C740" s="136"/>
      <c r="D740" s="137"/>
      <c r="E740" s="138"/>
      <c r="F740" s="137"/>
      <c r="G740" s="127"/>
      <c r="H740" s="143"/>
      <c r="I740" s="143"/>
      <c r="K740" s="6"/>
      <c r="L740" s="6"/>
    </row>
    <row r="741" spans="1:12" x14ac:dyDescent="0.2">
      <c r="A741" s="477"/>
      <c r="B741" s="135"/>
      <c r="C741" s="136"/>
      <c r="D741" s="137"/>
      <c r="E741" s="138"/>
      <c r="F741" s="137"/>
      <c r="G741" s="127"/>
      <c r="H741" s="143"/>
      <c r="I741" s="143"/>
      <c r="K741" s="6"/>
      <c r="L741" s="6"/>
    </row>
    <row r="742" spans="1:12" x14ac:dyDescent="0.2">
      <c r="A742" s="477"/>
      <c r="B742" s="135"/>
      <c r="C742" s="136"/>
      <c r="D742" s="137"/>
      <c r="E742" s="138"/>
      <c r="F742" s="137"/>
      <c r="G742" s="127"/>
      <c r="H742" s="143"/>
      <c r="I742" s="143"/>
      <c r="K742" s="6"/>
      <c r="L742" s="6"/>
    </row>
    <row r="743" spans="1:12" x14ac:dyDescent="0.2">
      <c r="A743" s="477"/>
      <c r="B743" s="135"/>
      <c r="C743" s="136"/>
      <c r="D743" s="137"/>
      <c r="E743" s="138"/>
      <c r="F743" s="137"/>
      <c r="G743" s="127"/>
      <c r="H743" s="143"/>
      <c r="I743" s="143"/>
      <c r="K743" s="6"/>
      <c r="L743" s="6"/>
    </row>
    <row r="744" spans="1:12" x14ac:dyDescent="0.2">
      <c r="A744" s="477"/>
      <c r="B744" s="135"/>
      <c r="C744" s="136"/>
      <c r="D744" s="137"/>
      <c r="E744" s="138"/>
      <c r="F744" s="137"/>
      <c r="G744" s="127"/>
      <c r="H744" s="143"/>
      <c r="I744" s="143"/>
      <c r="K744" s="6"/>
      <c r="L744" s="6"/>
    </row>
    <row r="745" spans="1:12" x14ac:dyDescent="0.2">
      <c r="A745" s="477"/>
      <c r="B745" s="135"/>
      <c r="C745" s="136"/>
      <c r="D745" s="137"/>
      <c r="E745" s="138"/>
      <c r="F745" s="137"/>
      <c r="G745" s="127"/>
      <c r="H745" s="143"/>
      <c r="I745" s="143"/>
      <c r="K745" s="6"/>
      <c r="L745" s="6"/>
    </row>
    <row r="746" spans="1:12" x14ac:dyDescent="0.2">
      <c r="A746" s="477"/>
      <c r="B746" s="135"/>
      <c r="C746" s="136"/>
      <c r="D746" s="137"/>
      <c r="E746" s="138"/>
      <c r="F746" s="137"/>
      <c r="G746" s="127"/>
      <c r="H746" s="143"/>
      <c r="I746" s="143"/>
      <c r="K746" s="6"/>
      <c r="L746" s="6"/>
    </row>
    <row r="747" spans="1:12" x14ac:dyDescent="0.2">
      <c r="A747" s="477"/>
      <c r="B747" s="135"/>
      <c r="C747" s="136"/>
      <c r="D747" s="137"/>
      <c r="E747" s="138"/>
      <c r="F747" s="137"/>
      <c r="G747" s="127"/>
      <c r="H747" s="143"/>
      <c r="I747" s="143"/>
      <c r="K747" s="6"/>
      <c r="L747" s="6"/>
    </row>
    <row r="748" spans="1:12" x14ac:dyDescent="0.2">
      <c r="A748" s="477"/>
      <c r="B748" s="135"/>
      <c r="C748" s="136"/>
      <c r="D748" s="137"/>
      <c r="E748" s="138"/>
      <c r="F748" s="137"/>
      <c r="G748" s="127"/>
      <c r="H748" s="143"/>
      <c r="I748" s="143"/>
      <c r="K748" s="6"/>
      <c r="L748" s="6"/>
    </row>
    <row r="749" spans="1:12" x14ac:dyDescent="0.2">
      <c r="A749" s="477"/>
      <c r="B749" s="135"/>
      <c r="C749" s="136"/>
      <c r="D749" s="137"/>
      <c r="E749" s="138"/>
      <c r="F749" s="137"/>
      <c r="G749" s="127"/>
      <c r="H749" s="143"/>
      <c r="I749" s="143"/>
      <c r="K749" s="6"/>
      <c r="L749" s="6"/>
    </row>
    <row r="750" spans="1:12" x14ac:dyDescent="0.2">
      <c r="A750" s="477"/>
      <c r="B750" s="135"/>
      <c r="C750" s="136"/>
      <c r="D750" s="137"/>
      <c r="E750" s="138"/>
      <c r="F750" s="137"/>
      <c r="G750" s="127"/>
      <c r="H750" s="143"/>
      <c r="I750" s="143"/>
      <c r="K750" s="6"/>
      <c r="L750" s="6"/>
    </row>
    <row r="751" spans="1:12" x14ac:dyDescent="0.2">
      <c r="A751" s="477"/>
      <c r="B751" s="135"/>
      <c r="C751" s="136"/>
      <c r="D751" s="137"/>
      <c r="E751" s="138"/>
      <c r="F751" s="137"/>
      <c r="G751" s="127"/>
      <c r="H751" s="143"/>
      <c r="I751" s="143"/>
      <c r="K751" s="6"/>
      <c r="L751" s="6"/>
    </row>
    <row r="752" spans="1:12" x14ac:dyDescent="0.2">
      <c r="A752" s="477"/>
      <c r="B752" s="135"/>
      <c r="C752" s="136"/>
      <c r="D752" s="137"/>
      <c r="E752" s="138"/>
      <c r="F752" s="137"/>
      <c r="G752" s="127"/>
      <c r="H752" s="143"/>
      <c r="I752" s="143"/>
      <c r="K752" s="6"/>
      <c r="L752" s="6"/>
    </row>
    <row r="753" spans="1:12" x14ac:dyDescent="0.2">
      <c r="A753" s="477"/>
      <c r="B753" s="135"/>
      <c r="C753" s="136"/>
      <c r="D753" s="137"/>
      <c r="E753" s="138"/>
      <c r="F753" s="137"/>
      <c r="G753" s="127"/>
      <c r="H753" s="143"/>
      <c r="I753" s="143"/>
      <c r="K753" s="6"/>
      <c r="L753" s="6"/>
    </row>
    <row r="754" spans="1:12" x14ac:dyDescent="0.2">
      <c r="A754" s="477"/>
      <c r="B754" s="135"/>
      <c r="C754" s="136"/>
      <c r="D754" s="137"/>
      <c r="E754" s="138"/>
      <c r="F754" s="137"/>
      <c r="G754" s="127"/>
      <c r="H754" s="143"/>
      <c r="I754" s="143"/>
      <c r="K754" s="6"/>
      <c r="L754" s="6"/>
    </row>
    <row r="755" spans="1:12" x14ac:dyDescent="0.2">
      <c r="A755" s="477"/>
      <c r="B755" s="135"/>
      <c r="C755" s="136"/>
      <c r="D755" s="137"/>
      <c r="E755" s="138"/>
      <c r="F755" s="137"/>
      <c r="G755" s="127"/>
      <c r="H755" s="143"/>
      <c r="I755" s="143"/>
      <c r="K755" s="6"/>
      <c r="L755" s="6"/>
    </row>
    <row r="756" spans="1:12" x14ac:dyDescent="0.2">
      <c r="A756" s="477"/>
      <c r="B756" s="135"/>
      <c r="C756" s="136"/>
      <c r="D756" s="137"/>
      <c r="E756" s="138"/>
      <c r="F756" s="137"/>
      <c r="G756" s="127"/>
      <c r="H756" s="143"/>
      <c r="I756" s="143"/>
      <c r="K756" s="6"/>
      <c r="L756" s="6"/>
    </row>
    <row r="757" spans="1:12" x14ac:dyDescent="0.2">
      <c r="A757" s="477"/>
      <c r="B757" s="135"/>
      <c r="C757" s="136"/>
      <c r="D757" s="137"/>
      <c r="E757" s="138"/>
      <c r="F757" s="137"/>
      <c r="G757" s="127"/>
      <c r="H757" s="143"/>
      <c r="I757" s="143"/>
      <c r="K757" s="6"/>
      <c r="L757" s="6"/>
    </row>
    <row r="758" spans="1:12" x14ac:dyDescent="0.2">
      <c r="A758" s="477"/>
      <c r="B758" s="135"/>
      <c r="C758" s="136"/>
      <c r="D758" s="137"/>
      <c r="E758" s="138"/>
      <c r="F758" s="137"/>
      <c r="G758" s="127"/>
      <c r="H758" s="143"/>
      <c r="I758" s="143"/>
      <c r="K758" s="6"/>
      <c r="L758" s="6"/>
    </row>
    <row r="759" spans="1:12" x14ac:dyDescent="0.2">
      <c r="A759" s="477"/>
      <c r="B759" s="135"/>
      <c r="C759" s="136"/>
      <c r="D759" s="137"/>
      <c r="E759" s="138"/>
      <c r="F759" s="137"/>
      <c r="G759" s="127"/>
      <c r="H759" s="143"/>
      <c r="I759" s="143"/>
      <c r="K759" s="6"/>
      <c r="L759" s="6"/>
    </row>
    <row r="760" spans="1:12" x14ac:dyDescent="0.2">
      <c r="A760" s="477"/>
      <c r="B760" s="135"/>
      <c r="C760" s="136"/>
      <c r="D760" s="137"/>
      <c r="E760" s="138"/>
      <c r="F760" s="137"/>
      <c r="G760" s="127"/>
      <c r="H760" s="143"/>
      <c r="I760" s="143"/>
      <c r="K760" s="6"/>
      <c r="L760" s="6"/>
    </row>
    <row r="761" spans="1:12" x14ac:dyDescent="0.2">
      <c r="A761" s="477"/>
      <c r="B761" s="135"/>
      <c r="C761" s="136"/>
      <c r="D761" s="137"/>
      <c r="E761" s="138"/>
      <c r="F761" s="137"/>
      <c r="G761" s="127"/>
      <c r="H761" s="143"/>
      <c r="I761" s="143"/>
      <c r="K761" s="6"/>
      <c r="L761" s="6"/>
    </row>
    <row r="762" spans="1:12" x14ac:dyDescent="0.2">
      <c r="A762" s="477"/>
      <c r="B762" s="135"/>
      <c r="C762" s="136"/>
      <c r="D762" s="137"/>
      <c r="E762" s="138"/>
      <c r="F762" s="137"/>
      <c r="G762" s="127"/>
      <c r="H762" s="143"/>
      <c r="I762" s="143"/>
      <c r="K762" s="6"/>
      <c r="L762" s="6"/>
    </row>
    <row r="763" spans="1:12" x14ac:dyDescent="0.2">
      <c r="A763" s="477"/>
      <c r="B763" s="135"/>
      <c r="C763" s="136"/>
      <c r="D763" s="137"/>
      <c r="E763" s="138"/>
      <c r="F763" s="137"/>
      <c r="G763" s="127"/>
      <c r="H763" s="143"/>
      <c r="I763" s="143"/>
      <c r="K763" s="6"/>
      <c r="L763" s="6"/>
    </row>
    <row r="764" spans="1:12" x14ac:dyDescent="0.2">
      <c r="A764" s="477"/>
      <c r="B764" s="135"/>
      <c r="C764" s="136"/>
      <c r="D764" s="137"/>
      <c r="E764" s="138"/>
      <c r="F764" s="137"/>
      <c r="G764" s="127"/>
      <c r="H764" s="143"/>
      <c r="I764" s="143"/>
      <c r="K764" s="6"/>
      <c r="L764" s="6"/>
    </row>
    <row r="765" spans="1:12" x14ac:dyDescent="0.2">
      <c r="A765" s="477"/>
      <c r="B765" s="135"/>
      <c r="C765" s="136"/>
      <c r="D765" s="137"/>
      <c r="E765" s="138"/>
      <c r="F765" s="137"/>
      <c r="G765" s="127"/>
      <c r="H765" s="143"/>
      <c r="I765" s="143"/>
      <c r="K765" s="6"/>
      <c r="L765" s="6"/>
    </row>
    <row r="766" spans="1:12" x14ac:dyDescent="0.2">
      <c r="A766" s="477"/>
      <c r="B766" s="135"/>
      <c r="C766" s="136"/>
      <c r="D766" s="137"/>
      <c r="E766" s="138"/>
      <c r="F766" s="137"/>
      <c r="G766" s="127"/>
      <c r="H766" s="143"/>
      <c r="I766" s="143"/>
      <c r="K766" s="6"/>
      <c r="L766" s="6"/>
    </row>
    <row r="767" spans="1:12" x14ac:dyDescent="0.2">
      <c r="A767" s="477"/>
      <c r="B767" s="135"/>
      <c r="C767" s="136"/>
      <c r="D767" s="137"/>
      <c r="E767" s="138"/>
      <c r="F767" s="137"/>
      <c r="G767" s="127"/>
      <c r="H767" s="143"/>
      <c r="I767" s="143"/>
      <c r="K767" s="6"/>
      <c r="L767" s="6"/>
    </row>
    <row r="768" spans="1:12" x14ac:dyDescent="0.2">
      <c r="A768" s="477"/>
      <c r="B768" s="135"/>
      <c r="C768" s="136"/>
      <c r="D768" s="137"/>
      <c r="E768" s="138"/>
      <c r="F768" s="137"/>
      <c r="G768" s="127"/>
      <c r="H768" s="143"/>
      <c r="I768" s="143"/>
      <c r="K768" s="6"/>
      <c r="L768" s="6"/>
    </row>
    <row r="769" spans="1:12" x14ac:dyDescent="0.2">
      <c r="A769" s="477"/>
      <c r="B769" s="135"/>
      <c r="C769" s="136"/>
      <c r="D769" s="137"/>
      <c r="E769" s="138"/>
      <c r="F769" s="137"/>
      <c r="G769" s="127"/>
      <c r="H769" s="143"/>
      <c r="I769" s="143"/>
      <c r="K769" s="6"/>
      <c r="L769" s="6"/>
    </row>
    <row r="770" spans="1:12" x14ac:dyDescent="0.2">
      <c r="A770" s="477"/>
      <c r="B770" s="135"/>
      <c r="C770" s="136"/>
      <c r="D770" s="137"/>
      <c r="E770" s="138"/>
      <c r="F770" s="137"/>
      <c r="G770" s="127"/>
      <c r="H770" s="143"/>
      <c r="I770" s="143"/>
      <c r="K770" s="6"/>
      <c r="L770" s="6"/>
    </row>
    <row r="771" spans="1:12" x14ac:dyDescent="0.2">
      <c r="A771" s="477"/>
      <c r="B771" s="135"/>
      <c r="C771" s="136"/>
      <c r="D771" s="137"/>
      <c r="E771" s="138"/>
      <c r="F771" s="137"/>
      <c r="G771" s="127"/>
      <c r="H771" s="143"/>
      <c r="I771" s="143"/>
      <c r="K771" s="6"/>
      <c r="L771" s="6"/>
    </row>
    <row r="772" spans="1:12" x14ac:dyDescent="0.2">
      <c r="A772" s="477"/>
      <c r="B772" s="135"/>
      <c r="C772" s="136"/>
      <c r="D772" s="137"/>
      <c r="E772" s="138"/>
      <c r="F772" s="137"/>
      <c r="G772" s="127"/>
      <c r="H772" s="143"/>
      <c r="I772" s="143"/>
      <c r="K772" s="6"/>
      <c r="L772" s="6"/>
    </row>
    <row r="773" spans="1:12" x14ac:dyDescent="0.2">
      <c r="A773" s="477"/>
      <c r="B773" s="135"/>
      <c r="C773" s="136"/>
      <c r="D773" s="137"/>
      <c r="E773" s="138"/>
      <c r="F773" s="137"/>
      <c r="G773" s="127"/>
      <c r="H773" s="143"/>
      <c r="I773" s="143"/>
      <c r="K773" s="6"/>
      <c r="L773" s="6"/>
    </row>
    <row r="774" spans="1:12" x14ac:dyDescent="0.2">
      <c r="A774" s="477"/>
      <c r="B774" s="135"/>
      <c r="C774" s="136"/>
      <c r="D774" s="137"/>
      <c r="E774" s="138"/>
      <c r="F774" s="137"/>
      <c r="G774" s="127"/>
      <c r="H774" s="143"/>
      <c r="I774" s="143"/>
      <c r="K774" s="6"/>
      <c r="L774" s="6"/>
    </row>
    <row r="775" spans="1:12" x14ac:dyDescent="0.2">
      <c r="A775" s="477"/>
      <c r="B775" s="135"/>
      <c r="C775" s="136"/>
      <c r="D775" s="137"/>
      <c r="E775" s="138"/>
      <c r="F775" s="137"/>
      <c r="G775" s="127"/>
      <c r="H775" s="143"/>
      <c r="I775" s="143"/>
      <c r="K775" s="6"/>
      <c r="L775" s="6"/>
    </row>
    <row r="776" spans="1:12" x14ac:dyDescent="0.2">
      <c r="A776" s="477"/>
      <c r="B776" s="135"/>
      <c r="C776" s="136"/>
      <c r="D776" s="137"/>
      <c r="E776" s="138"/>
      <c r="F776" s="137"/>
      <c r="G776" s="127"/>
      <c r="H776" s="143"/>
      <c r="I776" s="143"/>
      <c r="K776" s="6"/>
      <c r="L776" s="6"/>
    </row>
    <row r="777" spans="1:12" x14ac:dyDescent="0.2">
      <c r="A777" s="477"/>
      <c r="B777" s="135"/>
      <c r="C777" s="136"/>
      <c r="D777" s="137"/>
      <c r="E777" s="138"/>
      <c r="F777" s="137"/>
      <c r="G777" s="127"/>
      <c r="H777" s="143"/>
      <c r="I777" s="143"/>
      <c r="K777" s="6"/>
      <c r="L777" s="6"/>
    </row>
    <row r="778" spans="1:12" x14ac:dyDescent="0.2">
      <c r="A778" s="477"/>
      <c r="B778" s="135"/>
      <c r="C778" s="136"/>
      <c r="D778" s="137"/>
      <c r="E778" s="138"/>
      <c r="F778" s="137"/>
      <c r="G778" s="127"/>
      <c r="H778" s="143"/>
      <c r="I778" s="143"/>
      <c r="K778" s="6"/>
      <c r="L778" s="6"/>
    </row>
    <row r="779" spans="1:12" x14ac:dyDescent="0.2">
      <c r="A779" s="477"/>
      <c r="B779" s="135"/>
      <c r="C779" s="136"/>
      <c r="D779" s="137"/>
      <c r="E779" s="138"/>
      <c r="F779" s="137"/>
      <c r="G779" s="127"/>
      <c r="H779" s="143"/>
      <c r="I779" s="143"/>
      <c r="K779" s="6"/>
      <c r="L779" s="6"/>
    </row>
    <row r="780" spans="1:12" x14ac:dyDescent="0.2">
      <c r="A780" s="477"/>
      <c r="B780" s="135"/>
      <c r="C780" s="136"/>
      <c r="D780" s="137"/>
      <c r="E780" s="138"/>
      <c r="F780" s="137"/>
      <c r="G780" s="127"/>
      <c r="H780" s="143"/>
      <c r="I780" s="143"/>
      <c r="K780" s="6"/>
      <c r="L780" s="6"/>
    </row>
    <row r="781" spans="1:12" x14ac:dyDescent="0.2">
      <c r="A781" s="477"/>
      <c r="B781" s="135"/>
      <c r="C781" s="136"/>
      <c r="D781" s="137"/>
      <c r="E781" s="138"/>
      <c r="F781" s="137"/>
      <c r="G781" s="127"/>
      <c r="H781" s="143"/>
      <c r="I781" s="143"/>
      <c r="K781" s="6"/>
      <c r="L781" s="6"/>
    </row>
    <row r="782" spans="1:12" x14ac:dyDescent="0.2">
      <c r="A782" s="477"/>
      <c r="B782" s="135"/>
      <c r="C782" s="136"/>
      <c r="D782" s="137"/>
      <c r="E782" s="138"/>
      <c r="F782" s="137"/>
      <c r="G782" s="127"/>
      <c r="H782" s="143"/>
      <c r="I782" s="143"/>
      <c r="K782" s="6"/>
      <c r="L782" s="6"/>
    </row>
    <row r="783" spans="1:12" x14ac:dyDescent="0.2">
      <c r="A783" s="477"/>
      <c r="B783" s="135"/>
      <c r="C783" s="136"/>
      <c r="D783" s="137"/>
      <c r="E783" s="138"/>
      <c r="F783" s="137"/>
      <c r="G783" s="127"/>
      <c r="H783" s="143"/>
      <c r="I783" s="143"/>
      <c r="K783" s="6"/>
      <c r="L783" s="6"/>
    </row>
    <row r="784" spans="1:12" x14ac:dyDescent="0.2">
      <c r="A784" s="477"/>
      <c r="B784" s="135"/>
      <c r="C784" s="136"/>
      <c r="D784" s="137"/>
      <c r="E784" s="138"/>
      <c r="F784" s="137"/>
      <c r="G784" s="127"/>
      <c r="H784" s="143"/>
      <c r="I784" s="143"/>
      <c r="K784" s="6"/>
      <c r="L784" s="6"/>
    </row>
    <row r="785" spans="1:12" x14ac:dyDescent="0.2">
      <c r="A785" s="477"/>
      <c r="B785" s="135"/>
      <c r="C785" s="136"/>
      <c r="D785" s="137"/>
      <c r="E785" s="138"/>
      <c r="F785" s="137"/>
      <c r="G785" s="127"/>
      <c r="H785" s="143"/>
      <c r="I785" s="143"/>
      <c r="K785" s="6"/>
      <c r="L785" s="6"/>
    </row>
    <row r="786" spans="1:12" x14ac:dyDescent="0.2">
      <c r="A786" s="477"/>
      <c r="B786" s="135"/>
      <c r="C786" s="136"/>
      <c r="D786" s="137"/>
      <c r="E786" s="138"/>
      <c r="F786" s="137"/>
      <c r="G786" s="127"/>
      <c r="H786" s="143"/>
      <c r="I786" s="143"/>
      <c r="K786" s="6"/>
      <c r="L786" s="6"/>
    </row>
    <row r="787" spans="1:12" x14ac:dyDescent="0.2">
      <c r="A787" s="477"/>
      <c r="B787" s="135"/>
      <c r="C787" s="136"/>
      <c r="D787" s="137"/>
      <c r="E787" s="138"/>
      <c r="F787" s="137"/>
      <c r="G787" s="127"/>
      <c r="H787" s="143"/>
      <c r="I787" s="143"/>
      <c r="K787" s="6"/>
      <c r="L787" s="6"/>
    </row>
    <row r="788" spans="1:12" x14ac:dyDescent="0.2">
      <c r="A788" s="477"/>
      <c r="B788" s="135"/>
      <c r="C788" s="136"/>
      <c r="D788" s="137"/>
      <c r="E788" s="138"/>
      <c r="F788" s="137"/>
      <c r="G788" s="127"/>
      <c r="H788" s="143"/>
      <c r="I788" s="143"/>
      <c r="K788" s="6"/>
      <c r="L788" s="6"/>
    </row>
    <row r="789" spans="1:12" x14ac:dyDescent="0.2">
      <c r="A789" s="477"/>
      <c r="B789" s="135"/>
      <c r="C789" s="136"/>
      <c r="D789" s="137"/>
      <c r="E789" s="138"/>
      <c r="F789" s="137"/>
      <c r="G789" s="127"/>
      <c r="H789" s="143"/>
      <c r="I789" s="143"/>
      <c r="K789" s="6"/>
      <c r="L789" s="6"/>
    </row>
    <row r="790" spans="1:12" x14ac:dyDescent="0.2">
      <c r="A790" s="477"/>
      <c r="B790" s="135"/>
      <c r="C790" s="136"/>
      <c r="D790" s="137"/>
      <c r="E790" s="138"/>
      <c r="F790" s="137"/>
      <c r="G790" s="127"/>
      <c r="H790" s="143"/>
      <c r="I790" s="143"/>
      <c r="K790" s="6"/>
      <c r="L790" s="6"/>
    </row>
    <row r="791" spans="1:12" x14ac:dyDescent="0.2">
      <c r="A791" s="477"/>
      <c r="B791" s="135"/>
      <c r="C791" s="136"/>
      <c r="D791" s="137"/>
      <c r="E791" s="138"/>
      <c r="F791" s="137"/>
      <c r="G791" s="127"/>
      <c r="H791" s="143"/>
      <c r="I791" s="143"/>
      <c r="K791" s="6"/>
      <c r="L791" s="6"/>
    </row>
    <row r="792" spans="1:12" x14ac:dyDescent="0.2">
      <c r="A792" s="477"/>
      <c r="B792" s="135"/>
      <c r="C792" s="136"/>
      <c r="D792" s="137"/>
      <c r="E792" s="138"/>
      <c r="F792" s="137"/>
      <c r="G792" s="127"/>
      <c r="H792" s="143"/>
      <c r="I792" s="143"/>
      <c r="K792" s="6"/>
      <c r="L792" s="6"/>
    </row>
    <row r="793" spans="1:12" x14ac:dyDescent="0.2">
      <c r="A793" s="477"/>
      <c r="B793" s="135"/>
      <c r="C793" s="136"/>
      <c r="D793" s="137"/>
      <c r="E793" s="138"/>
      <c r="F793" s="137"/>
      <c r="G793" s="127"/>
      <c r="H793" s="143"/>
      <c r="I793" s="143"/>
      <c r="K793" s="6"/>
      <c r="L793" s="6"/>
    </row>
    <row r="794" spans="1:12" x14ac:dyDescent="0.2">
      <c r="A794" s="477"/>
      <c r="B794" s="135"/>
      <c r="C794" s="136"/>
      <c r="D794" s="137"/>
      <c r="E794" s="138"/>
      <c r="F794" s="137"/>
      <c r="G794" s="127"/>
      <c r="H794" s="143"/>
      <c r="I794" s="143"/>
      <c r="K794" s="6"/>
      <c r="L794" s="6"/>
    </row>
    <row r="795" spans="1:12" x14ac:dyDescent="0.2">
      <c r="A795" s="477"/>
      <c r="B795" s="135"/>
      <c r="C795" s="136"/>
      <c r="D795" s="137"/>
      <c r="E795" s="138"/>
      <c r="F795" s="137"/>
      <c r="G795" s="127"/>
      <c r="H795" s="143"/>
      <c r="I795" s="143"/>
      <c r="K795" s="6"/>
      <c r="L795" s="6"/>
    </row>
    <row r="796" spans="1:12" x14ac:dyDescent="0.2">
      <c r="A796" s="477"/>
      <c r="B796" s="135"/>
      <c r="C796" s="136"/>
      <c r="D796" s="137"/>
      <c r="E796" s="138"/>
      <c r="F796" s="137"/>
      <c r="G796" s="127"/>
      <c r="H796" s="143"/>
      <c r="I796" s="143"/>
      <c r="K796" s="6"/>
      <c r="L796" s="6"/>
    </row>
    <row r="797" spans="1:12" x14ac:dyDescent="0.2">
      <c r="A797" s="477"/>
      <c r="B797" s="135"/>
      <c r="C797" s="136"/>
      <c r="D797" s="137"/>
      <c r="E797" s="138"/>
      <c r="F797" s="137"/>
      <c r="G797" s="127"/>
      <c r="H797" s="143"/>
      <c r="I797" s="143"/>
      <c r="K797" s="6"/>
      <c r="L797" s="6"/>
    </row>
    <row r="798" spans="1:12" x14ac:dyDescent="0.2">
      <c r="A798" s="477"/>
      <c r="B798" s="135"/>
      <c r="C798" s="136"/>
      <c r="D798" s="137"/>
      <c r="E798" s="138"/>
      <c r="F798" s="137"/>
      <c r="G798" s="127"/>
      <c r="H798" s="143"/>
      <c r="I798" s="143"/>
      <c r="K798" s="6"/>
      <c r="L798" s="6"/>
    </row>
    <row r="799" spans="1:12" x14ac:dyDescent="0.2">
      <c r="A799" s="477"/>
      <c r="B799" s="135"/>
      <c r="C799" s="136"/>
      <c r="D799" s="137"/>
      <c r="E799" s="138"/>
      <c r="F799" s="137"/>
      <c r="G799" s="127"/>
      <c r="H799" s="143"/>
      <c r="I799" s="143"/>
      <c r="K799" s="6"/>
      <c r="L799" s="6"/>
    </row>
    <row r="800" spans="1:12" x14ac:dyDescent="0.2">
      <c r="A800" s="477"/>
      <c r="B800" s="135"/>
      <c r="C800" s="136"/>
      <c r="D800" s="137"/>
      <c r="E800" s="138"/>
      <c r="F800" s="137"/>
      <c r="G800" s="127"/>
      <c r="H800" s="143"/>
      <c r="I800" s="143"/>
      <c r="K800" s="6"/>
      <c r="L800" s="6"/>
    </row>
    <row r="801" spans="1:12" x14ac:dyDescent="0.2">
      <c r="A801" s="477"/>
      <c r="B801" s="135"/>
      <c r="C801" s="136"/>
      <c r="D801" s="137"/>
      <c r="E801" s="138"/>
      <c r="F801" s="137"/>
      <c r="G801" s="127"/>
      <c r="H801" s="143"/>
      <c r="I801" s="143"/>
      <c r="K801" s="6"/>
      <c r="L801" s="6"/>
    </row>
    <row r="802" spans="1:12" x14ac:dyDescent="0.2">
      <c r="A802" s="477"/>
      <c r="B802" s="135"/>
      <c r="C802" s="136"/>
      <c r="D802" s="137"/>
      <c r="E802" s="138"/>
      <c r="F802" s="137"/>
      <c r="G802" s="127"/>
      <c r="H802" s="143"/>
      <c r="I802" s="143"/>
      <c r="K802" s="6"/>
      <c r="L802" s="6"/>
    </row>
    <row r="803" spans="1:12" x14ac:dyDescent="0.2">
      <c r="A803" s="477"/>
      <c r="B803" s="135"/>
      <c r="C803" s="136"/>
      <c r="D803" s="137"/>
      <c r="E803" s="138"/>
      <c r="F803" s="137"/>
      <c r="G803" s="127"/>
      <c r="H803" s="143"/>
      <c r="I803" s="143"/>
      <c r="K803" s="6"/>
      <c r="L803" s="6"/>
    </row>
    <row r="804" spans="1:12" x14ac:dyDescent="0.2">
      <c r="A804" s="477"/>
      <c r="B804" s="135"/>
      <c r="C804" s="136"/>
      <c r="D804" s="137"/>
      <c r="E804" s="138"/>
      <c r="F804" s="137"/>
      <c r="G804" s="127"/>
      <c r="H804" s="143"/>
      <c r="I804" s="143"/>
      <c r="K804" s="6"/>
      <c r="L804" s="6"/>
    </row>
    <row r="805" spans="1:12" x14ac:dyDescent="0.2">
      <c r="A805" s="477"/>
      <c r="B805" s="135"/>
      <c r="C805" s="136"/>
      <c r="D805" s="137"/>
      <c r="E805" s="138"/>
      <c r="F805" s="137"/>
      <c r="G805" s="127"/>
      <c r="H805" s="143"/>
      <c r="I805" s="143"/>
      <c r="K805" s="6"/>
      <c r="L805" s="6"/>
    </row>
    <row r="806" spans="1:12" x14ac:dyDescent="0.2">
      <c r="A806" s="477"/>
      <c r="B806" s="135"/>
      <c r="C806" s="136"/>
      <c r="D806" s="137"/>
      <c r="E806" s="138"/>
      <c r="F806" s="137"/>
      <c r="G806" s="127"/>
      <c r="H806" s="143"/>
      <c r="I806" s="143"/>
      <c r="K806" s="6"/>
      <c r="L806" s="6"/>
    </row>
    <row r="807" spans="1:12" x14ac:dyDescent="0.2">
      <c r="A807" s="477"/>
      <c r="B807" s="135"/>
      <c r="C807" s="136"/>
      <c r="D807" s="137"/>
      <c r="E807" s="138"/>
      <c r="F807" s="137"/>
      <c r="G807" s="127"/>
      <c r="H807" s="143"/>
      <c r="I807" s="143"/>
      <c r="K807" s="6"/>
      <c r="L807" s="6"/>
    </row>
    <row r="808" spans="1:12" x14ac:dyDescent="0.2">
      <c r="A808" s="477"/>
      <c r="B808" s="135"/>
      <c r="C808" s="136"/>
      <c r="D808" s="137"/>
      <c r="E808" s="138"/>
      <c r="F808" s="137"/>
      <c r="G808" s="127"/>
      <c r="H808" s="143"/>
      <c r="I808" s="143"/>
      <c r="K808" s="6"/>
      <c r="L808" s="6"/>
    </row>
    <row r="809" spans="1:12" x14ac:dyDescent="0.2">
      <c r="A809" s="477"/>
      <c r="B809" s="135"/>
      <c r="C809" s="136"/>
      <c r="D809" s="137"/>
      <c r="E809" s="138"/>
      <c r="F809" s="137"/>
      <c r="G809" s="127"/>
      <c r="H809" s="143"/>
      <c r="I809" s="143"/>
      <c r="K809" s="6"/>
      <c r="L809" s="6"/>
    </row>
    <row r="810" spans="1:12" x14ac:dyDescent="0.2">
      <c r="A810" s="477"/>
      <c r="B810" s="135"/>
      <c r="C810" s="136"/>
      <c r="D810" s="137"/>
      <c r="E810" s="138"/>
      <c r="F810" s="137"/>
      <c r="G810" s="127"/>
      <c r="H810" s="143"/>
      <c r="I810" s="143"/>
      <c r="K810" s="6"/>
      <c r="L810" s="6"/>
    </row>
    <row r="811" spans="1:12" x14ac:dyDescent="0.2">
      <c r="A811" s="477"/>
      <c r="B811" s="135"/>
      <c r="C811" s="136"/>
      <c r="D811" s="137"/>
      <c r="E811" s="138"/>
      <c r="F811" s="137"/>
      <c r="G811" s="127"/>
      <c r="H811" s="143"/>
      <c r="I811" s="143"/>
      <c r="K811" s="6"/>
      <c r="L811" s="6"/>
    </row>
    <row r="812" spans="1:12" x14ac:dyDescent="0.2">
      <c r="A812" s="477"/>
      <c r="B812" s="135"/>
      <c r="C812" s="136"/>
      <c r="D812" s="137"/>
      <c r="E812" s="138"/>
      <c r="F812" s="137"/>
      <c r="G812" s="127"/>
      <c r="H812" s="143"/>
      <c r="I812" s="143"/>
      <c r="K812" s="6"/>
      <c r="L812" s="6"/>
    </row>
    <row r="813" spans="1:12" x14ac:dyDescent="0.2">
      <c r="A813" s="477"/>
      <c r="B813" s="135"/>
      <c r="C813" s="136"/>
      <c r="D813" s="137"/>
      <c r="E813" s="138"/>
      <c r="F813" s="137"/>
      <c r="G813" s="127"/>
      <c r="H813" s="143"/>
      <c r="I813" s="143"/>
      <c r="K813" s="6"/>
      <c r="L813" s="6"/>
    </row>
    <row r="814" spans="1:12" x14ac:dyDescent="0.2">
      <c r="A814" s="477"/>
      <c r="B814" s="135"/>
      <c r="C814" s="136"/>
      <c r="D814" s="137"/>
      <c r="E814" s="138"/>
      <c r="F814" s="137"/>
      <c r="G814" s="127"/>
      <c r="H814" s="143"/>
      <c r="I814" s="143"/>
      <c r="K814" s="6"/>
      <c r="L814" s="6"/>
    </row>
    <row r="815" spans="1:12" x14ac:dyDescent="0.2">
      <c r="A815" s="477"/>
      <c r="B815" s="135"/>
      <c r="C815" s="136"/>
      <c r="D815" s="137"/>
      <c r="E815" s="138"/>
      <c r="F815" s="137"/>
      <c r="G815" s="127"/>
      <c r="H815" s="143"/>
      <c r="I815" s="143"/>
      <c r="K815" s="6"/>
      <c r="L815" s="6"/>
    </row>
    <row r="816" spans="1:12" x14ac:dyDescent="0.2">
      <c r="A816" s="477"/>
      <c r="B816" s="135"/>
      <c r="C816" s="136"/>
      <c r="D816" s="137"/>
      <c r="E816" s="138"/>
      <c r="F816" s="137"/>
      <c r="G816" s="127"/>
      <c r="H816" s="143"/>
      <c r="I816" s="143"/>
      <c r="K816" s="6"/>
      <c r="L816" s="6"/>
    </row>
    <row r="817" spans="1:12" x14ac:dyDescent="0.2">
      <c r="A817" s="477"/>
      <c r="B817" s="135"/>
      <c r="C817" s="136"/>
      <c r="D817" s="137"/>
      <c r="E817" s="138"/>
      <c r="F817" s="137"/>
      <c r="G817" s="127"/>
      <c r="H817" s="143"/>
      <c r="I817" s="143"/>
      <c r="K817" s="6"/>
      <c r="L817" s="6"/>
    </row>
    <row r="818" spans="1:12" x14ac:dyDescent="0.2">
      <c r="A818" s="477"/>
      <c r="B818" s="135"/>
      <c r="C818" s="136"/>
      <c r="D818" s="137"/>
      <c r="E818" s="138"/>
      <c r="F818" s="137"/>
      <c r="G818" s="127"/>
      <c r="H818" s="143"/>
      <c r="I818" s="143"/>
      <c r="K818" s="6"/>
      <c r="L818" s="6"/>
    </row>
    <row r="819" spans="1:12" x14ac:dyDescent="0.2">
      <c r="A819" s="477"/>
      <c r="B819" s="135"/>
      <c r="C819" s="136"/>
      <c r="D819" s="137"/>
      <c r="E819" s="138"/>
      <c r="F819" s="137"/>
      <c r="G819" s="127"/>
      <c r="H819" s="143"/>
      <c r="I819" s="143"/>
      <c r="K819" s="6"/>
      <c r="L819" s="6"/>
    </row>
    <row r="820" spans="1:12" x14ac:dyDescent="0.2">
      <c r="A820" s="477"/>
      <c r="B820" s="135"/>
      <c r="C820" s="136"/>
      <c r="D820" s="137"/>
      <c r="E820" s="138"/>
      <c r="F820" s="137"/>
      <c r="G820" s="127"/>
      <c r="H820" s="143"/>
      <c r="I820" s="143"/>
      <c r="K820" s="6"/>
      <c r="L820" s="6"/>
    </row>
    <row r="821" spans="1:12" x14ac:dyDescent="0.2">
      <c r="A821" s="477"/>
      <c r="B821" s="135"/>
      <c r="C821" s="136"/>
      <c r="D821" s="137"/>
      <c r="E821" s="138"/>
      <c r="F821" s="137"/>
      <c r="G821" s="127"/>
      <c r="H821" s="143"/>
      <c r="I821" s="143"/>
      <c r="K821" s="6"/>
      <c r="L821" s="6"/>
    </row>
    <row r="822" spans="1:12" x14ac:dyDescent="0.2">
      <c r="A822" s="477"/>
      <c r="B822" s="135"/>
      <c r="C822" s="136"/>
      <c r="D822" s="137"/>
      <c r="E822" s="138"/>
      <c r="F822" s="137"/>
      <c r="G822" s="127"/>
      <c r="H822" s="143"/>
      <c r="I822" s="143"/>
      <c r="K822" s="6"/>
      <c r="L822" s="6"/>
    </row>
    <row r="823" spans="1:12" x14ac:dyDescent="0.2">
      <c r="A823" s="477"/>
      <c r="B823" s="135"/>
      <c r="C823" s="136"/>
      <c r="D823" s="137"/>
      <c r="E823" s="138"/>
      <c r="F823" s="137"/>
      <c r="G823" s="127"/>
      <c r="H823" s="143"/>
      <c r="I823" s="143"/>
      <c r="K823" s="6"/>
      <c r="L823" s="6"/>
    </row>
    <row r="824" spans="1:12" x14ac:dyDescent="0.2">
      <c r="A824" s="477"/>
      <c r="B824" s="135"/>
      <c r="C824" s="136"/>
      <c r="D824" s="137"/>
      <c r="E824" s="138"/>
      <c r="F824" s="137"/>
      <c r="G824" s="127"/>
      <c r="H824" s="143"/>
      <c r="I824" s="143"/>
      <c r="K824" s="6"/>
      <c r="L824" s="6"/>
    </row>
    <row r="825" spans="1:12" x14ac:dyDescent="0.2">
      <c r="A825" s="477"/>
      <c r="B825" s="135"/>
      <c r="C825" s="136"/>
      <c r="D825" s="137"/>
      <c r="E825" s="138"/>
      <c r="F825" s="137"/>
      <c r="G825" s="127"/>
      <c r="H825" s="143"/>
      <c r="I825" s="143"/>
      <c r="K825" s="6"/>
      <c r="L825" s="6"/>
    </row>
    <row r="826" spans="1:12" x14ac:dyDescent="0.2">
      <c r="A826" s="477"/>
      <c r="B826" s="135"/>
      <c r="C826" s="136"/>
      <c r="D826" s="137"/>
      <c r="E826" s="138"/>
      <c r="F826" s="137"/>
      <c r="G826" s="127"/>
      <c r="H826" s="143"/>
      <c r="I826" s="143"/>
      <c r="K826" s="6"/>
      <c r="L826" s="6"/>
    </row>
    <row r="827" spans="1:12" x14ac:dyDescent="0.2">
      <c r="A827" s="477"/>
      <c r="B827" s="135"/>
      <c r="C827" s="136"/>
      <c r="D827" s="137"/>
      <c r="E827" s="138"/>
      <c r="F827" s="137"/>
      <c r="G827" s="127"/>
      <c r="H827" s="143"/>
      <c r="I827" s="143"/>
      <c r="K827" s="6"/>
      <c r="L827" s="6"/>
    </row>
    <row r="828" spans="1:12" x14ac:dyDescent="0.2">
      <c r="A828" s="477"/>
      <c r="B828" s="135"/>
      <c r="C828" s="136"/>
      <c r="D828" s="137"/>
      <c r="E828" s="138"/>
      <c r="F828" s="137"/>
      <c r="G828" s="127"/>
      <c r="H828" s="143"/>
      <c r="I828" s="143"/>
      <c r="K828" s="6"/>
      <c r="L828" s="6"/>
    </row>
    <row r="829" spans="1:12" x14ac:dyDescent="0.2">
      <c r="A829" s="477"/>
      <c r="B829" s="135"/>
      <c r="C829" s="136"/>
      <c r="D829" s="137"/>
      <c r="E829" s="138"/>
      <c r="F829" s="137"/>
      <c r="G829" s="127"/>
      <c r="H829" s="143"/>
      <c r="I829" s="143"/>
      <c r="K829" s="6"/>
      <c r="L829" s="6"/>
    </row>
    <row r="830" spans="1:12" x14ac:dyDescent="0.2">
      <c r="A830" s="477"/>
      <c r="B830" s="135"/>
      <c r="C830" s="136"/>
      <c r="D830" s="137"/>
      <c r="E830" s="138"/>
      <c r="F830" s="137"/>
      <c r="G830" s="127"/>
      <c r="H830" s="143"/>
      <c r="I830" s="143"/>
      <c r="K830" s="6"/>
      <c r="L830" s="6"/>
    </row>
    <row r="831" spans="1:12" x14ac:dyDescent="0.2">
      <c r="A831" s="477"/>
      <c r="B831" s="135"/>
      <c r="C831" s="136"/>
      <c r="D831" s="137"/>
      <c r="E831" s="138"/>
      <c r="F831" s="137"/>
      <c r="G831" s="127"/>
      <c r="H831" s="143"/>
      <c r="I831" s="143"/>
      <c r="K831" s="6"/>
      <c r="L831" s="6"/>
    </row>
    <row r="832" spans="1:12" x14ac:dyDescent="0.2">
      <c r="A832" s="477"/>
      <c r="B832" s="135"/>
      <c r="C832" s="136"/>
      <c r="D832" s="137"/>
      <c r="E832" s="138"/>
      <c r="F832" s="137"/>
      <c r="G832" s="127"/>
      <c r="H832" s="143"/>
      <c r="I832" s="143"/>
      <c r="K832" s="6"/>
      <c r="L832" s="6"/>
    </row>
    <row r="833" spans="1:12" x14ac:dyDescent="0.2">
      <c r="A833" s="477"/>
      <c r="B833" s="135"/>
      <c r="C833" s="136"/>
      <c r="D833" s="137"/>
      <c r="E833" s="138"/>
      <c r="F833" s="137"/>
      <c r="G833" s="127"/>
      <c r="H833" s="143"/>
      <c r="I833" s="143"/>
      <c r="K833" s="6"/>
      <c r="L833" s="6"/>
    </row>
    <row r="834" spans="1:12" x14ac:dyDescent="0.2">
      <c r="A834" s="477"/>
      <c r="B834" s="135"/>
      <c r="C834" s="136"/>
      <c r="D834" s="137"/>
      <c r="E834" s="138"/>
      <c r="F834" s="137"/>
      <c r="G834" s="127"/>
      <c r="H834" s="143"/>
      <c r="I834" s="143"/>
      <c r="K834" s="6"/>
      <c r="L834" s="6"/>
    </row>
    <row r="835" spans="1:12" x14ac:dyDescent="0.2">
      <c r="A835" s="477"/>
      <c r="B835" s="135"/>
      <c r="C835" s="136"/>
      <c r="D835" s="137"/>
      <c r="E835" s="138"/>
      <c r="F835" s="137"/>
      <c r="G835" s="127"/>
      <c r="H835" s="143"/>
      <c r="I835" s="143"/>
      <c r="K835" s="6"/>
      <c r="L835" s="6"/>
    </row>
    <row r="836" spans="1:12" x14ac:dyDescent="0.2">
      <c r="A836" s="477"/>
      <c r="B836" s="135"/>
      <c r="C836" s="136"/>
      <c r="D836" s="137"/>
      <c r="E836" s="138"/>
      <c r="F836" s="137"/>
      <c r="G836" s="127"/>
      <c r="H836" s="143"/>
      <c r="I836" s="143"/>
      <c r="K836" s="6"/>
      <c r="L836" s="6"/>
    </row>
    <row r="837" spans="1:12" x14ac:dyDescent="0.2">
      <c r="A837" s="477"/>
      <c r="B837" s="135"/>
      <c r="C837" s="136"/>
      <c r="D837" s="137"/>
      <c r="E837" s="138"/>
      <c r="F837" s="137"/>
      <c r="G837" s="127"/>
      <c r="H837" s="143"/>
      <c r="I837" s="143"/>
      <c r="K837" s="6"/>
      <c r="L837" s="6"/>
    </row>
    <row r="838" spans="1:12" x14ac:dyDescent="0.2">
      <c r="A838" s="477"/>
      <c r="B838" s="135"/>
      <c r="C838" s="136"/>
      <c r="D838" s="137"/>
      <c r="E838" s="138"/>
      <c r="F838" s="137"/>
      <c r="G838" s="127"/>
      <c r="H838" s="143"/>
      <c r="I838" s="143"/>
      <c r="K838" s="6"/>
      <c r="L838" s="6"/>
    </row>
    <row r="839" spans="1:12" x14ac:dyDescent="0.2">
      <c r="A839" s="477"/>
      <c r="B839" s="135"/>
      <c r="C839" s="136"/>
      <c r="D839" s="137"/>
      <c r="E839" s="138"/>
      <c r="F839" s="137"/>
      <c r="G839" s="127"/>
      <c r="H839" s="143"/>
      <c r="I839" s="143"/>
      <c r="K839" s="6"/>
      <c r="L839" s="6"/>
    </row>
    <row r="840" spans="1:12" x14ac:dyDescent="0.2">
      <c r="A840" s="477"/>
      <c r="B840" s="135"/>
      <c r="C840" s="136"/>
      <c r="D840" s="137"/>
      <c r="E840" s="138"/>
      <c r="F840" s="137"/>
      <c r="G840" s="127"/>
      <c r="H840" s="143"/>
      <c r="I840" s="143"/>
      <c r="K840" s="6"/>
      <c r="L840" s="6"/>
    </row>
    <row r="841" spans="1:12" x14ac:dyDescent="0.2">
      <c r="A841" s="477"/>
      <c r="B841" s="135"/>
      <c r="C841" s="136"/>
      <c r="D841" s="137"/>
      <c r="E841" s="138"/>
      <c r="F841" s="137"/>
      <c r="G841" s="127"/>
      <c r="H841" s="143"/>
      <c r="I841" s="143"/>
      <c r="K841" s="6"/>
      <c r="L841" s="6"/>
    </row>
    <row r="842" spans="1:12" x14ac:dyDescent="0.2">
      <c r="A842" s="477"/>
      <c r="B842" s="135"/>
      <c r="C842" s="136"/>
      <c r="D842" s="137"/>
      <c r="E842" s="138"/>
      <c r="F842" s="137"/>
      <c r="G842" s="127"/>
      <c r="H842" s="143"/>
      <c r="I842" s="143"/>
      <c r="K842" s="6"/>
      <c r="L842" s="6"/>
    </row>
    <row r="843" spans="1:12" x14ac:dyDescent="0.2">
      <c r="A843" s="477"/>
      <c r="B843" s="135"/>
      <c r="C843" s="136"/>
      <c r="D843" s="137"/>
      <c r="E843" s="138"/>
      <c r="F843" s="137"/>
      <c r="G843" s="127"/>
      <c r="H843" s="143"/>
      <c r="I843" s="143"/>
      <c r="K843" s="6"/>
      <c r="L843" s="6"/>
    </row>
    <row r="844" spans="1:12" x14ac:dyDescent="0.2">
      <c r="A844" s="477"/>
      <c r="B844" s="135"/>
      <c r="C844" s="136"/>
      <c r="D844" s="137"/>
      <c r="E844" s="138"/>
      <c r="F844" s="137"/>
      <c r="G844" s="127"/>
      <c r="H844" s="143"/>
      <c r="I844" s="143"/>
      <c r="K844" s="6"/>
      <c r="L844" s="6"/>
    </row>
    <row r="845" spans="1:12" x14ac:dyDescent="0.2">
      <c r="A845" s="477"/>
      <c r="B845" s="135"/>
      <c r="C845" s="136"/>
      <c r="D845" s="137"/>
      <c r="E845" s="138"/>
      <c r="F845" s="137"/>
      <c r="G845" s="127"/>
      <c r="H845" s="143"/>
      <c r="I845" s="143"/>
      <c r="K845" s="6"/>
      <c r="L845" s="6"/>
    </row>
    <row r="846" spans="1:12" x14ac:dyDescent="0.2">
      <c r="A846" s="477"/>
      <c r="B846" s="135"/>
      <c r="C846" s="136"/>
      <c r="D846" s="137"/>
      <c r="E846" s="138"/>
      <c r="F846" s="137"/>
      <c r="G846" s="127"/>
      <c r="H846" s="143"/>
      <c r="I846" s="143"/>
      <c r="K846" s="6"/>
      <c r="L846" s="6"/>
    </row>
    <row r="847" spans="1:12" x14ac:dyDescent="0.2">
      <c r="A847" s="477"/>
      <c r="B847" s="135"/>
      <c r="C847" s="136"/>
      <c r="D847" s="137"/>
      <c r="E847" s="138"/>
      <c r="F847" s="137"/>
      <c r="G847" s="127"/>
      <c r="H847" s="143"/>
      <c r="I847" s="143"/>
      <c r="K847" s="6"/>
      <c r="L847" s="6"/>
    </row>
    <row r="848" spans="1:12" x14ac:dyDescent="0.2">
      <c r="A848" s="477"/>
      <c r="B848" s="135"/>
      <c r="C848" s="136"/>
      <c r="D848" s="137"/>
      <c r="E848" s="138"/>
      <c r="F848" s="137"/>
      <c r="G848" s="127"/>
      <c r="H848" s="143"/>
      <c r="I848" s="143"/>
      <c r="K848" s="6"/>
      <c r="L848" s="6"/>
    </row>
    <row r="849" spans="1:12" x14ac:dyDescent="0.2">
      <c r="A849" s="477"/>
      <c r="B849" s="135"/>
      <c r="C849" s="136"/>
      <c r="D849" s="137"/>
      <c r="E849" s="138"/>
      <c r="F849" s="137"/>
      <c r="G849" s="127"/>
      <c r="H849" s="143"/>
      <c r="I849" s="143"/>
      <c r="K849" s="6"/>
      <c r="L849" s="6"/>
    </row>
    <row r="850" spans="1:12" x14ac:dyDescent="0.2">
      <c r="A850" s="477"/>
      <c r="B850" s="135"/>
      <c r="C850" s="136"/>
      <c r="D850" s="137"/>
      <c r="E850" s="138"/>
      <c r="F850" s="137"/>
      <c r="G850" s="127"/>
      <c r="H850" s="143"/>
      <c r="I850" s="143"/>
      <c r="K850" s="6"/>
      <c r="L850" s="6"/>
    </row>
    <row r="851" spans="1:12" x14ac:dyDescent="0.2">
      <c r="A851" s="477"/>
      <c r="B851" s="135"/>
      <c r="C851" s="136"/>
      <c r="D851" s="137"/>
      <c r="E851" s="138"/>
      <c r="F851" s="137"/>
      <c r="G851" s="127"/>
      <c r="H851" s="143"/>
      <c r="I851" s="143"/>
      <c r="K851" s="6"/>
      <c r="L851" s="6"/>
    </row>
    <row r="852" spans="1:12" x14ac:dyDescent="0.2">
      <c r="A852" s="477"/>
      <c r="B852" s="135"/>
      <c r="C852" s="136"/>
      <c r="D852" s="137"/>
      <c r="E852" s="138"/>
      <c r="F852" s="137"/>
      <c r="G852" s="127"/>
      <c r="H852" s="143"/>
      <c r="I852" s="143"/>
      <c r="K852" s="6"/>
      <c r="L852" s="6"/>
    </row>
    <row r="853" spans="1:12" x14ac:dyDescent="0.2">
      <c r="A853" s="477"/>
      <c r="B853" s="135"/>
      <c r="C853" s="136"/>
      <c r="D853" s="137"/>
      <c r="E853" s="138"/>
      <c r="F853" s="137"/>
      <c r="G853" s="127"/>
      <c r="H853" s="143"/>
      <c r="I853" s="143"/>
      <c r="K853" s="6"/>
      <c r="L853" s="6"/>
    </row>
    <row r="854" spans="1:12" x14ac:dyDescent="0.2">
      <c r="A854" s="477"/>
      <c r="B854" s="135"/>
      <c r="C854" s="136"/>
      <c r="D854" s="137"/>
      <c r="E854" s="138"/>
      <c r="F854" s="137"/>
      <c r="G854" s="127"/>
      <c r="H854" s="143"/>
      <c r="I854" s="143"/>
      <c r="K854" s="6"/>
      <c r="L854" s="6"/>
    </row>
    <row r="855" spans="1:12" x14ac:dyDescent="0.2">
      <c r="A855" s="477"/>
      <c r="B855" s="135"/>
      <c r="C855" s="136"/>
      <c r="D855" s="137"/>
      <c r="E855" s="138"/>
      <c r="F855" s="137"/>
      <c r="G855" s="127"/>
      <c r="H855" s="143"/>
      <c r="I855" s="143"/>
      <c r="K855" s="6"/>
      <c r="L855" s="6"/>
    </row>
    <row r="856" spans="1:12" x14ac:dyDescent="0.2">
      <c r="A856" s="477"/>
      <c r="B856" s="135"/>
      <c r="C856" s="136"/>
      <c r="D856" s="137"/>
      <c r="E856" s="138"/>
      <c r="F856" s="137"/>
      <c r="G856" s="127"/>
      <c r="H856" s="143"/>
      <c r="I856" s="143"/>
      <c r="K856" s="6"/>
      <c r="L856" s="6"/>
    </row>
    <row r="857" spans="1:12" x14ac:dyDescent="0.2">
      <c r="A857" s="477"/>
      <c r="B857" s="135"/>
      <c r="C857" s="136"/>
      <c r="D857" s="137"/>
      <c r="E857" s="138"/>
      <c r="F857" s="137"/>
      <c r="G857" s="127"/>
      <c r="H857" s="143"/>
      <c r="I857" s="143"/>
      <c r="K857" s="6"/>
      <c r="L857" s="6"/>
    </row>
    <row r="858" spans="1:12" x14ac:dyDescent="0.2">
      <c r="A858" s="477"/>
      <c r="B858" s="135"/>
      <c r="C858" s="136"/>
      <c r="D858" s="137"/>
      <c r="E858" s="138"/>
      <c r="F858" s="137"/>
      <c r="G858" s="127"/>
      <c r="H858" s="143"/>
      <c r="I858" s="143"/>
      <c r="K858" s="6"/>
      <c r="L858" s="6"/>
    </row>
    <row r="859" spans="1:12" x14ac:dyDescent="0.2">
      <c r="A859" s="477"/>
      <c r="B859" s="135"/>
      <c r="C859" s="136"/>
      <c r="D859" s="137"/>
      <c r="E859" s="138"/>
      <c r="F859" s="137"/>
      <c r="G859" s="127"/>
      <c r="H859" s="143"/>
      <c r="I859" s="143"/>
      <c r="K859" s="6"/>
      <c r="L859" s="6"/>
    </row>
    <row r="860" spans="1:12" x14ac:dyDescent="0.2">
      <c r="A860" s="477"/>
      <c r="B860" s="135"/>
      <c r="C860" s="136"/>
      <c r="D860" s="137"/>
      <c r="E860" s="138"/>
      <c r="F860" s="137"/>
      <c r="G860" s="127"/>
      <c r="H860" s="143"/>
      <c r="I860" s="143"/>
      <c r="K860" s="6"/>
      <c r="L860" s="6"/>
    </row>
    <row r="861" spans="1:12" x14ac:dyDescent="0.2">
      <c r="A861" s="477"/>
      <c r="B861" s="135"/>
      <c r="C861" s="136"/>
      <c r="D861" s="137"/>
      <c r="E861" s="138"/>
      <c r="F861" s="137"/>
      <c r="G861" s="127"/>
      <c r="H861" s="143"/>
      <c r="I861" s="143"/>
      <c r="K861" s="6"/>
      <c r="L861" s="6"/>
    </row>
    <row r="862" spans="1:12" x14ac:dyDescent="0.2">
      <c r="A862" s="477"/>
      <c r="B862" s="135"/>
      <c r="C862" s="136"/>
      <c r="D862" s="137"/>
      <c r="E862" s="138"/>
      <c r="F862" s="137"/>
      <c r="G862" s="127"/>
      <c r="H862" s="143"/>
      <c r="I862" s="143"/>
      <c r="K862" s="6"/>
      <c r="L862" s="6"/>
    </row>
    <row r="863" spans="1:12" x14ac:dyDescent="0.2">
      <c r="A863" s="477"/>
      <c r="B863" s="135"/>
      <c r="C863" s="136"/>
      <c r="D863" s="137"/>
      <c r="E863" s="138"/>
      <c r="F863" s="137"/>
      <c r="G863" s="127"/>
      <c r="H863" s="143"/>
      <c r="I863" s="143"/>
      <c r="K863" s="6"/>
      <c r="L863" s="6"/>
    </row>
    <row r="864" spans="1:12" x14ac:dyDescent="0.2">
      <c r="A864" s="477"/>
      <c r="B864" s="135"/>
      <c r="C864" s="136"/>
      <c r="D864" s="137"/>
      <c r="E864" s="138"/>
      <c r="F864" s="137"/>
      <c r="G864" s="127"/>
      <c r="H864" s="143"/>
      <c r="I864" s="143"/>
      <c r="K864" s="6"/>
      <c r="L864" s="6"/>
    </row>
    <row r="865" spans="1:12" x14ac:dyDescent="0.2">
      <c r="A865" s="477"/>
      <c r="B865" s="135"/>
      <c r="C865" s="136"/>
      <c r="D865" s="137"/>
      <c r="E865" s="138"/>
      <c r="F865" s="137"/>
      <c r="G865" s="127"/>
      <c r="H865" s="143"/>
      <c r="I865" s="143"/>
      <c r="K865" s="6"/>
      <c r="L865" s="6"/>
    </row>
    <row r="866" spans="1:12" x14ac:dyDescent="0.2">
      <c r="A866" s="477"/>
      <c r="B866" s="135"/>
      <c r="C866" s="136"/>
      <c r="D866" s="137"/>
      <c r="E866" s="138"/>
      <c r="F866" s="137"/>
      <c r="G866" s="127"/>
      <c r="H866" s="143"/>
      <c r="I866" s="143"/>
      <c r="K866" s="6"/>
      <c r="L866" s="6"/>
    </row>
    <row r="867" spans="1:12" x14ac:dyDescent="0.2">
      <c r="A867" s="477"/>
      <c r="B867" s="135"/>
      <c r="C867" s="136"/>
      <c r="D867" s="137"/>
      <c r="E867" s="138"/>
      <c r="F867" s="137"/>
      <c r="G867" s="127"/>
      <c r="H867" s="143"/>
      <c r="I867" s="143"/>
      <c r="K867" s="6"/>
      <c r="L867" s="6"/>
    </row>
    <row r="868" spans="1:12" x14ac:dyDescent="0.2">
      <c r="A868" s="477"/>
      <c r="B868" s="135"/>
      <c r="C868" s="136"/>
      <c r="D868" s="137"/>
      <c r="E868" s="138"/>
      <c r="F868" s="137"/>
      <c r="G868" s="127"/>
      <c r="H868" s="143"/>
      <c r="I868" s="143"/>
      <c r="K868" s="6"/>
      <c r="L868" s="6"/>
    </row>
    <row r="869" spans="1:12" x14ac:dyDescent="0.2">
      <c r="A869" s="477"/>
      <c r="B869" s="135"/>
      <c r="C869" s="136"/>
      <c r="D869" s="137"/>
      <c r="E869" s="138"/>
      <c r="F869" s="137"/>
      <c r="G869" s="127"/>
      <c r="H869" s="143"/>
      <c r="I869" s="143"/>
      <c r="K869" s="6"/>
      <c r="L869" s="6"/>
    </row>
    <row r="870" spans="1:12" x14ac:dyDescent="0.2">
      <c r="A870" s="477"/>
      <c r="B870" s="135"/>
      <c r="C870" s="136"/>
      <c r="D870" s="137"/>
      <c r="E870" s="138"/>
      <c r="F870" s="137"/>
      <c r="G870" s="127"/>
      <c r="H870" s="143"/>
      <c r="I870" s="143"/>
      <c r="K870" s="6"/>
      <c r="L870" s="6"/>
    </row>
    <row r="871" spans="1:12" x14ac:dyDescent="0.2">
      <c r="A871" s="477"/>
      <c r="B871" s="135"/>
      <c r="C871" s="136"/>
      <c r="D871" s="137"/>
      <c r="E871" s="138"/>
      <c r="F871" s="137"/>
      <c r="G871" s="127"/>
      <c r="H871" s="143"/>
      <c r="I871" s="143"/>
      <c r="K871" s="6"/>
      <c r="L871" s="6"/>
    </row>
    <row r="872" spans="1:12" x14ac:dyDescent="0.2">
      <c r="A872" s="477"/>
      <c r="B872" s="135"/>
      <c r="C872" s="136"/>
      <c r="D872" s="137"/>
      <c r="E872" s="138"/>
      <c r="F872" s="137"/>
      <c r="G872" s="127"/>
      <c r="H872" s="143"/>
      <c r="I872" s="143"/>
      <c r="K872" s="6"/>
      <c r="L872" s="6"/>
    </row>
    <row r="873" spans="1:12" x14ac:dyDescent="0.2">
      <c r="A873" s="477"/>
      <c r="B873" s="135"/>
      <c r="C873" s="136"/>
      <c r="D873" s="137"/>
      <c r="E873" s="138"/>
      <c r="F873" s="137"/>
      <c r="G873" s="127"/>
      <c r="H873" s="143"/>
      <c r="I873" s="143"/>
      <c r="K873" s="6"/>
      <c r="L873" s="6"/>
    </row>
    <row r="874" spans="1:12" x14ac:dyDescent="0.2">
      <c r="A874" s="477"/>
      <c r="B874" s="135"/>
      <c r="C874" s="136"/>
      <c r="D874" s="137"/>
      <c r="E874" s="138"/>
      <c r="F874" s="137"/>
      <c r="G874" s="127"/>
      <c r="H874" s="143"/>
      <c r="I874" s="143"/>
      <c r="K874" s="6"/>
      <c r="L874" s="6"/>
    </row>
    <row r="875" spans="1:12" x14ac:dyDescent="0.2">
      <c r="A875" s="477"/>
      <c r="B875" s="135"/>
      <c r="C875" s="136"/>
      <c r="D875" s="137"/>
      <c r="E875" s="138"/>
      <c r="F875" s="137"/>
      <c r="G875" s="127"/>
      <c r="H875" s="143"/>
      <c r="I875" s="143"/>
      <c r="K875" s="6"/>
      <c r="L875" s="6"/>
    </row>
    <row r="876" spans="1:12" x14ac:dyDescent="0.2">
      <c r="A876" s="477"/>
      <c r="B876" s="135"/>
      <c r="C876" s="136"/>
      <c r="D876" s="137"/>
      <c r="E876" s="138"/>
      <c r="F876" s="137"/>
      <c r="G876" s="127"/>
      <c r="H876" s="143"/>
      <c r="I876" s="143"/>
      <c r="K876" s="6"/>
      <c r="L876" s="6"/>
    </row>
    <row r="877" spans="1:12" x14ac:dyDescent="0.2">
      <c r="A877" s="477"/>
      <c r="B877" s="135"/>
      <c r="C877" s="136"/>
      <c r="D877" s="137"/>
      <c r="E877" s="138"/>
      <c r="F877" s="137"/>
      <c r="G877" s="127"/>
      <c r="H877" s="143"/>
      <c r="I877" s="143"/>
      <c r="K877" s="6"/>
      <c r="L877" s="6"/>
    </row>
    <row r="878" spans="1:12" x14ac:dyDescent="0.2">
      <c r="A878" s="477"/>
      <c r="B878" s="135"/>
      <c r="C878" s="136"/>
      <c r="D878" s="137"/>
      <c r="E878" s="138"/>
      <c r="F878" s="137"/>
      <c r="G878" s="127"/>
      <c r="H878" s="143"/>
      <c r="I878" s="143"/>
      <c r="K878" s="6"/>
      <c r="L878" s="6"/>
    </row>
    <row r="879" spans="1:12" x14ac:dyDescent="0.2">
      <c r="A879" s="477"/>
      <c r="B879" s="135"/>
      <c r="C879" s="136"/>
      <c r="D879" s="137"/>
      <c r="E879" s="138"/>
      <c r="F879" s="137"/>
      <c r="G879" s="127"/>
      <c r="H879" s="143"/>
      <c r="I879" s="143"/>
      <c r="K879" s="6"/>
      <c r="L879" s="6"/>
    </row>
    <row r="880" spans="1:12" x14ac:dyDescent="0.2">
      <c r="A880" s="477"/>
      <c r="B880" s="135"/>
      <c r="C880" s="136"/>
      <c r="D880" s="137"/>
      <c r="E880" s="138"/>
      <c r="F880" s="137"/>
      <c r="G880" s="127"/>
      <c r="H880" s="143"/>
      <c r="I880" s="143"/>
      <c r="K880" s="6"/>
      <c r="L880" s="6"/>
    </row>
    <row r="881" spans="1:12" x14ac:dyDescent="0.2">
      <c r="A881" s="477"/>
      <c r="B881" s="135"/>
      <c r="C881" s="136"/>
      <c r="D881" s="137"/>
      <c r="E881" s="138"/>
      <c r="F881" s="137"/>
      <c r="G881" s="127"/>
      <c r="H881" s="143"/>
      <c r="I881" s="143"/>
      <c r="K881" s="6"/>
      <c r="L881" s="6"/>
    </row>
    <row r="882" spans="1:12" x14ac:dyDescent="0.2">
      <c r="A882" s="477"/>
      <c r="B882" s="135"/>
      <c r="C882" s="136"/>
      <c r="D882" s="137"/>
      <c r="E882" s="138"/>
      <c r="F882" s="137"/>
      <c r="G882" s="127"/>
      <c r="H882" s="143"/>
      <c r="I882" s="143"/>
      <c r="K882" s="6"/>
      <c r="L882" s="6"/>
    </row>
    <row r="883" spans="1:12" x14ac:dyDescent="0.2">
      <c r="A883" s="477"/>
      <c r="B883" s="135"/>
      <c r="C883" s="136"/>
      <c r="D883" s="137"/>
      <c r="E883" s="138"/>
      <c r="F883" s="137"/>
      <c r="G883" s="127"/>
      <c r="H883" s="143"/>
      <c r="I883" s="143"/>
      <c r="K883" s="6"/>
      <c r="L883" s="6"/>
    </row>
    <row r="884" spans="1:12" x14ac:dyDescent="0.2">
      <c r="A884" s="477"/>
      <c r="B884" s="135"/>
      <c r="C884" s="136"/>
      <c r="D884" s="137"/>
      <c r="E884" s="138"/>
      <c r="F884" s="137"/>
      <c r="G884" s="127"/>
      <c r="H884" s="143"/>
      <c r="I884" s="143"/>
      <c r="K884" s="6"/>
      <c r="L884" s="6"/>
    </row>
    <row r="885" spans="1:12" x14ac:dyDescent="0.2">
      <c r="A885" s="477"/>
      <c r="B885" s="135"/>
      <c r="C885" s="136"/>
      <c r="D885" s="137"/>
      <c r="E885" s="138"/>
      <c r="F885" s="137"/>
      <c r="G885" s="127"/>
      <c r="H885" s="143"/>
      <c r="I885" s="143"/>
      <c r="K885" s="6"/>
      <c r="L885" s="6"/>
    </row>
    <row r="886" spans="1:12" x14ac:dyDescent="0.2">
      <c r="A886" s="477"/>
      <c r="B886" s="135"/>
      <c r="C886" s="136"/>
      <c r="D886" s="137"/>
      <c r="E886" s="138"/>
      <c r="F886" s="137"/>
      <c r="G886" s="127"/>
      <c r="H886" s="143"/>
      <c r="I886" s="143"/>
      <c r="K886" s="6"/>
      <c r="L886" s="6"/>
    </row>
    <row r="887" spans="1:12" x14ac:dyDescent="0.2">
      <c r="A887" s="477"/>
      <c r="B887" s="135"/>
      <c r="C887" s="136"/>
      <c r="D887" s="137"/>
      <c r="E887" s="138"/>
      <c r="F887" s="137"/>
      <c r="G887" s="127"/>
      <c r="H887" s="143"/>
      <c r="I887" s="143"/>
      <c r="K887" s="6"/>
      <c r="L887" s="6"/>
    </row>
    <row r="888" spans="1:12" x14ac:dyDescent="0.2">
      <c r="A888" s="477"/>
      <c r="B888" s="135"/>
      <c r="C888" s="136"/>
      <c r="D888" s="137"/>
      <c r="E888" s="138"/>
      <c r="F888" s="137"/>
      <c r="G888" s="127"/>
      <c r="H888" s="143"/>
      <c r="I888" s="143"/>
      <c r="K888" s="6"/>
      <c r="L888" s="6"/>
    </row>
    <row r="889" spans="1:12" x14ac:dyDescent="0.2">
      <c r="A889" s="477"/>
      <c r="B889" s="135"/>
      <c r="C889" s="136"/>
      <c r="D889" s="137"/>
      <c r="E889" s="138"/>
      <c r="F889" s="137"/>
      <c r="G889" s="127"/>
      <c r="H889" s="143"/>
      <c r="I889" s="143"/>
      <c r="K889" s="6"/>
      <c r="L889" s="6"/>
    </row>
    <row r="890" spans="1:12" x14ac:dyDescent="0.2">
      <c r="A890" s="477"/>
      <c r="B890" s="135"/>
      <c r="C890" s="136"/>
      <c r="D890" s="137"/>
      <c r="E890" s="138"/>
      <c r="F890" s="137"/>
      <c r="G890" s="127"/>
      <c r="H890" s="143"/>
      <c r="I890" s="143"/>
      <c r="K890" s="6"/>
      <c r="L890" s="6"/>
    </row>
    <row r="891" spans="1:12" x14ac:dyDescent="0.2">
      <c r="A891" s="477"/>
      <c r="B891" s="135"/>
      <c r="C891" s="136"/>
      <c r="D891" s="137"/>
      <c r="E891" s="138"/>
      <c r="F891" s="137"/>
      <c r="G891" s="127"/>
      <c r="H891" s="143"/>
      <c r="I891" s="143"/>
      <c r="K891" s="6"/>
      <c r="L891" s="6"/>
    </row>
    <row r="892" spans="1:12" x14ac:dyDescent="0.2">
      <c r="A892" s="477"/>
      <c r="B892" s="135"/>
      <c r="C892" s="136"/>
      <c r="D892" s="137"/>
      <c r="E892" s="138"/>
      <c r="F892" s="137"/>
      <c r="G892" s="127"/>
      <c r="H892" s="143"/>
      <c r="I892" s="143"/>
      <c r="K892" s="6"/>
      <c r="L892" s="6"/>
    </row>
    <row r="893" spans="1:12" x14ac:dyDescent="0.2">
      <c r="A893" s="477"/>
      <c r="B893" s="135"/>
      <c r="C893" s="136"/>
      <c r="D893" s="137"/>
      <c r="E893" s="138"/>
      <c r="F893" s="137"/>
      <c r="G893" s="127"/>
      <c r="H893" s="143"/>
      <c r="I893" s="143"/>
      <c r="K893" s="6"/>
      <c r="L893" s="6"/>
    </row>
    <row r="894" spans="1:12" x14ac:dyDescent="0.2">
      <c r="A894" s="477"/>
      <c r="B894" s="135"/>
      <c r="C894" s="136"/>
      <c r="D894" s="137"/>
      <c r="E894" s="138"/>
      <c r="F894" s="137"/>
      <c r="G894" s="127"/>
      <c r="H894" s="143"/>
      <c r="I894" s="143"/>
      <c r="K894" s="6"/>
      <c r="L894" s="6"/>
    </row>
    <row r="895" spans="1:12" x14ac:dyDescent="0.2">
      <c r="A895" s="477"/>
      <c r="B895" s="135"/>
      <c r="C895" s="136"/>
      <c r="D895" s="137"/>
      <c r="E895" s="138"/>
      <c r="F895" s="137"/>
      <c r="G895" s="127"/>
      <c r="H895" s="143"/>
      <c r="I895" s="143"/>
      <c r="K895" s="6"/>
      <c r="L895" s="6"/>
    </row>
    <row r="896" spans="1:12" x14ac:dyDescent="0.2">
      <c r="A896" s="477"/>
      <c r="B896" s="135"/>
      <c r="C896" s="136"/>
      <c r="D896" s="137"/>
      <c r="E896" s="138"/>
      <c r="F896" s="137"/>
      <c r="G896" s="127"/>
      <c r="H896" s="143"/>
      <c r="I896" s="143"/>
      <c r="K896" s="6"/>
      <c r="L896" s="6"/>
    </row>
    <row r="897" spans="1:12" x14ac:dyDescent="0.2">
      <c r="A897" s="477"/>
      <c r="B897" s="135"/>
      <c r="C897" s="136"/>
      <c r="D897" s="137"/>
      <c r="E897" s="138"/>
      <c r="F897" s="137"/>
      <c r="G897" s="127"/>
      <c r="H897" s="143"/>
      <c r="I897" s="143"/>
      <c r="K897" s="6"/>
      <c r="L897" s="6"/>
    </row>
    <row r="898" spans="1:12" x14ac:dyDescent="0.2">
      <c r="A898" s="477"/>
      <c r="B898" s="135"/>
      <c r="C898" s="136"/>
      <c r="D898" s="137"/>
      <c r="E898" s="138"/>
      <c r="F898" s="137"/>
      <c r="G898" s="127"/>
      <c r="H898" s="143"/>
      <c r="I898" s="143"/>
      <c r="K898" s="6"/>
      <c r="L898" s="6"/>
    </row>
    <row r="899" spans="1:12" x14ac:dyDescent="0.2">
      <c r="A899" s="477"/>
      <c r="B899" s="135"/>
      <c r="C899" s="136"/>
      <c r="D899" s="137"/>
      <c r="E899" s="138"/>
      <c r="F899" s="137"/>
      <c r="G899" s="127"/>
      <c r="H899" s="143"/>
      <c r="I899" s="143"/>
      <c r="K899" s="6"/>
      <c r="L899" s="6"/>
    </row>
    <row r="900" spans="1:12" x14ac:dyDescent="0.2">
      <c r="A900" s="477"/>
      <c r="B900" s="135"/>
      <c r="C900" s="136"/>
      <c r="D900" s="137"/>
      <c r="E900" s="138"/>
      <c r="F900" s="137"/>
      <c r="G900" s="127"/>
      <c r="H900" s="143"/>
      <c r="I900" s="143"/>
      <c r="K900" s="6"/>
      <c r="L900" s="6"/>
    </row>
    <row r="901" spans="1:12" x14ac:dyDescent="0.2">
      <c r="A901" s="477"/>
      <c r="B901" s="135"/>
      <c r="C901" s="136"/>
      <c r="D901" s="137"/>
      <c r="E901" s="138"/>
      <c r="F901" s="137"/>
      <c r="G901" s="127"/>
      <c r="H901" s="143"/>
      <c r="I901" s="143"/>
      <c r="K901" s="6"/>
      <c r="L901" s="6"/>
    </row>
    <row r="902" spans="1:12" x14ac:dyDescent="0.2">
      <c r="A902" s="477"/>
      <c r="B902" s="135"/>
      <c r="C902" s="136"/>
      <c r="D902" s="137"/>
      <c r="E902" s="138"/>
      <c r="F902" s="137"/>
      <c r="G902" s="127"/>
      <c r="H902" s="143"/>
      <c r="I902" s="143"/>
      <c r="K902" s="6"/>
      <c r="L902" s="6"/>
    </row>
    <row r="903" spans="1:12" x14ac:dyDescent="0.2">
      <c r="A903" s="477"/>
      <c r="B903" s="135"/>
      <c r="C903" s="136"/>
      <c r="D903" s="137"/>
      <c r="E903" s="138"/>
      <c r="F903" s="137"/>
      <c r="G903" s="127"/>
      <c r="H903" s="143"/>
      <c r="I903" s="143"/>
      <c r="K903" s="6"/>
      <c r="L903" s="6"/>
    </row>
    <row r="904" spans="1:12" x14ac:dyDescent="0.2">
      <c r="A904" s="477"/>
      <c r="B904" s="135"/>
      <c r="C904" s="136"/>
      <c r="D904" s="137"/>
      <c r="E904" s="138"/>
      <c r="F904" s="137"/>
      <c r="G904" s="127"/>
      <c r="H904" s="143"/>
      <c r="I904" s="143"/>
      <c r="K904" s="6"/>
      <c r="L904" s="6"/>
    </row>
    <row r="905" spans="1:12" x14ac:dyDescent="0.2">
      <c r="A905" s="477"/>
      <c r="B905" s="135"/>
      <c r="C905" s="136"/>
      <c r="D905" s="137"/>
      <c r="E905" s="138"/>
      <c r="F905" s="137"/>
      <c r="G905" s="127"/>
      <c r="H905" s="143"/>
      <c r="I905" s="143"/>
      <c r="K905" s="6"/>
      <c r="L905" s="6"/>
    </row>
    <row r="906" spans="1:12" x14ac:dyDescent="0.2">
      <c r="A906" s="477"/>
      <c r="B906" s="135"/>
      <c r="C906" s="136"/>
      <c r="D906" s="137"/>
      <c r="E906" s="138"/>
      <c r="F906" s="137"/>
      <c r="G906" s="127"/>
      <c r="H906" s="143"/>
      <c r="I906" s="143"/>
      <c r="K906" s="6"/>
      <c r="L906" s="6"/>
    </row>
    <row r="907" spans="1:12" x14ac:dyDescent="0.2">
      <c r="A907" s="477"/>
      <c r="B907" s="135"/>
      <c r="C907" s="136"/>
      <c r="D907" s="137"/>
      <c r="E907" s="138"/>
      <c r="F907" s="137"/>
      <c r="G907" s="127"/>
      <c r="H907" s="143"/>
      <c r="I907" s="143"/>
      <c r="K907" s="6"/>
      <c r="L907" s="6"/>
    </row>
    <row r="908" spans="1:12" x14ac:dyDescent="0.2">
      <c r="A908" s="477"/>
      <c r="B908" s="135"/>
      <c r="C908" s="136"/>
      <c r="D908" s="137"/>
      <c r="E908" s="138"/>
      <c r="F908" s="137"/>
      <c r="G908" s="127"/>
      <c r="H908" s="143"/>
      <c r="I908" s="143"/>
      <c r="K908" s="6"/>
      <c r="L908" s="6"/>
    </row>
    <row r="909" spans="1:12" x14ac:dyDescent="0.2">
      <c r="A909" s="477"/>
      <c r="B909" s="135"/>
      <c r="C909" s="136"/>
      <c r="D909" s="137"/>
      <c r="E909" s="138"/>
      <c r="F909" s="137"/>
      <c r="G909" s="127"/>
      <c r="H909" s="143"/>
      <c r="I909" s="143"/>
      <c r="K909" s="6"/>
      <c r="L909" s="6"/>
    </row>
    <row r="910" spans="1:12" x14ac:dyDescent="0.2">
      <c r="A910" s="477"/>
      <c r="B910" s="135"/>
      <c r="C910" s="136"/>
      <c r="D910" s="137"/>
      <c r="E910" s="138"/>
      <c r="F910" s="137"/>
      <c r="G910" s="127"/>
      <c r="H910" s="143"/>
      <c r="I910" s="143"/>
      <c r="K910" s="6"/>
      <c r="L910" s="6"/>
    </row>
    <row r="911" spans="1:12" x14ac:dyDescent="0.2">
      <c r="A911" s="477"/>
      <c r="B911" s="135"/>
      <c r="C911" s="136"/>
      <c r="D911" s="137"/>
      <c r="E911" s="138"/>
      <c r="F911" s="137"/>
      <c r="G911" s="127"/>
      <c r="H911" s="143"/>
      <c r="I911" s="143"/>
      <c r="K911" s="6"/>
      <c r="L911" s="6"/>
    </row>
    <row r="912" spans="1:12" x14ac:dyDescent="0.2">
      <c r="A912" s="477"/>
      <c r="B912" s="135"/>
      <c r="C912" s="136"/>
      <c r="D912" s="137"/>
      <c r="E912" s="138"/>
      <c r="F912" s="137"/>
      <c r="G912" s="127"/>
      <c r="H912" s="143"/>
      <c r="I912" s="143"/>
      <c r="K912" s="6"/>
      <c r="L912" s="6"/>
    </row>
    <row r="913" spans="1:12" x14ac:dyDescent="0.2">
      <c r="A913" s="477"/>
      <c r="B913" s="135"/>
      <c r="C913" s="136"/>
      <c r="D913" s="137"/>
      <c r="E913" s="138"/>
      <c r="F913" s="137"/>
      <c r="G913" s="127"/>
      <c r="H913" s="143"/>
      <c r="I913" s="143"/>
      <c r="K913" s="6"/>
      <c r="L913" s="6"/>
    </row>
    <row r="914" spans="1:12" x14ac:dyDescent="0.2">
      <c r="A914" s="477"/>
      <c r="B914" s="135"/>
      <c r="C914" s="136"/>
      <c r="D914" s="137"/>
      <c r="E914" s="138"/>
      <c r="F914" s="137"/>
      <c r="G914" s="127"/>
      <c r="H914" s="143"/>
      <c r="I914" s="143"/>
      <c r="K914" s="6"/>
      <c r="L914" s="6"/>
    </row>
    <row r="915" spans="1:12" x14ac:dyDescent="0.2">
      <c r="A915" s="477"/>
      <c r="B915" s="135"/>
      <c r="C915" s="136"/>
      <c r="D915" s="137"/>
      <c r="E915" s="138"/>
      <c r="F915" s="137"/>
      <c r="G915" s="127"/>
      <c r="H915" s="143"/>
      <c r="I915" s="143"/>
      <c r="K915" s="6"/>
      <c r="L915" s="6"/>
    </row>
    <row r="916" spans="1:12" x14ac:dyDescent="0.2">
      <c r="A916" s="477"/>
      <c r="B916" s="135"/>
      <c r="C916" s="136"/>
      <c r="D916" s="137"/>
      <c r="E916" s="138"/>
      <c r="F916" s="137"/>
      <c r="G916" s="127"/>
      <c r="H916" s="143"/>
      <c r="I916" s="143"/>
      <c r="K916" s="6"/>
      <c r="L916" s="6"/>
    </row>
    <row r="917" spans="1:12" x14ac:dyDescent="0.2">
      <c r="A917" s="477"/>
      <c r="B917" s="135"/>
      <c r="C917" s="136"/>
      <c r="D917" s="137"/>
      <c r="E917" s="138"/>
      <c r="F917" s="137"/>
      <c r="G917" s="127"/>
      <c r="H917" s="143"/>
      <c r="I917" s="143"/>
      <c r="K917" s="6"/>
      <c r="L917" s="6"/>
    </row>
    <row r="918" spans="1:12" x14ac:dyDescent="0.2">
      <c r="A918" s="477"/>
      <c r="B918" s="135"/>
      <c r="C918" s="136"/>
      <c r="D918" s="137"/>
      <c r="E918" s="138"/>
      <c r="F918" s="137"/>
      <c r="G918" s="127"/>
      <c r="H918" s="143"/>
      <c r="I918" s="143"/>
      <c r="K918" s="6"/>
      <c r="L918" s="6"/>
    </row>
    <row r="919" spans="1:12" x14ac:dyDescent="0.2">
      <c r="A919" s="477"/>
      <c r="B919" s="135"/>
      <c r="C919" s="136"/>
      <c r="D919" s="137"/>
      <c r="E919" s="138"/>
      <c r="F919" s="137"/>
      <c r="G919" s="127"/>
      <c r="H919" s="143"/>
      <c r="I919" s="143"/>
      <c r="K919" s="6"/>
      <c r="L919" s="6"/>
    </row>
    <row r="920" spans="1:12" x14ac:dyDescent="0.2">
      <c r="A920" s="477"/>
      <c r="B920" s="135"/>
      <c r="C920" s="136"/>
      <c r="D920" s="137"/>
      <c r="E920" s="138"/>
      <c r="F920" s="137"/>
      <c r="G920" s="127"/>
      <c r="H920" s="143"/>
      <c r="I920" s="143"/>
      <c r="K920" s="6"/>
      <c r="L920" s="6"/>
    </row>
    <row r="921" spans="1:12" x14ac:dyDescent="0.2">
      <c r="A921" s="477"/>
      <c r="B921" s="135"/>
      <c r="C921" s="136"/>
      <c r="D921" s="137"/>
      <c r="E921" s="138"/>
      <c r="F921" s="137"/>
      <c r="G921" s="127"/>
      <c r="H921" s="143"/>
      <c r="I921" s="143"/>
      <c r="K921" s="6"/>
      <c r="L921" s="6"/>
    </row>
    <row r="922" spans="1:12" x14ac:dyDescent="0.2">
      <c r="A922" s="477"/>
      <c r="B922" s="135"/>
      <c r="C922" s="136"/>
      <c r="D922" s="137"/>
      <c r="E922" s="138"/>
      <c r="F922" s="137"/>
      <c r="G922" s="127"/>
      <c r="H922" s="143"/>
      <c r="I922" s="143"/>
      <c r="K922" s="6"/>
      <c r="L922" s="6"/>
    </row>
    <row r="923" spans="1:12" x14ac:dyDescent="0.2">
      <c r="A923" s="477"/>
      <c r="B923" s="135"/>
      <c r="C923" s="136"/>
      <c r="D923" s="137"/>
      <c r="E923" s="138"/>
      <c r="F923" s="137"/>
      <c r="G923" s="127"/>
      <c r="H923" s="143"/>
      <c r="I923" s="143"/>
      <c r="K923" s="6"/>
      <c r="L923" s="6"/>
    </row>
    <row r="924" spans="1:12" x14ac:dyDescent="0.2">
      <c r="A924" s="477"/>
      <c r="B924" s="135"/>
      <c r="C924" s="136"/>
      <c r="D924" s="137"/>
      <c r="E924" s="138"/>
      <c r="F924" s="137"/>
      <c r="G924" s="127"/>
      <c r="H924" s="143"/>
      <c r="I924" s="143"/>
      <c r="K924" s="6"/>
      <c r="L924" s="6"/>
    </row>
    <row r="925" spans="1:12" x14ac:dyDescent="0.2">
      <c r="A925" s="477"/>
      <c r="B925" s="135"/>
      <c r="C925" s="136"/>
      <c r="D925" s="137"/>
      <c r="E925" s="138"/>
      <c r="F925" s="137"/>
      <c r="G925" s="127"/>
      <c r="H925" s="143"/>
      <c r="I925" s="143"/>
      <c r="K925" s="6"/>
      <c r="L925" s="6"/>
    </row>
    <row r="926" spans="1:12" x14ac:dyDescent="0.2">
      <c r="A926" s="477"/>
      <c r="B926" s="135"/>
      <c r="C926" s="136"/>
      <c r="D926" s="137"/>
      <c r="E926" s="138"/>
      <c r="F926" s="137"/>
      <c r="G926" s="127"/>
      <c r="H926" s="143"/>
      <c r="I926" s="143"/>
      <c r="K926" s="6"/>
      <c r="L926" s="6"/>
    </row>
    <row r="927" spans="1:12" x14ac:dyDescent="0.2">
      <c r="A927" s="477"/>
      <c r="B927" s="135"/>
      <c r="C927" s="136"/>
      <c r="D927" s="137"/>
      <c r="E927" s="138"/>
      <c r="F927" s="137"/>
      <c r="G927" s="127"/>
      <c r="H927" s="143"/>
      <c r="I927" s="143"/>
      <c r="K927" s="6"/>
      <c r="L927" s="6"/>
    </row>
    <row r="928" spans="1:12" x14ac:dyDescent="0.2">
      <c r="A928" s="477"/>
      <c r="B928" s="135"/>
      <c r="C928" s="136"/>
      <c r="D928" s="137"/>
      <c r="E928" s="138"/>
      <c r="F928" s="137"/>
      <c r="G928" s="127"/>
      <c r="H928" s="143"/>
      <c r="I928" s="143"/>
      <c r="K928" s="6"/>
      <c r="L928" s="6"/>
    </row>
    <row r="929" spans="1:12" x14ac:dyDescent="0.2">
      <c r="A929" s="477"/>
      <c r="B929" s="135"/>
      <c r="C929" s="136"/>
      <c r="D929" s="137"/>
      <c r="E929" s="138"/>
      <c r="F929" s="137"/>
      <c r="G929" s="127"/>
      <c r="H929" s="143"/>
      <c r="I929" s="143"/>
      <c r="K929" s="6"/>
      <c r="L929" s="6"/>
    </row>
    <row r="930" spans="1:12" x14ac:dyDescent="0.2">
      <c r="A930" s="477"/>
      <c r="B930" s="135"/>
      <c r="C930" s="136"/>
      <c r="D930" s="137"/>
      <c r="E930" s="138"/>
      <c r="F930" s="137"/>
      <c r="G930" s="127"/>
      <c r="H930" s="143"/>
      <c r="I930" s="143"/>
      <c r="K930" s="6"/>
      <c r="L930" s="6"/>
    </row>
    <row r="931" spans="1:12" x14ac:dyDescent="0.2">
      <c r="A931" s="477"/>
      <c r="B931" s="135"/>
      <c r="C931" s="136"/>
      <c r="D931" s="137"/>
      <c r="E931" s="138"/>
      <c r="F931" s="137"/>
      <c r="G931" s="127"/>
      <c r="H931" s="143"/>
      <c r="I931" s="143"/>
      <c r="K931" s="6"/>
      <c r="L931" s="6"/>
    </row>
    <row r="932" spans="1:12" x14ac:dyDescent="0.2">
      <c r="A932" s="477"/>
      <c r="B932" s="135"/>
      <c r="C932" s="136"/>
      <c r="D932" s="137"/>
      <c r="E932" s="138"/>
      <c r="F932" s="137"/>
      <c r="G932" s="127"/>
      <c r="H932" s="143"/>
      <c r="I932" s="143"/>
      <c r="K932" s="6"/>
      <c r="L932" s="6"/>
    </row>
    <row r="933" spans="1:12" x14ac:dyDescent="0.2">
      <c r="A933" s="477"/>
      <c r="B933" s="135"/>
      <c r="C933" s="136"/>
      <c r="D933" s="137"/>
      <c r="E933" s="138"/>
      <c r="F933" s="137"/>
      <c r="G933" s="127"/>
      <c r="H933" s="143"/>
      <c r="I933" s="143"/>
      <c r="K933" s="6"/>
      <c r="L933" s="6"/>
    </row>
    <row r="934" spans="1:12" x14ac:dyDescent="0.2">
      <c r="A934" s="477"/>
      <c r="B934" s="135"/>
      <c r="C934" s="136"/>
      <c r="D934" s="137"/>
      <c r="E934" s="138"/>
      <c r="F934" s="137"/>
      <c r="G934" s="127"/>
      <c r="H934" s="143"/>
      <c r="I934" s="143"/>
      <c r="K934" s="6"/>
      <c r="L934" s="6"/>
    </row>
    <row r="935" spans="1:12" x14ac:dyDescent="0.2">
      <c r="A935" s="477"/>
      <c r="B935" s="135"/>
      <c r="C935" s="136"/>
      <c r="D935" s="137"/>
      <c r="E935" s="138"/>
      <c r="F935" s="137"/>
      <c r="G935" s="127"/>
      <c r="H935" s="143"/>
      <c r="I935" s="143"/>
      <c r="K935" s="6"/>
      <c r="L935" s="6"/>
    </row>
    <row r="936" spans="1:12" x14ac:dyDescent="0.2">
      <c r="A936" s="477"/>
      <c r="B936" s="135"/>
      <c r="C936" s="136"/>
      <c r="D936" s="137"/>
      <c r="E936" s="138"/>
      <c r="F936" s="137"/>
      <c r="G936" s="127"/>
      <c r="H936" s="143"/>
      <c r="I936" s="143"/>
      <c r="K936" s="6"/>
      <c r="L936" s="6"/>
    </row>
    <row r="937" spans="1:12" x14ac:dyDescent="0.2">
      <c r="A937" s="477"/>
      <c r="B937" s="135"/>
      <c r="C937" s="136"/>
      <c r="D937" s="137"/>
      <c r="E937" s="138"/>
      <c r="F937" s="137"/>
      <c r="G937" s="127"/>
      <c r="H937" s="143"/>
      <c r="I937" s="143"/>
      <c r="K937" s="6"/>
      <c r="L937" s="6"/>
    </row>
    <row r="938" spans="1:12" x14ac:dyDescent="0.2">
      <c r="A938" s="477"/>
      <c r="B938" s="135"/>
      <c r="C938" s="136"/>
      <c r="D938" s="137"/>
      <c r="E938" s="138"/>
      <c r="F938" s="137"/>
      <c r="G938" s="127"/>
      <c r="H938" s="143"/>
      <c r="I938" s="143"/>
      <c r="K938" s="6"/>
      <c r="L938" s="6"/>
    </row>
    <row r="939" spans="1:12" x14ac:dyDescent="0.2">
      <c r="A939" s="477"/>
      <c r="B939" s="135"/>
      <c r="C939" s="136"/>
      <c r="D939" s="137"/>
      <c r="E939" s="138"/>
      <c r="F939" s="137"/>
      <c r="G939" s="127"/>
      <c r="H939" s="143"/>
      <c r="I939" s="143"/>
      <c r="K939" s="6"/>
      <c r="L939" s="6"/>
    </row>
    <row r="940" spans="1:12" x14ac:dyDescent="0.2">
      <c r="A940" s="477"/>
      <c r="B940" s="135"/>
      <c r="C940" s="136"/>
      <c r="D940" s="137"/>
      <c r="E940" s="138"/>
      <c r="F940" s="137"/>
      <c r="G940" s="127"/>
      <c r="H940" s="143"/>
      <c r="I940" s="143"/>
      <c r="K940" s="6"/>
      <c r="L940" s="6"/>
    </row>
    <row r="941" spans="1:12" x14ac:dyDescent="0.2">
      <c r="A941" s="477"/>
      <c r="B941" s="135"/>
      <c r="C941" s="136"/>
      <c r="D941" s="137"/>
      <c r="E941" s="138"/>
      <c r="F941" s="137"/>
      <c r="G941" s="127"/>
      <c r="H941" s="143"/>
      <c r="I941" s="143"/>
      <c r="K941" s="6"/>
      <c r="L941" s="6"/>
    </row>
    <row r="942" spans="1:12" x14ac:dyDescent="0.2">
      <c r="A942" s="477"/>
      <c r="B942" s="135"/>
      <c r="C942" s="136"/>
      <c r="D942" s="137"/>
      <c r="E942" s="138"/>
      <c r="F942" s="137"/>
      <c r="G942" s="127"/>
      <c r="H942" s="143"/>
      <c r="I942" s="143"/>
      <c r="K942" s="6"/>
      <c r="L942" s="6"/>
    </row>
    <row r="943" spans="1:12" x14ac:dyDescent="0.2">
      <c r="A943" s="477"/>
      <c r="B943" s="135"/>
      <c r="C943" s="136"/>
      <c r="D943" s="137"/>
      <c r="E943" s="138"/>
      <c r="F943" s="137"/>
      <c r="G943" s="127"/>
      <c r="H943" s="143"/>
      <c r="I943" s="143"/>
      <c r="K943" s="6"/>
      <c r="L943" s="6"/>
    </row>
    <row r="944" spans="1:12" x14ac:dyDescent="0.2">
      <c r="A944" s="477"/>
      <c r="B944" s="135"/>
      <c r="C944" s="136"/>
      <c r="D944" s="137"/>
      <c r="E944" s="138"/>
      <c r="F944" s="137"/>
      <c r="G944" s="127"/>
      <c r="H944" s="143"/>
      <c r="I944" s="143"/>
      <c r="K944" s="6"/>
      <c r="L944" s="6"/>
    </row>
    <row r="945" spans="1:12" x14ac:dyDescent="0.2">
      <c r="A945" s="477"/>
      <c r="B945" s="135"/>
      <c r="C945" s="136"/>
      <c r="D945" s="137"/>
      <c r="E945" s="138"/>
      <c r="F945" s="137"/>
      <c r="G945" s="127"/>
      <c r="H945" s="143"/>
      <c r="I945" s="143"/>
      <c r="K945" s="6"/>
      <c r="L945" s="6"/>
    </row>
    <row r="946" spans="1:12" x14ac:dyDescent="0.2">
      <c r="A946" s="477"/>
      <c r="B946" s="135"/>
      <c r="C946" s="136"/>
      <c r="D946" s="137"/>
      <c r="E946" s="138"/>
      <c r="F946" s="137"/>
      <c r="G946" s="127"/>
      <c r="H946" s="143"/>
      <c r="I946" s="143"/>
      <c r="K946" s="6"/>
      <c r="L946" s="6"/>
    </row>
    <row r="947" spans="1:12" x14ac:dyDescent="0.2">
      <c r="A947" s="477"/>
      <c r="B947" s="135"/>
      <c r="C947" s="136"/>
      <c r="D947" s="137"/>
      <c r="E947" s="138"/>
      <c r="F947" s="137"/>
      <c r="G947" s="127"/>
      <c r="H947" s="143"/>
      <c r="I947" s="143"/>
      <c r="K947" s="6"/>
      <c r="L947" s="6"/>
    </row>
    <row r="948" spans="1:12" x14ac:dyDescent="0.2">
      <c r="A948" s="477"/>
      <c r="B948" s="135"/>
      <c r="C948" s="136"/>
      <c r="D948" s="137"/>
      <c r="E948" s="138"/>
      <c r="F948" s="137"/>
      <c r="G948" s="127"/>
      <c r="H948" s="143"/>
      <c r="I948" s="143"/>
      <c r="K948" s="6"/>
      <c r="L948" s="6"/>
    </row>
    <row r="949" spans="1:12" x14ac:dyDescent="0.2">
      <c r="A949" s="477"/>
      <c r="B949" s="135"/>
      <c r="C949" s="136"/>
      <c r="D949" s="137"/>
      <c r="E949" s="138"/>
      <c r="F949" s="137"/>
      <c r="G949" s="127"/>
      <c r="H949" s="143"/>
      <c r="I949" s="143"/>
      <c r="K949" s="6"/>
      <c r="L949" s="6"/>
    </row>
    <row r="950" spans="1:12" x14ac:dyDescent="0.2">
      <c r="A950" s="477"/>
      <c r="B950" s="135"/>
      <c r="C950" s="136"/>
      <c r="D950" s="137"/>
      <c r="E950" s="138"/>
      <c r="F950" s="137"/>
      <c r="G950" s="127"/>
      <c r="H950" s="143"/>
      <c r="I950" s="143"/>
      <c r="K950" s="6"/>
      <c r="L950" s="6"/>
    </row>
    <row r="951" spans="1:12" x14ac:dyDescent="0.2">
      <c r="A951" s="477"/>
      <c r="B951" s="135"/>
      <c r="C951" s="136"/>
      <c r="D951" s="137"/>
      <c r="E951" s="138"/>
      <c r="F951" s="137"/>
      <c r="G951" s="127"/>
      <c r="H951" s="143"/>
      <c r="I951" s="143"/>
      <c r="K951" s="6"/>
      <c r="L951" s="6"/>
    </row>
    <row r="952" spans="1:12" x14ac:dyDescent="0.2">
      <c r="A952" s="477"/>
      <c r="B952" s="135"/>
      <c r="C952" s="136"/>
      <c r="D952" s="137"/>
      <c r="E952" s="138"/>
      <c r="F952" s="137"/>
      <c r="G952" s="127"/>
      <c r="H952" s="143"/>
      <c r="I952" s="143"/>
      <c r="K952" s="6"/>
      <c r="L952" s="6"/>
    </row>
    <row r="953" spans="1:12" x14ac:dyDescent="0.2">
      <c r="A953" s="477"/>
      <c r="B953" s="135"/>
      <c r="C953" s="136"/>
      <c r="D953" s="137"/>
      <c r="E953" s="138"/>
      <c r="F953" s="137"/>
      <c r="G953" s="127"/>
      <c r="H953" s="143"/>
      <c r="I953" s="143"/>
      <c r="K953" s="6"/>
      <c r="L953" s="6"/>
    </row>
    <row r="954" spans="1:12" x14ac:dyDescent="0.2">
      <c r="A954" s="477"/>
      <c r="B954" s="135"/>
      <c r="C954" s="136"/>
      <c r="D954" s="137"/>
      <c r="E954" s="138"/>
      <c r="F954" s="137"/>
      <c r="G954" s="127"/>
      <c r="H954" s="143"/>
      <c r="I954" s="143"/>
      <c r="K954" s="6"/>
      <c r="L954" s="6"/>
    </row>
    <row r="955" spans="1:12" x14ac:dyDescent="0.2">
      <c r="A955" s="477"/>
      <c r="B955" s="135"/>
      <c r="C955" s="136"/>
      <c r="D955" s="137"/>
      <c r="E955" s="138"/>
      <c r="F955" s="137"/>
      <c r="G955" s="127"/>
      <c r="H955" s="143"/>
      <c r="I955" s="143"/>
      <c r="K955" s="6"/>
      <c r="L955" s="6"/>
    </row>
    <row r="956" spans="1:12" x14ac:dyDescent="0.2">
      <c r="A956" s="477"/>
      <c r="B956" s="135"/>
      <c r="C956" s="136"/>
      <c r="D956" s="137"/>
      <c r="E956" s="138"/>
      <c r="F956" s="137"/>
      <c r="G956" s="127"/>
      <c r="H956" s="143"/>
      <c r="I956" s="143"/>
      <c r="K956" s="6"/>
      <c r="L956" s="6"/>
    </row>
    <row r="957" spans="1:12" x14ac:dyDescent="0.2">
      <c r="A957" s="477"/>
      <c r="B957" s="135"/>
      <c r="C957" s="136"/>
      <c r="D957" s="137"/>
      <c r="E957" s="138"/>
      <c r="F957" s="137"/>
      <c r="G957" s="127"/>
      <c r="H957" s="143"/>
      <c r="I957" s="143"/>
      <c r="K957" s="6"/>
      <c r="L957" s="6"/>
    </row>
    <row r="958" spans="1:12" x14ac:dyDescent="0.2">
      <c r="A958" s="477"/>
      <c r="B958" s="135"/>
      <c r="C958" s="136"/>
      <c r="D958" s="137"/>
      <c r="E958" s="138"/>
      <c r="F958" s="137"/>
      <c r="G958" s="127"/>
      <c r="H958" s="143"/>
      <c r="I958" s="143"/>
      <c r="K958" s="6"/>
      <c r="L958" s="6"/>
    </row>
    <row r="959" spans="1:12" x14ac:dyDescent="0.2">
      <c r="A959" s="477"/>
      <c r="B959" s="135"/>
      <c r="C959" s="136"/>
      <c r="D959" s="137"/>
      <c r="E959" s="138"/>
      <c r="F959" s="137"/>
      <c r="G959" s="127"/>
      <c r="H959" s="143"/>
      <c r="I959" s="143"/>
      <c r="K959" s="6"/>
      <c r="L959" s="6"/>
    </row>
    <row r="960" spans="1:12" x14ac:dyDescent="0.2">
      <c r="A960" s="477"/>
      <c r="B960" s="135"/>
      <c r="C960" s="136"/>
      <c r="D960" s="137"/>
      <c r="E960" s="138"/>
      <c r="F960" s="137"/>
      <c r="G960" s="127"/>
      <c r="H960" s="143"/>
      <c r="I960" s="143"/>
      <c r="K960" s="6"/>
      <c r="L960" s="6"/>
    </row>
    <row r="961" spans="1:12" x14ac:dyDescent="0.2">
      <c r="A961" s="477"/>
      <c r="B961" s="135"/>
      <c r="C961" s="136"/>
      <c r="D961" s="137"/>
      <c r="E961" s="138"/>
      <c r="F961" s="137"/>
      <c r="G961" s="127"/>
      <c r="H961" s="143"/>
      <c r="I961" s="143"/>
      <c r="K961" s="6"/>
      <c r="L961" s="6"/>
    </row>
    <row r="962" spans="1:12" x14ac:dyDescent="0.2">
      <c r="A962" s="477"/>
      <c r="B962" s="135"/>
      <c r="C962" s="136"/>
      <c r="D962" s="137"/>
      <c r="E962" s="138"/>
      <c r="F962" s="137"/>
      <c r="G962" s="127"/>
      <c r="H962" s="143"/>
      <c r="I962" s="143"/>
      <c r="K962" s="6"/>
      <c r="L962" s="6"/>
    </row>
    <row r="963" spans="1:12" x14ac:dyDescent="0.2">
      <c r="A963" s="477"/>
      <c r="B963" s="135"/>
      <c r="C963" s="136"/>
      <c r="D963" s="137"/>
      <c r="E963" s="138"/>
      <c r="F963" s="137"/>
      <c r="G963" s="127"/>
      <c r="H963" s="143"/>
      <c r="I963" s="143"/>
      <c r="K963" s="6"/>
      <c r="L963" s="6"/>
    </row>
    <row r="964" spans="1:12" x14ac:dyDescent="0.2">
      <c r="A964" s="477"/>
      <c r="B964" s="135"/>
      <c r="C964" s="136"/>
      <c r="D964" s="137"/>
      <c r="E964" s="138"/>
      <c r="F964" s="137"/>
      <c r="G964" s="127"/>
      <c r="H964" s="143"/>
      <c r="I964" s="143"/>
      <c r="K964" s="6"/>
      <c r="L964" s="6"/>
    </row>
    <row r="965" spans="1:12" x14ac:dyDescent="0.2">
      <c r="A965" s="477"/>
      <c r="B965" s="135"/>
      <c r="C965" s="136"/>
      <c r="D965" s="137"/>
      <c r="E965" s="138"/>
      <c r="F965" s="137"/>
      <c r="G965" s="127"/>
      <c r="H965" s="143"/>
      <c r="I965" s="143"/>
      <c r="K965" s="6"/>
      <c r="L965" s="6"/>
    </row>
    <row r="966" spans="1:12" x14ac:dyDescent="0.2">
      <c r="A966" s="477"/>
      <c r="B966" s="135"/>
      <c r="C966" s="136"/>
      <c r="D966" s="137"/>
      <c r="E966" s="138"/>
      <c r="F966" s="137"/>
      <c r="G966" s="127"/>
      <c r="H966" s="143"/>
      <c r="I966" s="143"/>
      <c r="K966" s="6"/>
      <c r="L966" s="6"/>
    </row>
    <row r="967" spans="1:12" x14ac:dyDescent="0.2">
      <c r="A967" s="477"/>
      <c r="B967" s="135"/>
      <c r="C967" s="136"/>
      <c r="D967" s="137"/>
      <c r="E967" s="138"/>
      <c r="F967" s="137"/>
      <c r="G967" s="127"/>
      <c r="H967" s="143"/>
      <c r="I967" s="143"/>
      <c r="K967" s="6"/>
      <c r="L967" s="6"/>
    </row>
    <row r="968" spans="1:12" x14ac:dyDescent="0.2">
      <c r="A968" s="477"/>
      <c r="B968" s="135"/>
      <c r="C968" s="136"/>
      <c r="D968" s="137"/>
      <c r="E968" s="138"/>
      <c r="F968" s="137"/>
      <c r="G968" s="127"/>
      <c r="H968" s="143"/>
      <c r="I968" s="143"/>
      <c r="K968" s="6"/>
      <c r="L968" s="6"/>
    </row>
    <row r="969" spans="1:12" x14ac:dyDescent="0.2">
      <c r="A969" s="477"/>
      <c r="B969" s="135"/>
      <c r="C969" s="136"/>
      <c r="D969" s="137"/>
      <c r="E969" s="138"/>
      <c r="F969" s="137"/>
      <c r="G969" s="127"/>
      <c r="H969" s="143"/>
      <c r="I969" s="143"/>
      <c r="K969" s="6"/>
      <c r="L969" s="6"/>
    </row>
    <row r="970" spans="1:12" x14ac:dyDescent="0.2">
      <c r="A970" s="477"/>
      <c r="B970" s="135"/>
      <c r="C970" s="136"/>
      <c r="D970" s="137"/>
      <c r="E970" s="138"/>
      <c r="F970" s="137"/>
      <c r="G970" s="127"/>
      <c r="H970" s="143"/>
      <c r="I970" s="143"/>
      <c r="K970" s="6"/>
      <c r="L970" s="6"/>
    </row>
    <row r="971" spans="1:12" x14ac:dyDescent="0.2">
      <c r="A971" s="477"/>
      <c r="B971" s="135"/>
      <c r="C971" s="136"/>
      <c r="D971" s="137"/>
      <c r="E971" s="138"/>
      <c r="F971" s="137"/>
      <c r="G971" s="127"/>
      <c r="H971" s="143"/>
      <c r="I971" s="143"/>
      <c r="K971" s="6"/>
      <c r="L971" s="6"/>
    </row>
    <row r="972" spans="1:12" x14ac:dyDescent="0.2">
      <c r="A972" s="477"/>
      <c r="B972" s="135"/>
      <c r="C972" s="136"/>
      <c r="D972" s="137"/>
      <c r="E972" s="138"/>
      <c r="F972" s="137"/>
      <c r="G972" s="127"/>
      <c r="H972" s="143"/>
      <c r="I972" s="143"/>
      <c r="K972" s="6"/>
      <c r="L972" s="6"/>
    </row>
    <row r="973" spans="1:12" x14ac:dyDescent="0.2">
      <c r="A973" s="477"/>
      <c r="B973" s="135"/>
      <c r="C973" s="136"/>
      <c r="D973" s="137"/>
      <c r="E973" s="138"/>
      <c r="F973" s="137"/>
      <c r="G973" s="127"/>
      <c r="H973" s="143"/>
      <c r="I973" s="143"/>
      <c r="K973" s="6"/>
      <c r="L973" s="6"/>
    </row>
    <row r="974" spans="1:12" x14ac:dyDescent="0.2">
      <c r="A974" s="477"/>
      <c r="B974" s="135"/>
      <c r="C974" s="136"/>
      <c r="D974" s="137"/>
      <c r="E974" s="138"/>
      <c r="F974" s="137"/>
      <c r="G974" s="127"/>
      <c r="H974" s="143"/>
      <c r="I974" s="143"/>
      <c r="K974" s="6"/>
      <c r="L974" s="6"/>
    </row>
    <row r="975" spans="1:12" x14ac:dyDescent="0.2">
      <c r="A975" s="477"/>
      <c r="B975" s="135"/>
      <c r="C975" s="136"/>
      <c r="D975" s="137"/>
      <c r="E975" s="138"/>
      <c r="F975" s="137"/>
      <c r="G975" s="127"/>
      <c r="H975" s="143"/>
      <c r="I975" s="143"/>
      <c r="K975" s="6"/>
      <c r="L975" s="6"/>
    </row>
    <row r="976" spans="1:12" x14ac:dyDescent="0.2">
      <c r="A976" s="477"/>
      <c r="B976" s="135"/>
      <c r="C976" s="136"/>
      <c r="D976" s="137"/>
      <c r="E976" s="138"/>
      <c r="F976" s="137"/>
      <c r="G976" s="127"/>
      <c r="H976" s="143"/>
      <c r="I976" s="143"/>
      <c r="K976" s="6"/>
      <c r="L976" s="6"/>
    </row>
    <row r="977" spans="1:12" x14ac:dyDescent="0.2">
      <c r="A977" s="477"/>
      <c r="B977" s="135"/>
      <c r="C977" s="136"/>
      <c r="D977" s="137"/>
      <c r="E977" s="138"/>
      <c r="F977" s="137"/>
      <c r="G977" s="127"/>
      <c r="H977" s="143"/>
      <c r="I977" s="143"/>
      <c r="K977" s="6"/>
      <c r="L977" s="6"/>
    </row>
    <row r="978" spans="1:12" x14ac:dyDescent="0.2">
      <c r="A978" s="477"/>
      <c r="B978" s="135"/>
      <c r="C978" s="136"/>
      <c r="D978" s="137"/>
      <c r="E978" s="138"/>
      <c r="F978" s="137"/>
      <c r="G978" s="127"/>
      <c r="H978" s="143"/>
      <c r="I978" s="143"/>
      <c r="K978" s="6"/>
      <c r="L978" s="6"/>
    </row>
    <row r="979" spans="1:12" x14ac:dyDescent="0.2">
      <c r="A979" s="477"/>
      <c r="B979" s="135"/>
      <c r="C979" s="136"/>
      <c r="D979" s="137"/>
      <c r="E979" s="138"/>
      <c r="F979" s="137"/>
      <c r="G979" s="127"/>
      <c r="H979" s="143"/>
      <c r="I979" s="143"/>
      <c r="K979" s="6"/>
      <c r="L979" s="6"/>
    </row>
    <row r="980" spans="1:12" x14ac:dyDescent="0.2">
      <c r="A980" s="477"/>
      <c r="B980" s="135"/>
      <c r="C980" s="136"/>
      <c r="D980" s="137"/>
      <c r="E980" s="138"/>
      <c r="F980" s="137"/>
      <c r="G980" s="127"/>
      <c r="H980" s="143"/>
      <c r="I980" s="143"/>
      <c r="K980" s="6"/>
      <c r="L980" s="6"/>
    </row>
    <row r="981" spans="1:12" x14ac:dyDescent="0.2">
      <c r="A981" s="477"/>
      <c r="B981" s="135"/>
      <c r="C981" s="136"/>
      <c r="D981" s="137"/>
      <c r="E981" s="138"/>
      <c r="F981" s="137"/>
      <c r="G981" s="127"/>
      <c r="H981" s="143"/>
      <c r="I981" s="143"/>
      <c r="K981" s="6"/>
      <c r="L981" s="6"/>
    </row>
    <row r="982" spans="1:12" x14ac:dyDescent="0.2">
      <c r="A982" s="477"/>
      <c r="B982" s="135"/>
      <c r="C982" s="136"/>
      <c r="D982" s="137"/>
      <c r="E982" s="138"/>
      <c r="F982" s="137"/>
      <c r="G982" s="127"/>
      <c r="H982" s="143"/>
      <c r="I982" s="143"/>
      <c r="K982" s="6"/>
      <c r="L982" s="6"/>
    </row>
    <row r="983" spans="1:12" x14ac:dyDescent="0.2">
      <c r="A983" s="477"/>
      <c r="B983" s="135"/>
      <c r="C983" s="136"/>
      <c r="D983" s="137"/>
      <c r="E983" s="138"/>
      <c r="F983" s="137"/>
      <c r="G983" s="127"/>
      <c r="H983" s="143"/>
      <c r="I983" s="143"/>
      <c r="K983" s="6"/>
      <c r="L983" s="6"/>
    </row>
    <row r="984" spans="1:12" x14ac:dyDescent="0.2">
      <c r="A984" s="477"/>
      <c r="B984" s="135"/>
      <c r="C984" s="136"/>
      <c r="D984" s="137"/>
      <c r="E984" s="138"/>
      <c r="F984" s="137"/>
      <c r="G984" s="127"/>
      <c r="H984" s="143"/>
      <c r="I984" s="143"/>
      <c r="K984" s="6"/>
      <c r="L984" s="6"/>
    </row>
    <row r="985" spans="1:12" x14ac:dyDescent="0.2">
      <c r="A985" s="477"/>
      <c r="B985" s="135"/>
      <c r="C985" s="136"/>
      <c r="D985" s="137"/>
      <c r="E985" s="138"/>
      <c r="F985" s="137"/>
      <c r="G985" s="127"/>
      <c r="H985" s="143"/>
      <c r="I985" s="143"/>
      <c r="K985" s="6"/>
      <c r="L985" s="6"/>
    </row>
    <row r="986" spans="1:12" x14ac:dyDescent="0.2">
      <c r="A986" s="477"/>
      <c r="B986" s="135"/>
      <c r="C986" s="136"/>
      <c r="D986" s="137"/>
      <c r="E986" s="138"/>
      <c r="F986" s="137"/>
      <c r="G986" s="127"/>
      <c r="H986" s="143"/>
      <c r="I986" s="143"/>
      <c r="K986" s="6"/>
      <c r="L986" s="6"/>
    </row>
    <row r="987" spans="1:12" x14ac:dyDescent="0.2">
      <c r="A987" s="477"/>
      <c r="B987" s="135"/>
      <c r="C987" s="136"/>
      <c r="D987" s="137"/>
      <c r="E987" s="138"/>
      <c r="F987" s="137"/>
      <c r="G987" s="127"/>
      <c r="H987" s="143"/>
      <c r="I987" s="143"/>
      <c r="K987" s="6"/>
      <c r="L987" s="6"/>
    </row>
    <row r="988" spans="1:12" x14ac:dyDescent="0.2">
      <c r="A988" s="477"/>
      <c r="B988" s="135"/>
      <c r="C988" s="136"/>
      <c r="D988" s="137"/>
      <c r="E988" s="138"/>
      <c r="F988" s="137"/>
      <c r="G988" s="127"/>
      <c r="H988" s="143"/>
      <c r="I988" s="143"/>
      <c r="K988" s="6"/>
      <c r="L988" s="6"/>
    </row>
    <row r="989" spans="1:12" x14ac:dyDescent="0.2">
      <c r="A989" s="477"/>
      <c r="B989" s="135"/>
      <c r="C989" s="136"/>
      <c r="D989" s="137"/>
      <c r="E989" s="138"/>
      <c r="F989" s="137"/>
      <c r="G989" s="127"/>
      <c r="H989" s="143"/>
      <c r="I989" s="143"/>
      <c r="K989" s="6"/>
      <c r="L989" s="6"/>
    </row>
    <row r="990" spans="1:12" x14ac:dyDescent="0.2">
      <c r="A990" s="477"/>
      <c r="B990" s="135"/>
      <c r="C990" s="136"/>
      <c r="D990" s="137"/>
      <c r="E990" s="138"/>
      <c r="F990" s="137"/>
      <c r="G990" s="127"/>
      <c r="H990" s="143"/>
      <c r="I990" s="143"/>
      <c r="K990" s="6"/>
      <c r="L990" s="6"/>
    </row>
    <row r="991" spans="1:12" x14ac:dyDescent="0.2">
      <c r="A991" s="477"/>
      <c r="B991" s="135"/>
      <c r="C991" s="136"/>
      <c r="D991" s="137"/>
      <c r="E991" s="138"/>
      <c r="F991" s="137"/>
      <c r="G991" s="127"/>
      <c r="H991" s="143"/>
      <c r="I991" s="143"/>
      <c r="K991" s="6"/>
      <c r="L991" s="6"/>
    </row>
    <row r="992" spans="1:12" x14ac:dyDescent="0.2">
      <c r="A992" s="477"/>
      <c r="B992" s="135"/>
      <c r="C992" s="136"/>
      <c r="D992" s="137"/>
      <c r="E992" s="138"/>
      <c r="F992" s="137"/>
      <c r="G992" s="127"/>
      <c r="H992" s="143"/>
      <c r="I992" s="143"/>
      <c r="K992" s="6"/>
      <c r="L992" s="6"/>
    </row>
    <row r="993" spans="1:12" x14ac:dyDescent="0.2">
      <c r="A993" s="477"/>
      <c r="B993" s="135"/>
      <c r="C993" s="136"/>
      <c r="D993" s="137"/>
      <c r="E993" s="138"/>
      <c r="F993" s="137"/>
      <c r="G993" s="127"/>
      <c r="H993" s="143"/>
      <c r="I993" s="143"/>
      <c r="K993" s="6"/>
      <c r="L993" s="6"/>
    </row>
    <row r="994" spans="1:12" x14ac:dyDescent="0.2">
      <c r="A994" s="477"/>
      <c r="B994" s="135"/>
      <c r="C994" s="136"/>
      <c r="D994" s="137"/>
      <c r="E994" s="138"/>
      <c r="F994" s="137"/>
      <c r="G994" s="127"/>
      <c r="H994" s="143"/>
      <c r="I994" s="143"/>
      <c r="K994" s="6"/>
      <c r="L994" s="6"/>
    </row>
    <row r="995" spans="1:12" x14ac:dyDescent="0.2">
      <c r="A995" s="477"/>
      <c r="B995" s="135"/>
      <c r="C995" s="136"/>
      <c r="D995" s="137"/>
      <c r="E995" s="138"/>
      <c r="F995" s="137"/>
      <c r="G995" s="127"/>
      <c r="H995" s="143"/>
      <c r="I995" s="143"/>
      <c r="K995" s="6"/>
      <c r="L995" s="6"/>
    </row>
    <row r="996" spans="1:12" x14ac:dyDescent="0.2">
      <c r="A996" s="477"/>
      <c r="B996" s="135"/>
      <c r="C996" s="136"/>
      <c r="D996" s="137"/>
      <c r="E996" s="138"/>
      <c r="F996" s="137"/>
      <c r="G996" s="127"/>
      <c r="H996" s="143"/>
      <c r="I996" s="143"/>
      <c r="K996" s="6"/>
      <c r="L996" s="6"/>
    </row>
    <row r="997" spans="1:12" x14ac:dyDescent="0.2">
      <c r="A997" s="477"/>
      <c r="B997" s="135"/>
      <c r="C997" s="136"/>
      <c r="D997" s="137"/>
      <c r="E997" s="138"/>
      <c r="F997" s="137"/>
      <c r="G997" s="127"/>
      <c r="H997" s="143"/>
      <c r="I997" s="143"/>
      <c r="K997" s="6"/>
      <c r="L997" s="6"/>
    </row>
    <row r="998" spans="1:12" x14ac:dyDescent="0.2">
      <c r="A998" s="477"/>
      <c r="B998" s="135"/>
      <c r="C998" s="136"/>
      <c r="D998" s="137"/>
      <c r="E998" s="138"/>
      <c r="F998" s="137"/>
      <c r="G998" s="127"/>
      <c r="H998" s="143"/>
      <c r="I998" s="143"/>
      <c r="L998" s="6"/>
    </row>
    <row r="999" spans="1:12" x14ac:dyDescent="0.2">
      <c r="A999" s="477"/>
      <c r="B999" s="135"/>
      <c r="C999" s="136"/>
      <c r="D999" s="137"/>
      <c r="E999" s="138"/>
      <c r="F999" s="137"/>
      <c r="G999" s="127"/>
      <c r="H999" s="143"/>
      <c r="I999" s="143"/>
      <c r="L999" s="6"/>
    </row>
    <row r="1000" spans="1:12" x14ac:dyDescent="0.2">
      <c r="A1000" s="477"/>
      <c r="B1000" s="135"/>
      <c r="C1000" s="136"/>
      <c r="D1000" s="137"/>
      <c r="E1000" s="138"/>
      <c r="F1000" s="137"/>
      <c r="G1000" s="127"/>
      <c r="H1000" s="143"/>
      <c r="I1000" s="143"/>
      <c r="L1000" s="6"/>
    </row>
    <row r="1001" spans="1:12" x14ac:dyDescent="0.2">
      <c r="A1001" s="477"/>
      <c r="B1001" s="135"/>
      <c r="C1001" s="136"/>
      <c r="D1001" s="137"/>
      <c r="E1001" s="138"/>
      <c r="F1001" s="137"/>
      <c r="G1001" s="127"/>
      <c r="H1001" s="143"/>
      <c r="I1001" s="143"/>
      <c r="K1001" s="6"/>
      <c r="L1001" s="6"/>
    </row>
    <row r="1002" spans="1:12" x14ac:dyDescent="0.2">
      <c r="A1002" s="477"/>
      <c r="B1002" s="135"/>
      <c r="C1002" s="136"/>
      <c r="D1002" s="137"/>
      <c r="E1002" s="138"/>
      <c r="F1002" s="137"/>
      <c r="G1002" s="127"/>
      <c r="H1002" s="143"/>
      <c r="I1002" s="143"/>
      <c r="K1002" s="6"/>
      <c r="L1002" s="6"/>
    </row>
    <row r="1003" spans="1:12" x14ac:dyDescent="0.2">
      <c r="A1003" s="477"/>
      <c r="B1003" s="135"/>
      <c r="C1003" s="136"/>
      <c r="D1003" s="137"/>
      <c r="E1003" s="138"/>
      <c r="F1003" s="137"/>
      <c r="G1003" s="127"/>
      <c r="H1003" s="143"/>
      <c r="I1003" s="143"/>
      <c r="K1003" s="6"/>
      <c r="L1003" s="6"/>
    </row>
    <row r="1004" spans="1:12" x14ac:dyDescent="0.2">
      <c r="A1004" s="477"/>
      <c r="B1004" s="135"/>
      <c r="C1004" s="136"/>
      <c r="D1004" s="137"/>
      <c r="E1004" s="138"/>
      <c r="F1004" s="137"/>
      <c r="G1004" s="127"/>
      <c r="H1004" s="143"/>
      <c r="I1004" s="143"/>
      <c r="K1004" s="6"/>
      <c r="L1004" s="6"/>
    </row>
    <row r="1005" spans="1:12" x14ac:dyDescent="0.2">
      <c r="A1005" s="477"/>
      <c r="B1005" s="135"/>
      <c r="C1005" s="136"/>
      <c r="D1005" s="137"/>
      <c r="E1005" s="138"/>
      <c r="F1005" s="137"/>
      <c r="G1005" s="127"/>
      <c r="H1005" s="143"/>
      <c r="I1005" s="143"/>
      <c r="K1005" s="6"/>
      <c r="L1005" s="6"/>
    </row>
    <row r="1006" spans="1:12" x14ac:dyDescent="0.2">
      <c r="A1006" s="477"/>
      <c r="B1006" s="135"/>
      <c r="C1006" s="136"/>
      <c r="D1006" s="137"/>
      <c r="E1006" s="138"/>
      <c r="F1006" s="137"/>
      <c r="G1006" s="127"/>
      <c r="H1006" s="143"/>
      <c r="I1006" s="143"/>
      <c r="K1006" s="6"/>
      <c r="L1006" s="6"/>
    </row>
    <row r="1007" spans="1:12" x14ac:dyDescent="0.2">
      <c r="A1007" s="477"/>
      <c r="B1007" s="135"/>
      <c r="C1007" s="136"/>
      <c r="D1007" s="137"/>
      <c r="E1007" s="138"/>
      <c r="F1007" s="137"/>
      <c r="G1007" s="127"/>
      <c r="H1007" s="143"/>
      <c r="I1007" s="143"/>
      <c r="K1007" s="6"/>
      <c r="L1007" s="6"/>
    </row>
    <row r="1008" spans="1:12" x14ac:dyDescent="0.2">
      <c r="A1008" s="477"/>
      <c r="B1008" s="135"/>
      <c r="C1008" s="136"/>
      <c r="D1008" s="137"/>
      <c r="E1008" s="138"/>
      <c r="F1008" s="137"/>
      <c r="G1008" s="127"/>
      <c r="H1008" s="143"/>
      <c r="I1008" s="143"/>
      <c r="K1008" s="6"/>
      <c r="L1008" s="6"/>
    </row>
    <row r="1009" spans="1:12" x14ac:dyDescent="0.2">
      <c r="A1009" s="477"/>
      <c r="B1009" s="135"/>
      <c r="C1009" s="136"/>
      <c r="D1009" s="137"/>
      <c r="E1009" s="138"/>
      <c r="F1009" s="137"/>
      <c r="G1009" s="127"/>
      <c r="H1009" s="143"/>
      <c r="I1009" s="143"/>
      <c r="K1009" s="6"/>
      <c r="L1009" s="6"/>
    </row>
    <row r="1010" spans="1:12" x14ac:dyDescent="0.2">
      <c r="A1010" s="477"/>
      <c r="B1010" s="135"/>
      <c r="C1010" s="136"/>
      <c r="D1010" s="137"/>
      <c r="E1010" s="138"/>
      <c r="F1010" s="137"/>
      <c r="G1010" s="127"/>
      <c r="H1010" s="143"/>
      <c r="I1010" s="143"/>
      <c r="K1010" s="6"/>
      <c r="L1010" s="6"/>
    </row>
    <row r="1011" spans="1:12" x14ac:dyDescent="0.2">
      <c r="A1011" s="477"/>
      <c r="B1011" s="135"/>
      <c r="C1011" s="136"/>
      <c r="D1011" s="137"/>
      <c r="E1011" s="138"/>
      <c r="F1011" s="137"/>
      <c r="G1011" s="127"/>
      <c r="H1011" s="143"/>
      <c r="I1011" s="143"/>
      <c r="K1011" s="6"/>
      <c r="L1011" s="6"/>
    </row>
    <row r="1012" spans="1:12" x14ac:dyDescent="0.2">
      <c r="A1012" s="477"/>
      <c r="B1012" s="135"/>
      <c r="C1012" s="136"/>
      <c r="D1012" s="137"/>
      <c r="E1012" s="138"/>
      <c r="F1012" s="137"/>
      <c r="G1012" s="127"/>
      <c r="H1012" s="143"/>
      <c r="I1012" s="143"/>
      <c r="K1012" s="6"/>
      <c r="L1012" s="6"/>
    </row>
    <row r="1013" spans="1:12" x14ac:dyDescent="0.2">
      <c r="A1013" s="477"/>
      <c r="B1013" s="135"/>
      <c r="C1013" s="136"/>
      <c r="D1013" s="137"/>
      <c r="E1013" s="138"/>
      <c r="F1013" s="137"/>
      <c r="G1013" s="127"/>
      <c r="H1013" s="143"/>
      <c r="I1013" s="143"/>
      <c r="K1013" s="6"/>
      <c r="L1013" s="6"/>
    </row>
    <row r="1014" spans="1:12" x14ac:dyDescent="0.2">
      <c r="A1014" s="477"/>
      <c r="B1014" s="135"/>
      <c r="C1014" s="136"/>
      <c r="D1014" s="137"/>
      <c r="E1014" s="138"/>
      <c r="F1014" s="137"/>
      <c r="G1014" s="127"/>
      <c r="H1014" s="143"/>
      <c r="I1014" s="143"/>
      <c r="K1014" s="6"/>
      <c r="L1014" s="6"/>
    </row>
    <row r="1015" spans="1:12" x14ac:dyDescent="0.2">
      <c r="A1015" s="477"/>
      <c r="B1015" s="135"/>
      <c r="C1015" s="136"/>
      <c r="D1015" s="137"/>
      <c r="E1015" s="138"/>
      <c r="F1015" s="137"/>
      <c r="G1015" s="127"/>
      <c r="H1015" s="143"/>
      <c r="I1015" s="143"/>
      <c r="K1015" s="6"/>
      <c r="L1015" s="6"/>
    </row>
    <row r="1016" spans="1:12" x14ac:dyDescent="0.2">
      <c r="A1016" s="477"/>
      <c r="B1016" s="135"/>
      <c r="C1016" s="136"/>
      <c r="D1016" s="137"/>
      <c r="E1016" s="138"/>
      <c r="F1016" s="137"/>
      <c r="G1016" s="127"/>
      <c r="H1016" s="143"/>
      <c r="I1016" s="143"/>
      <c r="K1016" s="6"/>
      <c r="L1016" s="6"/>
    </row>
    <row r="1017" spans="1:12" x14ac:dyDescent="0.2">
      <c r="A1017" s="477"/>
      <c r="B1017" s="135"/>
      <c r="C1017" s="136"/>
      <c r="D1017" s="137"/>
      <c r="E1017" s="138"/>
      <c r="F1017" s="137"/>
      <c r="G1017" s="127"/>
      <c r="H1017" s="143"/>
      <c r="I1017" s="143"/>
      <c r="K1017" s="6"/>
      <c r="L1017" s="6"/>
    </row>
    <row r="1018" spans="1:12" x14ac:dyDescent="0.2">
      <c r="A1018" s="477"/>
      <c r="B1018" s="135"/>
      <c r="C1018" s="136"/>
      <c r="D1018" s="137"/>
      <c r="E1018" s="138"/>
      <c r="F1018" s="137"/>
      <c r="G1018" s="127"/>
      <c r="H1018" s="143"/>
      <c r="I1018" s="143"/>
      <c r="K1018" s="6"/>
      <c r="L1018" s="6"/>
    </row>
    <row r="1019" spans="1:12" x14ac:dyDescent="0.2">
      <c r="A1019" s="477"/>
      <c r="B1019" s="135"/>
      <c r="C1019" s="136"/>
      <c r="D1019" s="137"/>
      <c r="E1019" s="138"/>
      <c r="F1019" s="137"/>
      <c r="G1019" s="127"/>
      <c r="H1019" s="143"/>
      <c r="I1019" s="143"/>
      <c r="K1019" s="6"/>
      <c r="L1019" s="6"/>
    </row>
    <row r="1020" spans="1:12" x14ac:dyDescent="0.2">
      <c r="A1020" s="477"/>
      <c r="B1020" s="135"/>
      <c r="C1020" s="136"/>
      <c r="D1020" s="137"/>
      <c r="E1020" s="138"/>
      <c r="F1020" s="137"/>
      <c r="G1020" s="127"/>
      <c r="H1020" s="143"/>
      <c r="I1020" s="143"/>
      <c r="K1020" s="6"/>
      <c r="L1020" s="6"/>
    </row>
    <row r="1021" spans="1:12" x14ac:dyDescent="0.2">
      <c r="A1021" s="477"/>
      <c r="B1021" s="135"/>
      <c r="C1021" s="136"/>
      <c r="D1021" s="137"/>
      <c r="E1021" s="138"/>
      <c r="F1021" s="137"/>
      <c r="G1021" s="127"/>
      <c r="H1021" s="143"/>
      <c r="I1021" s="143"/>
      <c r="K1021" s="6"/>
      <c r="L1021" s="6"/>
    </row>
    <row r="1022" spans="1:12" x14ac:dyDescent="0.2">
      <c r="A1022" s="477"/>
      <c r="B1022" s="135"/>
      <c r="C1022" s="136"/>
      <c r="D1022" s="137"/>
      <c r="E1022" s="138"/>
      <c r="F1022" s="137"/>
      <c r="G1022" s="127"/>
      <c r="H1022" s="143"/>
      <c r="I1022" s="143"/>
      <c r="K1022" s="6"/>
      <c r="L1022" s="6"/>
    </row>
    <row r="1023" spans="1:12" x14ac:dyDescent="0.2">
      <c r="A1023" s="477"/>
      <c r="B1023" s="135"/>
      <c r="C1023" s="136"/>
      <c r="D1023" s="137"/>
      <c r="E1023" s="138"/>
      <c r="F1023" s="137"/>
      <c r="G1023" s="127"/>
      <c r="H1023" s="143"/>
      <c r="I1023" s="143"/>
      <c r="K1023" s="6"/>
      <c r="L1023" s="6"/>
    </row>
    <row r="1024" spans="1:12" x14ac:dyDescent="0.2">
      <c r="A1024" s="477"/>
      <c r="B1024" s="135"/>
      <c r="C1024" s="136"/>
      <c r="D1024" s="137"/>
      <c r="E1024" s="138"/>
      <c r="F1024" s="137"/>
      <c r="G1024" s="127"/>
      <c r="H1024" s="143"/>
      <c r="I1024" s="143"/>
      <c r="K1024" s="6"/>
      <c r="L1024" s="6"/>
    </row>
    <row r="1025" spans="1:12" x14ac:dyDescent="0.2">
      <c r="A1025" s="477"/>
      <c r="B1025" s="135"/>
      <c r="C1025" s="136"/>
      <c r="D1025" s="137"/>
      <c r="E1025" s="138"/>
      <c r="F1025" s="137"/>
      <c r="G1025" s="127"/>
      <c r="H1025" s="143"/>
      <c r="I1025" s="143"/>
      <c r="K1025" s="6"/>
      <c r="L1025" s="6"/>
    </row>
    <row r="1026" spans="1:12" x14ac:dyDescent="0.2">
      <c r="A1026" s="477"/>
      <c r="B1026" s="135"/>
      <c r="C1026" s="136"/>
      <c r="D1026" s="137"/>
      <c r="E1026" s="138"/>
      <c r="F1026" s="137"/>
      <c r="G1026" s="127"/>
      <c r="H1026" s="143"/>
      <c r="I1026" s="143"/>
      <c r="K1026" s="6"/>
      <c r="L1026" s="6"/>
    </row>
    <row r="1027" spans="1:12" x14ac:dyDescent="0.2">
      <c r="A1027" s="477"/>
      <c r="B1027" s="135"/>
      <c r="C1027" s="136"/>
      <c r="D1027" s="137"/>
      <c r="E1027" s="138"/>
      <c r="F1027" s="137"/>
      <c r="G1027" s="127"/>
      <c r="H1027" s="143"/>
      <c r="I1027" s="143"/>
      <c r="K1027" s="6"/>
      <c r="L1027" s="6"/>
    </row>
    <row r="1028" spans="1:12" x14ac:dyDescent="0.2">
      <c r="A1028" s="477"/>
      <c r="B1028" s="135"/>
      <c r="C1028" s="136"/>
      <c r="D1028" s="137"/>
      <c r="E1028" s="138"/>
      <c r="F1028" s="137"/>
      <c r="G1028" s="127"/>
      <c r="H1028" s="143"/>
      <c r="I1028" s="143"/>
      <c r="K1028" s="6"/>
      <c r="L1028" s="6"/>
    </row>
    <row r="1029" spans="1:12" x14ac:dyDescent="0.2">
      <c r="A1029" s="477"/>
      <c r="B1029" s="135"/>
      <c r="C1029" s="136"/>
      <c r="D1029" s="137"/>
      <c r="E1029" s="138"/>
      <c r="F1029" s="137"/>
      <c r="G1029" s="127"/>
      <c r="H1029" s="143"/>
      <c r="I1029" s="143"/>
      <c r="K1029" s="6"/>
      <c r="L1029" s="6"/>
    </row>
    <row r="1030" spans="1:12" x14ac:dyDescent="0.2">
      <c r="A1030" s="477"/>
      <c r="B1030" s="135"/>
      <c r="C1030" s="136"/>
      <c r="D1030" s="137"/>
      <c r="E1030" s="138"/>
      <c r="F1030" s="137"/>
      <c r="G1030" s="127"/>
      <c r="H1030" s="143"/>
      <c r="I1030" s="143"/>
      <c r="K1030" s="6"/>
      <c r="L1030" s="6"/>
    </row>
    <row r="1031" spans="1:12" x14ac:dyDescent="0.2">
      <c r="A1031" s="477"/>
      <c r="B1031" s="135"/>
      <c r="C1031" s="136"/>
      <c r="D1031" s="137"/>
      <c r="E1031" s="138"/>
      <c r="F1031" s="137"/>
      <c r="G1031" s="127"/>
      <c r="H1031" s="143"/>
      <c r="I1031" s="143"/>
      <c r="K1031" s="6"/>
      <c r="L1031" s="6"/>
    </row>
    <row r="1032" spans="1:12" x14ac:dyDescent="0.2">
      <c r="A1032" s="477"/>
      <c r="B1032" s="135"/>
      <c r="C1032" s="136"/>
      <c r="D1032" s="137"/>
      <c r="E1032" s="138"/>
      <c r="F1032" s="137"/>
      <c r="G1032" s="127"/>
      <c r="H1032" s="143"/>
      <c r="I1032" s="143"/>
      <c r="K1032" s="6"/>
      <c r="L1032" s="6"/>
    </row>
    <row r="1033" spans="1:12" x14ac:dyDescent="0.2">
      <c r="A1033" s="477"/>
      <c r="B1033" s="135"/>
      <c r="C1033" s="136"/>
      <c r="D1033" s="137"/>
      <c r="E1033" s="138"/>
      <c r="F1033" s="137"/>
      <c r="G1033" s="127"/>
      <c r="H1033" s="143"/>
      <c r="I1033" s="143"/>
      <c r="K1033" s="6"/>
      <c r="L1033" s="6"/>
    </row>
    <row r="1034" spans="1:12" x14ac:dyDescent="0.2">
      <c r="A1034" s="477"/>
      <c r="B1034" s="135"/>
      <c r="C1034" s="136"/>
      <c r="D1034" s="137"/>
      <c r="E1034" s="138"/>
      <c r="F1034" s="137"/>
      <c r="G1034" s="127"/>
      <c r="H1034" s="143"/>
      <c r="I1034" s="143"/>
      <c r="K1034" s="6"/>
      <c r="L1034" s="6"/>
    </row>
    <row r="1035" spans="1:12" x14ac:dyDescent="0.2">
      <c r="A1035" s="477"/>
      <c r="B1035" s="135"/>
      <c r="C1035" s="136"/>
      <c r="D1035" s="137"/>
      <c r="E1035" s="138"/>
      <c r="F1035" s="137"/>
      <c r="G1035" s="127"/>
      <c r="H1035" s="143"/>
      <c r="I1035" s="143"/>
      <c r="K1035" s="6"/>
      <c r="L1035" s="6"/>
    </row>
    <row r="1036" spans="1:12" x14ac:dyDescent="0.2">
      <c r="A1036" s="477"/>
      <c r="B1036" s="135"/>
      <c r="C1036" s="136"/>
      <c r="D1036" s="137"/>
      <c r="E1036" s="138"/>
      <c r="F1036" s="137"/>
      <c r="G1036" s="127"/>
      <c r="H1036" s="143"/>
      <c r="I1036" s="143"/>
      <c r="K1036" s="6"/>
      <c r="L1036" s="6"/>
    </row>
    <row r="1037" spans="1:12" x14ac:dyDescent="0.2">
      <c r="A1037" s="477"/>
      <c r="B1037" s="135"/>
      <c r="C1037" s="136"/>
      <c r="D1037" s="137"/>
      <c r="E1037" s="138"/>
      <c r="F1037" s="137"/>
      <c r="G1037" s="127"/>
      <c r="H1037" s="143"/>
      <c r="I1037" s="143"/>
      <c r="K1037" s="6"/>
      <c r="L1037" s="6"/>
    </row>
    <row r="1038" spans="1:12" x14ac:dyDescent="0.2">
      <c r="A1038" s="477"/>
      <c r="B1038" s="135"/>
      <c r="C1038" s="136"/>
      <c r="D1038" s="137"/>
      <c r="E1038" s="138"/>
      <c r="F1038" s="137"/>
      <c r="G1038" s="127"/>
      <c r="H1038" s="143"/>
      <c r="I1038" s="143"/>
      <c r="K1038" s="6"/>
      <c r="L1038" s="6"/>
    </row>
    <row r="1039" spans="1:12" x14ac:dyDescent="0.2">
      <c r="A1039" s="477"/>
      <c r="B1039" s="135"/>
      <c r="C1039" s="136"/>
      <c r="D1039" s="137"/>
      <c r="E1039" s="138"/>
      <c r="F1039" s="137"/>
      <c r="G1039" s="127"/>
      <c r="H1039" s="143"/>
      <c r="I1039" s="143"/>
      <c r="K1039" s="6"/>
      <c r="L1039" s="6"/>
    </row>
    <row r="1040" spans="1:12" x14ac:dyDescent="0.2">
      <c r="A1040" s="477"/>
      <c r="B1040" s="135"/>
      <c r="C1040" s="136"/>
      <c r="D1040" s="137"/>
      <c r="E1040" s="138"/>
      <c r="F1040" s="137"/>
      <c r="G1040" s="127"/>
      <c r="H1040" s="143"/>
      <c r="I1040" s="143"/>
      <c r="K1040" s="6"/>
      <c r="L1040" s="6"/>
    </row>
    <row r="1041" spans="1:12" x14ac:dyDescent="0.2">
      <c r="A1041" s="477"/>
      <c r="B1041" s="135"/>
      <c r="C1041" s="136"/>
      <c r="D1041" s="137"/>
      <c r="E1041" s="138"/>
      <c r="F1041" s="137"/>
      <c r="G1041" s="127"/>
      <c r="H1041" s="143"/>
      <c r="I1041" s="143"/>
      <c r="K1041" s="6"/>
      <c r="L1041" s="6"/>
    </row>
    <row r="1042" spans="1:12" x14ac:dyDescent="0.2">
      <c r="A1042" s="477"/>
      <c r="B1042" s="135"/>
      <c r="C1042" s="136"/>
      <c r="D1042" s="137"/>
      <c r="E1042" s="138"/>
      <c r="F1042" s="137"/>
      <c r="G1042" s="127"/>
      <c r="H1042" s="143"/>
      <c r="I1042" s="143"/>
      <c r="K1042" s="6"/>
      <c r="L1042" s="6"/>
    </row>
    <row r="1043" spans="1:12" x14ac:dyDescent="0.2">
      <c r="A1043" s="477"/>
      <c r="B1043" s="135"/>
      <c r="C1043" s="136"/>
      <c r="D1043" s="137"/>
      <c r="E1043" s="138"/>
      <c r="F1043" s="137"/>
      <c r="G1043" s="127"/>
      <c r="H1043" s="143"/>
      <c r="I1043" s="143"/>
      <c r="K1043" s="6"/>
      <c r="L1043" s="6"/>
    </row>
    <row r="1044" spans="1:12" x14ac:dyDescent="0.2">
      <c r="A1044" s="477"/>
      <c r="B1044" s="135"/>
      <c r="C1044" s="136"/>
      <c r="D1044" s="137"/>
      <c r="E1044" s="138"/>
      <c r="F1044" s="137"/>
      <c r="G1044" s="127"/>
      <c r="H1044" s="143"/>
      <c r="I1044" s="143"/>
      <c r="K1044" s="6"/>
      <c r="L1044" s="6"/>
    </row>
    <row r="1045" spans="1:12" x14ac:dyDescent="0.2">
      <c r="A1045" s="477"/>
      <c r="B1045" s="135"/>
      <c r="C1045" s="136"/>
      <c r="D1045" s="137"/>
      <c r="E1045" s="138"/>
      <c r="F1045" s="137"/>
      <c r="G1045" s="127"/>
      <c r="H1045" s="143"/>
      <c r="I1045" s="143"/>
      <c r="K1045" s="6"/>
      <c r="L1045" s="6"/>
    </row>
    <row r="1046" spans="1:12" x14ac:dyDescent="0.2">
      <c r="A1046" s="477"/>
      <c r="B1046" s="135"/>
      <c r="C1046" s="136"/>
      <c r="D1046" s="137"/>
      <c r="E1046" s="138"/>
      <c r="F1046" s="137"/>
      <c r="G1046" s="127"/>
      <c r="H1046" s="143"/>
      <c r="I1046" s="143"/>
      <c r="K1046" s="6"/>
      <c r="L1046" s="6"/>
    </row>
    <row r="1047" spans="1:12" x14ac:dyDescent="0.2">
      <c r="A1047" s="477"/>
      <c r="B1047" s="135"/>
      <c r="C1047" s="136"/>
      <c r="D1047" s="137"/>
      <c r="E1047" s="138"/>
      <c r="F1047" s="137"/>
      <c r="G1047" s="127"/>
      <c r="H1047" s="143"/>
      <c r="I1047" s="143"/>
      <c r="K1047" s="6"/>
      <c r="L1047" s="6"/>
    </row>
    <row r="1048" spans="1:12" x14ac:dyDescent="0.2">
      <c r="A1048" s="477"/>
      <c r="B1048" s="135"/>
      <c r="C1048" s="136"/>
      <c r="D1048" s="137"/>
      <c r="E1048" s="138"/>
      <c r="F1048" s="137"/>
      <c r="G1048" s="127"/>
      <c r="H1048" s="143"/>
      <c r="I1048" s="143"/>
      <c r="K1048" s="6"/>
      <c r="L1048" s="6"/>
    </row>
    <row r="1049" spans="1:12" x14ac:dyDescent="0.2">
      <c r="A1049" s="477"/>
      <c r="B1049" s="135"/>
      <c r="C1049" s="136"/>
      <c r="D1049" s="137"/>
      <c r="E1049" s="138"/>
      <c r="F1049" s="137"/>
      <c r="G1049" s="127"/>
      <c r="H1049" s="143"/>
      <c r="I1049" s="143"/>
      <c r="K1049" s="6"/>
      <c r="L1049" s="6"/>
    </row>
    <row r="1050" spans="1:12" x14ac:dyDescent="0.2">
      <c r="A1050" s="477"/>
      <c r="B1050" s="135"/>
      <c r="C1050" s="136"/>
      <c r="D1050" s="137"/>
      <c r="E1050" s="138"/>
      <c r="F1050" s="137"/>
      <c r="G1050" s="127"/>
      <c r="H1050" s="143"/>
      <c r="I1050" s="143"/>
      <c r="K1050" s="6"/>
      <c r="L1050" s="6"/>
    </row>
    <row r="1051" spans="1:12" x14ac:dyDescent="0.2">
      <c r="A1051" s="477"/>
      <c r="B1051" s="135"/>
      <c r="C1051" s="136"/>
      <c r="D1051" s="137"/>
      <c r="E1051" s="138"/>
      <c r="F1051" s="137"/>
      <c r="G1051" s="127"/>
      <c r="H1051" s="143"/>
      <c r="I1051" s="143"/>
      <c r="K1051" s="6"/>
      <c r="L1051" s="6"/>
    </row>
    <row r="1052" spans="1:12" x14ac:dyDescent="0.2">
      <c r="A1052" s="477"/>
      <c r="B1052" s="135"/>
      <c r="C1052" s="136"/>
      <c r="D1052" s="137"/>
      <c r="E1052" s="138"/>
      <c r="F1052" s="137"/>
      <c r="G1052" s="127"/>
      <c r="H1052" s="143"/>
      <c r="I1052" s="143"/>
      <c r="K1052" s="6"/>
      <c r="L1052" s="6"/>
    </row>
    <row r="1053" spans="1:12" x14ac:dyDescent="0.2">
      <c r="A1053" s="477"/>
      <c r="B1053" s="135"/>
      <c r="C1053" s="136"/>
      <c r="D1053" s="137"/>
      <c r="E1053" s="138"/>
      <c r="F1053" s="137"/>
      <c r="G1053" s="127"/>
      <c r="H1053" s="143"/>
      <c r="I1053" s="143"/>
      <c r="K1053" s="6"/>
      <c r="L1053" s="6"/>
    </row>
    <row r="1054" spans="1:12" x14ac:dyDescent="0.2">
      <c r="A1054" s="477"/>
      <c r="B1054" s="135"/>
      <c r="C1054" s="136"/>
      <c r="D1054" s="137"/>
      <c r="E1054" s="138"/>
      <c r="F1054" s="137"/>
      <c r="G1054" s="127"/>
      <c r="H1054" s="143"/>
      <c r="I1054" s="143"/>
      <c r="K1054" s="6"/>
      <c r="L1054" s="6"/>
    </row>
    <row r="1055" spans="1:12" x14ac:dyDescent="0.2">
      <c r="A1055" s="477"/>
      <c r="B1055" s="135"/>
      <c r="C1055" s="136"/>
      <c r="D1055" s="137"/>
      <c r="E1055" s="138"/>
      <c r="F1055" s="137"/>
      <c r="G1055" s="127"/>
      <c r="H1055" s="143"/>
      <c r="I1055" s="143"/>
      <c r="K1055" s="6"/>
      <c r="L1055" s="6"/>
    </row>
    <row r="1056" spans="1:12" x14ac:dyDescent="0.2">
      <c r="A1056" s="477"/>
      <c r="B1056" s="135"/>
      <c r="C1056" s="136"/>
      <c r="D1056" s="137"/>
      <c r="E1056" s="138"/>
      <c r="F1056" s="137"/>
      <c r="G1056" s="127"/>
      <c r="H1056" s="143"/>
      <c r="I1056" s="143"/>
      <c r="K1056" s="6"/>
      <c r="L1056" s="6"/>
    </row>
    <row r="1057" spans="1:12" x14ac:dyDescent="0.2">
      <c r="A1057" s="477"/>
      <c r="B1057" s="135"/>
      <c r="C1057" s="136"/>
      <c r="D1057" s="137"/>
      <c r="E1057" s="138"/>
      <c r="F1057" s="137"/>
      <c r="G1057" s="127"/>
      <c r="H1057" s="143"/>
      <c r="I1057" s="143"/>
      <c r="K1057" s="6"/>
      <c r="L1057" s="6"/>
    </row>
    <row r="1058" spans="1:12" x14ac:dyDescent="0.2">
      <c r="A1058" s="477"/>
      <c r="B1058" s="135"/>
      <c r="C1058" s="136"/>
      <c r="D1058" s="137"/>
      <c r="E1058" s="138"/>
      <c r="F1058" s="137"/>
      <c r="G1058" s="127"/>
      <c r="H1058" s="143"/>
      <c r="I1058" s="143"/>
      <c r="K1058" s="6"/>
      <c r="L1058" s="6"/>
    </row>
    <row r="1059" spans="1:12" x14ac:dyDescent="0.2">
      <c r="A1059" s="477"/>
      <c r="B1059" s="135"/>
      <c r="C1059" s="136"/>
      <c r="D1059" s="137"/>
      <c r="E1059" s="138"/>
      <c r="F1059" s="137"/>
      <c r="G1059" s="127"/>
      <c r="H1059" s="143"/>
      <c r="I1059" s="143"/>
      <c r="K1059" s="6"/>
      <c r="L1059" s="6"/>
    </row>
    <row r="1060" spans="1:12" x14ac:dyDescent="0.2">
      <c r="A1060" s="477"/>
      <c r="B1060" s="135"/>
      <c r="C1060" s="136"/>
      <c r="D1060" s="137"/>
      <c r="E1060" s="138"/>
      <c r="F1060" s="137"/>
      <c r="G1060" s="127"/>
      <c r="H1060" s="143"/>
      <c r="I1060" s="143"/>
      <c r="K1060" s="6"/>
      <c r="L1060" s="6"/>
    </row>
    <row r="1061" spans="1:12" x14ac:dyDescent="0.2">
      <c r="A1061" s="477"/>
      <c r="B1061" s="135"/>
      <c r="C1061" s="136"/>
      <c r="D1061" s="137"/>
      <c r="E1061" s="138"/>
      <c r="F1061" s="137"/>
      <c r="G1061" s="127"/>
      <c r="H1061" s="143"/>
      <c r="I1061" s="143"/>
      <c r="K1061" s="6"/>
      <c r="L1061" s="6"/>
    </row>
    <row r="1062" spans="1:12" x14ac:dyDescent="0.2">
      <c r="A1062" s="477"/>
      <c r="B1062" s="135"/>
      <c r="C1062" s="136"/>
      <c r="D1062" s="137"/>
      <c r="E1062" s="138"/>
      <c r="F1062" s="137"/>
      <c r="G1062" s="127"/>
      <c r="H1062" s="143"/>
      <c r="I1062" s="143"/>
      <c r="K1062" s="6"/>
      <c r="L1062" s="6"/>
    </row>
    <row r="1063" spans="1:12" x14ac:dyDescent="0.2">
      <c r="A1063" s="477"/>
      <c r="B1063" s="135"/>
      <c r="C1063" s="136"/>
      <c r="D1063" s="137"/>
      <c r="E1063" s="138"/>
      <c r="F1063" s="137"/>
      <c r="G1063" s="127"/>
      <c r="H1063" s="143"/>
      <c r="I1063" s="143"/>
      <c r="K1063" s="6"/>
      <c r="L1063" s="6"/>
    </row>
    <row r="1064" spans="1:12" x14ac:dyDescent="0.2">
      <c r="A1064" s="477"/>
      <c r="B1064" s="135"/>
      <c r="C1064" s="136"/>
      <c r="D1064" s="137"/>
      <c r="E1064" s="138"/>
      <c r="F1064" s="137"/>
      <c r="G1064" s="127"/>
      <c r="H1064" s="143"/>
      <c r="I1064" s="143"/>
      <c r="K1064" s="6"/>
      <c r="L1064" s="6"/>
    </row>
    <row r="1065" spans="1:12" x14ac:dyDescent="0.2">
      <c r="A1065" s="477"/>
      <c r="B1065" s="135"/>
      <c r="C1065" s="136"/>
      <c r="D1065" s="137"/>
      <c r="E1065" s="138"/>
      <c r="F1065" s="137"/>
      <c r="G1065" s="127"/>
      <c r="H1065" s="143"/>
      <c r="I1065" s="143"/>
      <c r="K1065" s="6"/>
      <c r="L1065" s="6"/>
    </row>
    <row r="1066" spans="1:12" x14ac:dyDescent="0.2">
      <c r="A1066" s="477"/>
      <c r="B1066" s="135"/>
      <c r="C1066" s="136"/>
      <c r="D1066" s="137"/>
      <c r="E1066" s="138"/>
      <c r="F1066" s="137"/>
      <c r="G1066" s="127"/>
      <c r="H1066" s="143"/>
      <c r="I1066" s="143"/>
      <c r="K1066" s="6"/>
      <c r="L1066" s="6"/>
    </row>
    <row r="1067" spans="1:12" x14ac:dyDescent="0.2">
      <c r="A1067" s="477"/>
      <c r="B1067" s="135"/>
      <c r="C1067" s="136"/>
      <c r="D1067" s="137"/>
      <c r="E1067" s="138"/>
      <c r="F1067" s="137"/>
      <c r="G1067" s="127"/>
      <c r="H1067" s="143"/>
      <c r="I1067" s="143"/>
      <c r="K1067" s="6"/>
      <c r="L1067" s="6"/>
    </row>
    <row r="1068" spans="1:12" x14ac:dyDescent="0.2">
      <c r="A1068" s="477"/>
      <c r="B1068" s="135"/>
      <c r="C1068" s="136"/>
      <c r="D1068" s="137"/>
      <c r="E1068" s="138"/>
      <c r="F1068" s="137"/>
      <c r="G1068" s="127"/>
      <c r="H1068" s="143"/>
      <c r="I1068" s="143"/>
      <c r="K1068" s="6"/>
      <c r="L1068" s="6"/>
    </row>
    <row r="1069" spans="1:12" x14ac:dyDescent="0.2">
      <c r="A1069" s="477"/>
      <c r="B1069" s="135"/>
      <c r="C1069" s="136"/>
      <c r="D1069" s="137"/>
      <c r="E1069" s="138"/>
      <c r="F1069" s="137"/>
      <c r="G1069" s="127"/>
      <c r="H1069" s="143"/>
      <c r="I1069" s="143"/>
      <c r="K1069" s="6"/>
      <c r="L1069" s="6"/>
    </row>
    <row r="1070" spans="1:12" x14ac:dyDescent="0.2">
      <c r="A1070" s="477"/>
      <c r="B1070" s="135"/>
      <c r="C1070" s="136"/>
      <c r="D1070" s="137"/>
      <c r="E1070" s="138"/>
      <c r="F1070" s="137"/>
      <c r="G1070" s="127"/>
      <c r="H1070" s="143"/>
      <c r="I1070" s="143"/>
      <c r="K1070" s="6"/>
      <c r="L1070" s="6"/>
    </row>
    <row r="1071" spans="1:12" x14ac:dyDescent="0.2">
      <c r="A1071" s="477"/>
      <c r="B1071" s="135"/>
      <c r="C1071" s="136"/>
      <c r="D1071" s="137"/>
      <c r="E1071" s="138"/>
      <c r="F1071" s="137"/>
      <c r="G1071" s="127"/>
      <c r="H1071" s="143"/>
      <c r="I1071" s="143"/>
      <c r="K1071" s="6"/>
      <c r="L1071" s="6"/>
    </row>
    <row r="1072" spans="1:12" x14ac:dyDescent="0.2">
      <c r="A1072" s="477"/>
      <c r="B1072" s="135"/>
      <c r="C1072" s="136"/>
      <c r="D1072" s="137"/>
      <c r="E1072" s="138"/>
      <c r="F1072" s="137"/>
      <c r="G1072" s="127"/>
      <c r="H1072" s="143"/>
      <c r="I1072" s="143"/>
      <c r="K1072" s="6"/>
      <c r="L1072" s="6"/>
    </row>
    <row r="1073" spans="1:12" x14ac:dyDescent="0.2">
      <c r="A1073" s="477"/>
      <c r="B1073" s="135"/>
      <c r="C1073" s="136"/>
      <c r="D1073" s="137"/>
      <c r="E1073" s="138"/>
      <c r="F1073" s="137"/>
      <c r="G1073" s="127"/>
      <c r="H1073" s="143"/>
      <c r="I1073" s="143"/>
      <c r="K1073" s="6"/>
      <c r="L1073" s="6"/>
    </row>
    <row r="1074" spans="1:12" x14ac:dyDescent="0.2">
      <c r="A1074" s="477"/>
      <c r="B1074" s="135"/>
      <c r="C1074" s="136"/>
      <c r="D1074" s="137"/>
      <c r="E1074" s="138"/>
      <c r="F1074" s="137"/>
      <c r="G1074" s="127"/>
      <c r="H1074" s="143"/>
      <c r="I1074" s="143"/>
      <c r="K1074" s="6"/>
      <c r="L1074" s="6"/>
    </row>
    <row r="1075" spans="1:12" x14ac:dyDescent="0.2">
      <c r="A1075" s="477"/>
      <c r="B1075" s="135"/>
      <c r="C1075" s="136"/>
      <c r="D1075" s="137"/>
      <c r="E1075" s="138"/>
      <c r="F1075" s="137"/>
      <c r="G1075" s="127"/>
      <c r="H1075" s="143"/>
      <c r="I1075" s="143"/>
      <c r="K1075" s="6"/>
      <c r="L1075" s="6"/>
    </row>
    <row r="1076" spans="1:12" x14ac:dyDescent="0.2">
      <c r="A1076" s="477"/>
      <c r="B1076" s="135"/>
      <c r="C1076" s="136"/>
      <c r="D1076" s="137"/>
      <c r="E1076" s="138"/>
      <c r="F1076" s="137"/>
      <c r="G1076" s="127"/>
      <c r="H1076" s="143"/>
      <c r="I1076" s="143"/>
      <c r="K1076" s="6"/>
      <c r="L1076" s="6"/>
    </row>
    <row r="1077" spans="1:12" x14ac:dyDescent="0.2">
      <c r="A1077" s="477"/>
      <c r="B1077" s="135"/>
      <c r="C1077" s="136"/>
      <c r="D1077" s="137"/>
      <c r="E1077" s="138"/>
      <c r="F1077" s="137"/>
      <c r="G1077" s="127"/>
      <c r="H1077" s="143"/>
      <c r="I1077" s="143"/>
      <c r="K1077" s="6"/>
      <c r="L1077" s="6"/>
    </row>
    <row r="1078" spans="1:12" x14ac:dyDescent="0.2">
      <c r="A1078" s="477"/>
      <c r="B1078" s="135"/>
      <c r="C1078" s="136"/>
      <c r="D1078" s="137"/>
      <c r="E1078" s="138"/>
      <c r="F1078" s="137"/>
      <c r="G1078" s="127"/>
      <c r="H1078" s="143"/>
      <c r="I1078" s="143"/>
      <c r="K1078" s="6"/>
      <c r="L1078" s="6"/>
    </row>
    <row r="1079" spans="1:12" x14ac:dyDescent="0.2">
      <c r="A1079" s="477"/>
      <c r="B1079" s="135"/>
      <c r="C1079" s="136"/>
      <c r="D1079" s="137"/>
      <c r="E1079" s="138"/>
      <c r="F1079" s="137"/>
      <c r="G1079" s="127"/>
      <c r="H1079" s="143"/>
      <c r="I1079" s="143"/>
      <c r="K1079" s="6"/>
      <c r="L1079" s="6"/>
    </row>
    <row r="1080" spans="1:12" x14ac:dyDescent="0.2">
      <c r="A1080" s="477"/>
      <c r="B1080" s="135"/>
      <c r="C1080" s="136"/>
      <c r="D1080" s="137"/>
      <c r="E1080" s="138"/>
      <c r="F1080" s="137"/>
      <c r="G1080" s="127"/>
      <c r="H1080" s="143"/>
      <c r="I1080" s="143"/>
      <c r="K1080" s="6"/>
      <c r="L1080" s="6"/>
    </row>
    <row r="1081" spans="1:12" x14ac:dyDescent="0.2">
      <c r="A1081" s="477"/>
      <c r="B1081" s="135"/>
      <c r="C1081" s="136"/>
      <c r="D1081" s="137"/>
      <c r="E1081" s="138"/>
      <c r="F1081" s="137"/>
      <c r="G1081" s="127"/>
      <c r="H1081" s="143"/>
      <c r="I1081" s="143"/>
      <c r="K1081" s="6"/>
      <c r="L1081" s="6"/>
    </row>
    <row r="1082" spans="1:12" x14ac:dyDescent="0.2">
      <c r="A1082" s="477"/>
      <c r="B1082" s="135"/>
      <c r="C1082" s="136"/>
      <c r="D1082" s="137"/>
      <c r="E1082" s="138"/>
      <c r="F1082" s="137"/>
      <c r="G1082" s="127"/>
      <c r="H1082" s="143"/>
      <c r="I1082" s="143"/>
      <c r="K1082" s="6"/>
      <c r="L1082" s="6"/>
    </row>
    <row r="1083" spans="1:12" x14ac:dyDescent="0.2">
      <c r="A1083" s="477"/>
      <c r="B1083" s="135"/>
      <c r="C1083" s="136"/>
      <c r="D1083" s="137"/>
      <c r="E1083" s="138"/>
      <c r="F1083" s="137"/>
      <c r="G1083" s="127"/>
      <c r="H1083" s="143"/>
      <c r="I1083" s="143"/>
      <c r="K1083" s="6"/>
      <c r="L1083" s="6"/>
    </row>
    <row r="1084" spans="1:12" x14ac:dyDescent="0.2">
      <c r="A1084" s="477"/>
      <c r="B1084" s="135"/>
      <c r="C1084" s="136"/>
      <c r="D1084" s="137"/>
      <c r="E1084" s="138"/>
      <c r="F1084" s="137"/>
      <c r="G1084" s="127"/>
      <c r="H1084" s="143"/>
      <c r="I1084" s="143"/>
      <c r="K1084" s="6"/>
      <c r="L1084" s="6"/>
    </row>
    <row r="1085" spans="1:12" x14ac:dyDescent="0.2">
      <c r="A1085" s="477"/>
      <c r="B1085" s="135"/>
      <c r="C1085" s="136"/>
      <c r="D1085" s="137"/>
      <c r="E1085" s="138"/>
      <c r="F1085" s="137"/>
      <c r="G1085" s="127"/>
      <c r="H1085" s="143"/>
      <c r="I1085" s="143"/>
      <c r="K1085" s="6"/>
      <c r="L1085" s="6"/>
    </row>
    <row r="1086" spans="1:12" x14ac:dyDescent="0.2">
      <c r="A1086" s="477"/>
      <c r="B1086" s="135"/>
      <c r="C1086" s="136"/>
      <c r="D1086" s="137"/>
      <c r="E1086" s="138"/>
      <c r="F1086" s="137"/>
      <c r="G1086" s="127"/>
      <c r="H1086" s="143"/>
      <c r="I1086" s="143"/>
      <c r="K1086" s="6"/>
      <c r="L1086" s="6"/>
    </row>
    <row r="1087" spans="1:12" x14ac:dyDescent="0.2">
      <c r="A1087" s="477"/>
      <c r="B1087" s="135"/>
      <c r="C1087" s="136"/>
      <c r="D1087" s="137"/>
      <c r="E1087" s="138"/>
      <c r="F1087" s="137"/>
      <c r="G1087" s="127"/>
      <c r="H1087" s="143"/>
      <c r="I1087" s="143"/>
      <c r="K1087" s="6"/>
      <c r="L1087" s="6"/>
    </row>
    <row r="1088" spans="1:12" x14ac:dyDescent="0.2">
      <c r="A1088" s="477"/>
      <c r="B1088" s="135"/>
      <c r="C1088" s="136"/>
      <c r="D1088" s="137"/>
      <c r="E1088" s="138"/>
      <c r="F1088" s="137"/>
      <c r="G1088" s="127"/>
      <c r="H1088" s="143"/>
      <c r="I1088" s="143"/>
      <c r="K1088" s="6"/>
      <c r="L1088" s="6"/>
    </row>
    <row r="1089" spans="1:12" x14ac:dyDescent="0.2">
      <c r="A1089" s="477"/>
      <c r="B1089" s="135"/>
      <c r="C1089" s="136"/>
      <c r="D1089" s="137"/>
      <c r="E1089" s="138"/>
      <c r="F1089" s="137"/>
      <c r="G1089" s="127"/>
      <c r="H1089" s="143"/>
      <c r="I1089" s="143"/>
      <c r="K1089" s="6"/>
      <c r="L1089" s="6"/>
    </row>
    <row r="1090" spans="1:12" x14ac:dyDescent="0.2">
      <c r="A1090" s="477"/>
      <c r="B1090" s="135"/>
      <c r="C1090" s="136"/>
      <c r="D1090" s="137"/>
      <c r="E1090" s="138"/>
      <c r="F1090" s="137"/>
      <c r="G1090" s="127"/>
      <c r="H1090" s="143"/>
      <c r="I1090" s="143"/>
      <c r="K1090" s="6"/>
      <c r="L1090" s="6"/>
    </row>
    <row r="1091" spans="1:12" x14ac:dyDescent="0.2">
      <c r="A1091" s="477"/>
      <c r="B1091" s="135"/>
      <c r="C1091" s="136"/>
      <c r="D1091" s="137"/>
      <c r="E1091" s="138"/>
      <c r="F1091" s="137"/>
      <c r="G1091" s="127"/>
      <c r="H1091" s="143"/>
      <c r="I1091" s="143"/>
      <c r="K1091" s="6"/>
      <c r="L1091" s="6"/>
    </row>
    <row r="1092" spans="1:12" x14ac:dyDescent="0.2">
      <c r="A1092" s="477"/>
      <c r="B1092" s="135"/>
      <c r="C1092" s="136"/>
      <c r="D1092" s="137"/>
      <c r="E1092" s="138"/>
      <c r="F1092" s="137"/>
      <c r="G1092" s="127"/>
      <c r="H1092" s="143"/>
      <c r="I1092" s="143"/>
      <c r="K1092" s="6"/>
      <c r="L1092" s="6"/>
    </row>
    <row r="1093" spans="1:12" x14ac:dyDescent="0.2">
      <c r="A1093" s="477"/>
      <c r="B1093" s="135"/>
      <c r="C1093" s="136"/>
      <c r="D1093" s="137"/>
      <c r="E1093" s="138"/>
      <c r="F1093" s="137"/>
      <c r="G1093" s="127"/>
      <c r="H1093" s="143"/>
      <c r="I1093" s="143"/>
      <c r="K1093" s="6"/>
      <c r="L1093" s="6"/>
    </row>
    <row r="1094" spans="1:12" x14ac:dyDescent="0.2">
      <c r="A1094" s="477"/>
      <c r="B1094" s="135"/>
      <c r="C1094" s="136"/>
      <c r="D1094" s="137"/>
      <c r="E1094" s="138"/>
      <c r="F1094" s="137"/>
      <c r="G1094" s="127"/>
      <c r="H1094" s="143"/>
      <c r="I1094" s="143"/>
      <c r="K1094" s="6"/>
      <c r="L1094" s="6"/>
    </row>
    <row r="1095" spans="1:12" x14ac:dyDescent="0.2">
      <c r="A1095" s="477"/>
      <c r="B1095" s="135"/>
      <c r="C1095" s="136"/>
      <c r="D1095" s="137"/>
      <c r="E1095" s="138"/>
      <c r="F1095" s="137"/>
      <c r="G1095" s="127"/>
      <c r="H1095" s="143"/>
      <c r="I1095" s="143"/>
      <c r="K1095" s="6"/>
      <c r="L1095" s="6"/>
    </row>
    <row r="1096" spans="1:12" x14ac:dyDescent="0.2">
      <c r="A1096" s="477"/>
      <c r="B1096" s="135"/>
      <c r="C1096" s="136"/>
      <c r="D1096" s="137"/>
      <c r="E1096" s="138"/>
      <c r="F1096" s="137"/>
      <c r="G1096" s="127"/>
      <c r="H1096" s="143"/>
      <c r="I1096" s="143"/>
      <c r="K1096" s="6"/>
      <c r="L1096" s="6"/>
    </row>
    <row r="1097" spans="1:12" x14ac:dyDescent="0.2">
      <c r="A1097" s="477"/>
      <c r="B1097" s="135"/>
      <c r="C1097" s="136"/>
      <c r="D1097" s="137"/>
      <c r="E1097" s="138"/>
      <c r="F1097" s="137"/>
      <c r="G1097" s="127"/>
      <c r="H1097" s="143"/>
      <c r="I1097" s="143"/>
      <c r="K1097" s="6"/>
      <c r="L1097" s="6"/>
    </row>
    <row r="1098" spans="1:12" x14ac:dyDescent="0.2">
      <c r="A1098" s="477"/>
      <c r="B1098" s="135"/>
      <c r="C1098" s="136"/>
      <c r="D1098" s="137"/>
      <c r="E1098" s="138"/>
      <c r="F1098" s="137"/>
      <c r="G1098" s="127"/>
      <c r="H1098" s="143"/>
      <c r="I1098" s="143"/>
      <c r="K1098" s="6"/>
      <c r="L1098" s="6"/>
    </row>
    <row r="1099" spans="1:12" x14ac:dyDescent="0.2">
      <c r="A1099" s="477"/>
      <c r="B1099" s="135"/>
      <c r="C1099" s="136"/>
      <c r="D1099" s="137"/>
      <c r="E1099" s="138"/>
      <c r="F1099" s="137"/>
      <c r="G1099" s="127"/>
      <c r="H1099" s="143"/>
      <c r="I1099" s="143"/>
      <c r="K1099" s="6"/>
      <c r="L1099" s="6"/>
    </row>
    <row r="1100" spans="1:12" x14ac:dyDescent="0.2">
      <c r="A1100" s="477"/>
      <c r="B1100" s="135"/>
      <c r="C1100" s="136"/>
      <c r="D1100" s="137"/>
      <c r="E1100" s="138"/>
      <c r="F1100" s="137"/>
      <c r="G1100" s="127"/>
      <c r="H1100" s="143"/>
      <c r="I1100" s="143"/>
      <c r="K1100" s="6"/>
      <c r="L1100" s="6"/>
    </row>
    <row r="1101" spans="1:12" x14ac:dyDescent="0.2">
      <c r="A1101" s="477"/>
      <c r="B1101" s="135"/>
      <c r="C1101" s="136"/>
      <c r="D1101" s="137"/>
      <c r="E1101" s="138"/>
      <c r="F1101" s="137"/>
      <c r="G1101" s="127"/>
      <c r="H1101" s="143"/>
      <c r="I1101" s="143"/>
      <c r="K1101" s="6"/>
      <c r="L1101" s="6"/>
    </row>
    <row r="1102" spans="1:12" x14ac:dyDescent="0.2">
      <c r="A1102" s="477"/>
      <c r="B1102" s="135"/>
      <c r="C1102" s="136"/>
      <c r="D1102" s="137"/>
      <c r="E1102" s="138"/>
      <c r="F1102" s="137"/>
      <c r="G1102" s="127"/>
      <c r="H1102" s="143"/>
      <c r="I1102" s="143"/>
      <c r="K1102" s="6"/>
      <c r="L1102" s="6"/>
    </row>
    <row r="1103" spans="1:12" x14ac:dyDescent="0.2">
      <c r="A1103" s="477"/>
      <c r="B1103" s="135"/>
      <c r="C1103" s="136"/>
      <c r="D1103" s="137"/>
      <c r="E1103" s="138"/>
      <c r="F1103" s="137"/>
      <c r="G1103" s="127"/>
      <c r="H1103" s="143"/>
      <c r="I1103" s="143"/>
      <c r="K1103" s="6"/>
      <c r="L1103" s="6"/>
    </row>
    <row r="1104" spans="1:12" x14ac:dyDescent="0.2">
      <c r="A1104" s="477"/>
      <c r="B1104" s="135"/>
      <c r="C1104" s="136"/>
      <c r="D1104" s="137"/>
      <c r="E1104" s="138"/>
      <c r="F1104" s="137"/>
      <c r="G1104" s="127"/>
      <c r="H1104" s="143"/>
      <c r="I1104" s="143"/>
      <c r="K1104" s="6"/>
      <c r="L1104" s="6"/>
    </row>
    <row r="1105" spans="1:12" x14ac:dyDescent="0.2">
      <c r="A1105" s="477"/>
      <c r="B1105" s="135"/>
      <c r="C1105" s="136"/>
      <c r="D1105" s="137"/>
      <c r="E1105" s="138"/>
      <c r="F1105" s="137"/>
      <c r="G1105" s="127"/>
      <c r="H1105" s="143"/>
      <c r="I1105" s="143"/>
      <c r="K1105" s="6"/>
      <c r="L1105" s="6"/>
    </row>
    <row r="1106" spans="1:12" x14ac:dyDescent="0.2">
      <c r="A1106" s="477"/>
      <c r="B1106" s="135"/>
      <c r="C1106" s="136"/>
      <c r="D1106" s="137"/>
      <c r="E1106" s="138"/>
      <c r="F1106" s="137"/>
      <c r="G1106" s="127"/>
      <c r="H1106" s="143"/>
      <c r="I1106" s="143"/>
      <c r="K1106" s="6"/>
      <c r="L1106" s="6"/>
    </row>
    <row r="1107" spans="1:12" x14ac:dyDescent="0.2">
      <c r="A1107" s="477"/>
      <c r="B1107" s="135"/>
      <c r="C1107" s="136"/>
      <c r="D1107" s="137"/>
      <c r="E1107" s="138"/>
      <c r="F1107" s="137"/>
      <c r="G1107" s="127"/>
      <c r="H1107" s="143"/>
      <c r="I1107" s="143"/>
      <c r="K1107" s="6"/>
      <c r="L1107" s="6"/>
    </row>
    <row r="1108" spans="1:12" x14ac:dyDescent="0.2">
      <c r="A1108" s="477"/>
      <c r="B1108" s="135"/>
      <c r="C1108" s="136"/>
      <c r="D1108" s="137"/>
      <c r="E1108" s="138"/>
      <c r="F1108" s="137"/>
      <c r="G1108" s="127"/>
      <c r="H1108" s="143"/>
      <c r="I1108" s="143"/>
      <c r="K1108" s="6"/>
      <c r="L1108" s="6"/>
    </row>
    <row r="1109" spans="1:12" x14ac:dyDescent="0.2">
      <c r="A1109" s="477"/>
      <c r="B1109" s="135"/>
      <c r="C1109" s="136"/>
      <c r="D1109" s="137"/>
      <c r="E1109" s="138"/>
      <c r="F1109" s="137"/>
      <c r="G1109" s="127"/>
      <c r="H1109" s="143"/>
      <c r="I1109" s="143"/>
      <c r="K1109" s="6"/>
      <c r="L1109" s="6"/>
    </row>
    <row r="1110" spans="1:12" x14ac:dyDescent="0.2">
      <c r="A1110" s="477"/>
      <c r="B1110" s="135"/>
      <c r="C1110" s="136"/>
      <c r="D1110" s="137"/>
      <c r="E1110" s="138"/>
      <c r="F1110" s="137"/>
      <c r="G1110" s="127"/>
      <c r="H1110" s="143"/>
      <c r="I1110" s="143"/>
      <c r="K1110" s="6"/>
      <c r="L1110" s="6"/>
    </row>
    <row r="1111" spans="1:12" x14ac:dyDescent="0.2">
      <c r="A1111" s="477"/>
      <c r="B1111" s="135"/>
      <c r="C1111" s="136"/>
      <c r="D1111" s="137"/>
      <c r="E1111" s="138"/>
      <c r="F1111" s="137"/>
      <c r="G1111" s="127"/>
      <c r="H1111" s="143"/>
      <c r="I1111" s="143"/>
      <c r="K1111" s="6"/>
      <c r="L1111" s="6"/>
    </row>
    <row r="1112" spans="1:12" x14ac:dyDescent="0.2">
      <c r="A1112" s="477"/>
      <c r="B1112" s="135"/>
      <c r="C1112" s="136"/>
      <c r="D1112" s="137"/>
      <c r="E1112" s="138"/>
      <c r="F1112" s="137"/>
      <c r="G1112" s="127"/>
      <c r="H1112" s="143"/>
      <c r="I1112" s="143"/>
      <c r="K1112" s="6"/>
      <c r="L1112" s="6"/>
    </row>
    <row r="1113" spans="1:12" x14ac:dyDescent="0.2">
      <c r="A1113" s="477"/>
      <c r="B1113" s="135"/>
      <c r="C1113" s="136"/>
      <c r="D1113" s="137"/>
      <c r="E1113" s="138"/>
      <c r="F1113" s="137"/>
      <c r="G1113" s="127"/>
      <c r="H1113" s="143"/>
      <c r="I1113" s="143"/>
      <c r="K1113" s="6"/>
      <c r="L1113" s="6"/>
    </row>
    <row r="1114" spans="1:12" x14ac:dyDescent="0.2">
      <c r="A1114" s="477"/>
      <c r="B1114" s="135"/>
      <c r="C1114" s="136"/>
      <c r="D1114" s="137"/>
      <c r="E1114" s="138"/>
      <c r="F1114" s="137"/>
      <c r="G1114" s="127"/>
      <c r="H1114" s="143"/>
      <c r="I1114" s="143"/>
      <c r="K1114" s="6"/>
      <c r="L1114" s="6"/>
    </row>
    <row r="1115" spans="1:12" x14ac:dyDescent="0.2">
      <c r="A1115" s="477"/>
      <c r="B1115" s="135"/>
      <c r="C1115" s="136"/>
      <c r="D1115" s="137"/>
      <c r="E1115" s="138"/>
      <c r="F1115" s="137"/>
      <c r="G1115" s="127"/>
      <c r="H1115" s="143"/>
      <c r="I1115" s="143"/>
      <c r="K1115" s="6"/>
      <c r="L1115" s="6"/>
    </row>
    <row r="1116" spans="1:12" x14ac:dyDescent="0.2">
      <c r="A1116" s="477"/>
      <c r="B1116" s="135"/>
      <c r="C1116" s="136"/>
      <c r="D1116" s="137"/>
      <c r="E1116" s="138"/>
      <c r="F1116" s="137"/>
      <c r="G1116" s="127"/>
      <c r="H1116" s="143"/>
      <c r="I1116" s="143"/>
      <c r="K1116" s="6"/>
      <c r="L1116" s="6"/>
    </row>
    <row r="1117" spans="1:12" x14ac:dyDescent="0.2">
      <c r="A1117" s="477"/>
      <c r="B1117" s="135"/>
      <c r="C1117" s="136"/>
      <c r="D1117" s="137"/>
      <c r="E1117" s="138"/>
      <c r="F1117" s="137"/>
      <c r="G1117" s="127"/>
      <c r="H1117" s="143"/>
      <c r="I1117" s="143"/>
      <c r="K1117" s="6"/>
      <c r="L1117" s="6"/>
    </row>
    <row r="1118" spans="1:12" x14ac:dyDescent="0.2">
      <c r="A1118" s="477"/>
      <c r="B1118" s="135"/>
      <c r="C1118" s="136"/>
      <c r="D1118" s="137"/>
      <c r="E1118" s="138"/>
      <c r="F1118" s="137"/>
      <c r="G1118" s="127"/>
      <c r="H1118" s="143"/>
      <c r="I1118" s="143"/>
      <c r="K1118" s="6"/>
      <c r="L1118" s="6"/>
    </row>
    <row r="1119" spans="1:12" x14ac:dyDescent="0.2">
      <c r="A1119" s="477"/>
      <c r="B1119" s="135"/>
      <c r="C1119" s="136"/>
      <c r="D1119" s="137"/>
      <c r="E1119" s="138"/>
      <c r="F1119" s="137"/>
      <c r="G1119" s="127"/>
      <c r="H1119" s="143"/>
      <c r="I1119" s="143"/>
      <c r="K1119" s="6"/>
      <c r="L1119" s="6"/>
    </row>
    <row r="1120" spans="1:12" x14ac:dyDescent="0.2">
      <c r="A1120" s="477"/>
      <c r="B1120" s="135"/>
      <c r="C1120" s="136"/>
      <c r="D1120" s="137"/>
      <c r="E1120" s="138"/>
      <c r="F1120" s="137"/>
      <c r="G1120" s="127"/>
      <c r="H1120" s="143"/>
      <c r="I1120" s="143"/>
      <c r="K1120" s="6"/>
      <c r="L1120" s="6"/>
    </row>
    <row r="1121" spans="1:12" x14ac:dyDescent="0.2">
      <c r="A1121" s="477"/>
      <c r="B1121" s="135"/>
      <c r="C1121" s="136"/>
      <c r="D1121" s="137"/>
      <c r="E1121" s="138"/>
      <c r="F1121" s="137"/>
      <c r="G1121" s="127"/>
      <c r="H1121" s="143"/>
      <c r="I1121" s="143"/>
      <c r="K1121" s="6"/>
      <c r="L1121" s="6"/>
    </row>
    <row r="1122" spans="1:12" x14ac:dyDescent="0.2">
      <c r="A1122" s="477"/>
      <c r="B1122" s="135"/>
      <c r="C1122" s="136"/>
      <c r="D1122" s="137"/>
      <c r="E1122" s="138"/>
      <c r="F1122" s="137"/>
      <c r="G1122" s="127"/>
      <c r="H1122" s="143"/>
      <c r="I1122" s="143"/>
      <c r="K1122" s="6"/>
      <c r="L1122" s="6"/>
    </row>
    <row r="1123" spans="1:12" x14ac:dyDescent="0.2">
      <c r="A1123" s="477"/>
      <c r="B1123" s="135"/>
      <c r="C1123" s="136"/>
      <c r="D1123" s="137"/>
      <c r="E1123" s="138"/>
      <c r="F1123" s="137"/>
      <c r="G1123" s="127"/>
      <c r="H1123" s="143"/>
      <c r="I1123" s="143"/>
      <c r="K1123" s="6"/>
      <c r="L1123" s="6"/>
    </row>
    <row r="1124" spans="1:12" x14ac:dyDescent="0.2">
      <c r="A1124" s="477"/>
      <c r="B1124" s="135"/>
      <c r="C1124" s="136"/>
      <c r="D1124" s="137"/>
      <c r="E1124" s="138"/>
      <c r="F1124" s="137"/>
      <c r="G1124" s="127"/>
      <c r="H1124" s="143"/>
      <c r="I1124" s="143"/>
      <c r="K1124" s="6"/>
      <c r="L1124" s="6"/>
    </row>
    <row r="1125" spans="1:12" x14ac:dyDescent="0.2">
      <c r="A1125" s="477"/>
      <c r="B1125" s="135"/>
      <c r="C1125" s="136"/>
      <c r="D1125" s="137"/>
      <c r="E1125" s="138"/>
      <c r="F1125" s="137"/>
      <c r="G1125" s="127"/>
      <c r="H1125" s="143"/>
      <c r="I1125" s="143"/>
      <c r="K1125" s="6"/>
      <c r="L1125" s="6"/>
    </row>
    <row r="1126" spans="1:12" x14ac:dyDescent="0.2">
      <c r="A1126" s="477"/>
      <c r="B1126" s="135"/>
      <c r="C1126" s="136"/>
      <c r="D1126" s="137"/>
      <c r="E1126" s="138"/>
      <c r="F1126" s="137"/>
      <c r="G1126" s="127"/>
      <c r="H1126" s="143"/>
      <c r="I1126" s="143"/>
      <c r="K1126" s="6"/>
      <c r="L1126" s="6"/>
    </row>
    <row r="1127" spans="1:12" x14ac:dyDescent="0.2">
      <c r="A1127" s="477"/>
      <c r="B1127" s="135"/>
      <c r="C1127" s="136"/>
      <c r="D1127" s="137"/>
      <c r="E1127" s="138"/>
      <c r="F1127" s="137"/>
      <c r="G1127" s="127"/>
      <c r="H1127" s="143"/>
      <c r="I1127" s="143"/>
      <c r="K1127" s="6"/>
      <c r="L1127" s="6"/>
    </row>
    <row r="1128" spans="1:12" x14ac:dyDescent="0.2">
      <c r="A1128" s="477"/>
      <c r="B1128" s="135"/>
      <c r="C1128" s="136"/>
      <c r="D1128" s="137"/>
      <c r="E1128" s="138"/>
      <c r="F1128" s="137"/>
      <c r="G1128" s="127"/>
      <c r="H1128" s="143"/>
      <c r="I1128" s="143"/>
      <c r="K1128" s="6"/>
      <c r="L1128" s="6"/>
    </row>
    <row r="1129" spans="1:12" x14ac:dyDescent="0.2">
      <c r="A1129" s="477"/>
      <c r="B1129" s="135"/>
      <c r="C1129" s="136"/>
      <c r="D1129" s="137"/>
      <c r="E1129" s="138"/>
      <c r="F1129" s="137"/>
      <c r="G1129" s="127"/>
      <c r="H1129" s="143"/>
      <c r="I1129" s="143"/>
      <c r="K1129" s="6"/>
      <c r="L1129" s="6"/>
    </row>
    <row r="1130" spans="1:12" x14ac:dyDescent="0.2">
      <c r="A1130" s="477"/>
      <c r="B1130" s="135"/>
      <c r="C1130" s="136"/>
      <c r="D1130" s="137"/>
      <c r="E1130" s="138"/>
      <c r="F1130" s="137"/>
      <c r="G1130" s="127"/>
      <c r="H1130" s="143"/>
      <c r="I1130" s="143"/>
      <c r="K1130" s="6"/>
      <c r="L1130" s="6"/>
    </row>
    <row r="1131" spans="1:12" x14ac:dyDescent="0.2">
      <c r="A1131" s="477"/>
      <c r="B1131" s="135"/>
      <c r="C1131" s="136"/>
      <c r="D1131" s="137"/>
      <c r="E1131" s="138"/>
      <c r="F1131" s="137"/>
      <c r="G1131" s="127"/>
      <c r="H1131" s="143"/>
      <c r="I1131" s="143"/>
      <c r="K1131" s="6"/>
      <c r="L1131" s="6"/>
    </row>
    <row r="1132" spans="1:12" x14ac:dyDescent="0.2">
      <c r="A1132" s="477"/>
      <c r="B1132" s="135"/>
      <c r="C1132" s="136"/>
      <c r="D1132" s="137"/>
      <c r="E1132" s="138"/>
      <c r="F1132" s="137"/>
      <c r="G1132" s="127"/>
      <c r="H1132" s="143"/>
      <c r="I1132" s="143"/>
      <c r="K1132" s="6"/>
      <c r="L1132" s="6"/>
    </row>
    <row r="1133" spans="1:12" x14ac:dyDescent="0.2">
      <c r="A1133" s="477"/>
      <c r="B1133" s="135"/>
      <c r="C1133" s="136"/>
      <c r="D1133" s="137"/>
      <c r="E1133" s="138"/>
      <c r="F1133" s="137"/>
      <c r="G1133" s="127"/>
      <c r="H1133" s="143"/>
      <c r="I1133" s="143"/>
      <c r="K1133" s="6"/>
      <c r="L1133" s="6"/>
    </row>
    <row r="1134" spans="1:12" x14ac:dyDescent="0.2">
      <c r="A1134" s="477"/>
      <c r="B1134" s="135"/>
      <c r="C1134" s="136"/>
      <c r="D1134" s="137"/>
      <c r="E1134" s="138"/>
      <c r="F1134" s="137"/>
      <c r="G1134" s="127"/>
      <c r="H1134" s="143"/>
      <c r="I1134" s="143"/>
      <c r="K1134" s="6"/>
      <c r="L1134" s="6"/>
    </row>
    <row r="1135" spans="1:12" x14ac:dyDescent="0.2">
      <c r="A1135" s="477"/>
      <c r="B1135" s="135"/>
      <c r="C1135" s="136"/>
      <c r="D1135" s="137"/>
      <c r="E1135" s="138"/>
      <c r="F1135" s="137"/>
      <c r="G1135" s="127"/>
      <c r="H1135" s="143"/>
      <c r="I1135" s="143"/>
      <c r="K1135" s="6"/>
      <c r="L1135" s="6"/>
    </row>
    <row r="1136" spans="1:12" x14ac:dyDescent="0.2">
      <c r="A1136" s="477"/>
      <c r="B1136" s="135"/>
      <c r="C1136" s="136"/>
      <c r="D1136" s="137"/>
      <c r="E1136" s="138"/>
      <c r="F1136" s="137"/>
      <c r="G1136" s="127"/>
      <c r="H1136" s="143"/>
      <c r="I1136" s="143"/>
      <c r="K1136" s="6"/>
      <c r="L1136" s="6"/>
    </row>
    <row r="1137" spans="1:12" x14ac:dyDescent="0.2">
      <c r="A1137" s="477"/>
      <c r="B1137" s="135"/>
      <c r="C1137" s="136"/>
      <c r="D1137" s="137"/>
      <c r="E1137" s="138"/>
      <c r="F1137" s="137"/>
      <c r="G1137" s="127"/>
      <c r="H1137" s="143"/>
      <c r="I1137" s="143"/>
      <c r="K1137" s="6"/>
      <c r="L1137" s="6"/>
    </row>
    <row r="1138" spans="1:12" x14ac:dyDescent="0.2">
      <c r="A1138" s="477"/>
      <c r="B1138" s="135"/>
      <c r="C1138" s="136"/>
      <c r="D1138" s="137"/>
      <c r="E1138" s="138"/>
      <c r="F1138" s="137"/>
      <c r="G1138" s="127"/>
      <c r="H1138" s="143"/>
      <c r="I1138" s="143"/>
      <c r="K1138" s="6"/>
      <c r="L1138" s="6"/>
    </row>
    <row r="1139" spans="1:12" x14ac:dyDescent="0.2">
      <c r="A1139" s="477"/>
      <c r="B1139" s="135"/>
      <c r="C1139" s="136"/>
      <c r="D1139" s="137"/>
      <c r="E1139" s="138"/>
      <c r="F1139" s="137"/>
      <c r="G1139" s="127"/>
      <c r="H1139" s="143"/>
      <c r="I1139" s="143"/>
      <c r="K1139" s="6"/>
      <c r="L1139" s="6"/>
    </row>
    <row r="1140" spans="1:12" x14ac:dyDescent="0.2">
      <c r="A1140" s="477"/>
      <c r="B1140" s="135"/>
      <c r="C1140" s="136"/>
      <c r="D1140" s="137"/>
      <c r="E1140" s="138"/>
      <c r="F1140" s="137"/>
      <c r="G1140" s="127"/>
      <c r="H1140" s="143"/>
      <c r="I1140" s="143"/>
      <c r="K1140" s="6"/>
      <c r="L1140" s="6"/>
    </row>
    <row r="1141" spans="1:12" x14ac:dyDescent="0.2">
      <c r="A1141" s="477"/>
      <c r="B1141" s="135"/>
      <c r="C1141" s="136"/>
      <c r="D1141" s="137"/>
      <c r="E1141" s="138"/>
      <c r="F1141" s="137"/>
      <c r="G1141" s="127"/>
      <c r="H1141" s="143"/>
      <c r="I1141" s="143"/>
      <c r="K1141" s="6"/>
      <c r="L1141" s="6"/>
    </row>
    <row r="1142" spans="1:12" x14ac:dyDescent="0.2">
      <c r="A1142" s="477"/>
      <c r="B1142" s="135"/>
      <c r="C1142" s="136"/>
      <c r="D1142" s="137"/>
      <c r="E1142" s="138"/>
      <c r="F1142" s="137"/>
      <c r="G1142" s="127"/>
      <c r="H1142" s="143"/>
      <c r="I1142" s="143"/>
      <c r="K1142" s="6"/>
      <c r="L1142" s="6"/>
    </row>
    <row r="1143" spans="1:12" x14ac:dyDescent="0.2">
      <c r="A1143" s="477"/>
      <c r="B1143" s="135"/>
      <c r="C1143" s="136"/>
      <c r="D1143" s="137"/>
      <c r="E1143" s="138"/>
      <c r="F1143" s="137"/>
      <c r="G1143" s="127"/>
      <c r="H1143" s="143"/>
      <c r="I1143" s="143"/>
      <c r="K1143" s="6"/>
      <c r="L1143" s="6"/>
    </row>
    <row r="1144" spans="1:12" x14ac:dyDescent="0.2">
      <c r="A1144" s="477"/>
      <c r="B1144" s="135"/>
      <c r="C1144" s="136"/>
      <c r="D1144" s="137"/>
      <c r="E1144" s="138"/>
      <c r="F1144" s="137"/>
      <c r="G1144" s="127"/>
      <c r="H1144" s="143"/>
      <c r="I1144" s="143"/>
      <c r="K1144" s="6"/>
      <c r="L1144" s="6"/>
    </row>
    <row r="1145" spans="1:12" x14ac:dyDescent="0.2">
      <c r="A1145" s="477"/>
      <c r="B1145" s="135"/>
      <c r="C1145" s="136"/>
      <c r="D1145" s="137"/>
      <c r="E1145" s="138"/>
      <c r="F1145" s="137"/>
      <c r="G1145" s="127"/>
      <c r="H1145" s="143"/>
      <c r="I1145" s="143"/>
      <c r="K1145" s="6"/>
      <c r="L1145" s="6"/>
    </row>
    <row r="1146" spans="1:12" x14ac:dyDescent="0.2">
      <c r="A1146" s="477"/>
      <c r="B1146" s="135"/>
      <c r="C1146" s="136"/>
      <c r="D1146" s="137"/>
      <c r="E1146" s="138"/>
      <c r="F1146" s="137"/>
      <c r="G1146" s="127"/>
      <c r="H1146" s="143"/>
      <c r="I1146" s="143"/>
      <c r="K1146" s="6"/>
      <c r="L1146" s="6"/>
    </row>
    <row r="1147" spans="1:12" x14ac:dyDescent="0.2">
      <c r="A1147" s="477"/>
      <c r="B1147" s="135"/>
      <c r="C1147" s="136"/>
      <c r="D1147" s="137"/>
      <c r="E1147" s="138"/>
      <c r="F1147" s="137"/>
      <c r="G1147" s="127"/>
      <c r="H1147" s="143"/>
      <c r="I1147" s="143"/>
      <c r="K1147" s="6"/>
      <c r="L1147" s="6"/>
    </row>
    <row r="1148" spans="1:12" x14ac:dyDescent="0.2">
      <c r="A1148" s="477"/>
      <c r="B1148" s="135"/>
      <c r="C1148" s="136"/>
      <c r="D1148" s="137"/>
      <c r="E1148" s="138"/>
      <c r="F1148" s="137"/>
      <c r="G1148" s="127"/>
      <c r="H1148" s="143"/>
      <c r="I1148" s="143"/>
      <c r="K1148" s="6"/>
      <c r="L1148" s="6"/>
    </row>
    <row r="1149" spans="1:12" x14ac:dyDescent="0.2">
      <c r="A1149" s="477"/>
      <c r="B1149" s="135"/>
      <c r="C1149" s="136"/>
      <c r="D1149" s="137"/>
      <c r="E1149" s="138"/>
      <c r="F1149" s="137"/>
      <c r="G1149" s="127"/>
      <c r="H1149" s="143"/>
      <c r="I1149" s="143"/>
      <c r="K1149" s="6"/>
      <c r="L1149" s="6"/>
    </row>
    <row r="1150" spans="1:12" x14ac:dyDescent="0.2">
      <c r="A1150" s="477"/>
      <c r="B1150" s="135"/>
      <c r="C1150" s="136"/>
      <c r="D1150" s="137"/>
      <c r="E1150" s="138"/>
      <c r="F1150" s="137"/>
      <c r="G1150" s="127"/>
      <c r="H1150" s="143"/>
      <c r="I1150" s="143"/>
      <c r="K1150" s="6"/>
      <c r="L1150" s="6"/>
    </row>
    <row r="1151" spans="1:12" x14ac:dyDescent="0.2">
      <c r="A1151" s="477"/>
      <c r="B1151" s="135"/>
      <c r="C1151" s="136"/>
      <c r="D1151" s="137"/>
      <c r="E1151" s="138"/>
      <c r="F1151" s="137"/>
      <c r="G1151" s="127"/>
      <c r="H1151" s="143"/>
      <c r="I1151" s="143"/>
      <c r="K1151" s="6"/>
      <c r="L1151" s="6"/>
    </row>
    <row r="1152" spans="1:12" x14ac:dyDescent="0.2">
      <c r="A1152" s="477"/>
      <c r="B1152" s="135"/>
      <c r="C1152" s="136"/>
      <c r="D1152" s="137"/>
      <c r="E1152" s="138"/>
      <c r="F1152" s="137"/>
      <c r="G1152" s="127"/>
      <c r="H1152" s="143"/>
      <c r="I1152" s="143"/>
      <c r="K1152" s="6"/>
      <c r="L1152" s="6"/>
    </row>
    <row r="1153" spans="1:12" x14ac:dyDescent="0.2">
      <c r="A1153" s="477"/>
      <c r="B1153" s="135"/>
      <c r="C1153" s="136"/>
      <c r="D1153" s="137"/>
      <c r="E1153" s="138"/>
      <c r="F1153" s="137"/>
      <c r="G1153" s="127"/>
      <c r="H1153" s="143"/>
      <c r="I1153" s="143"/>
      <c r="K1153" s="6"/>
      <c r="L1153" s="6"/>
    </row>
    <row r="1154" spans="1:12" x14ac:dyDescent="0.2">
      <c r="A1154" s="477"/>
      <c r="B1154" s="135"/>
      <c r="C1154" s="136"/>
      <c r="D1154" s="137"/>
      <c r="E1154" s="138"/>
      <c r="F1154" s="137"/>
      <c r="G1154" s="127"/>
      <c r="H1154" s="143"/>
      <c r="I1154" s="143"/>
      <c r="K1154" s="6"/>
      <c r="L1154" s="6"/>
    </row>
    <row r="1155" spans="1:12" x14ac:dyDescent="0.2">
      <c r="A1155" s="477"/>
      <c r="B1155" s="135"/>
      <c r="C1155" s="136"/>
      <c r="D1155" s="137"/>
      <c r="E1155" s="138"/>
      <c r="F1155" s="137"/>
      <c r="G1155" s="127"/>
      <c r="H1155" s="143"/>
      <c r="I1155" s="143"/>
      <c r="K1155" s="6"/>
      <c r="L1155" s="6"/>
    </row>
    <row r="1156" spans="1:12" x14ac:dyDescent="0.2">
      <c r="A1156" s="477"/>
      <c r="B1156" s="135"/>
      <c r="C1156" s="136"/>
      <c r="D1156" s="137"/>
      <c r="E1156" s="138"/>
      <c r="F1156" s="137"/>
      <c r="G1156" s="127"/>
      <c r="H1156" s="143"/>
      <c r="I1156" s="143"/>
      <c r="K1156" s="6"/>
      <c r="L1156" s="6"/>
    </row>
    <row r="1157" spans="1:12" x14ac:dyDescent="0.2">
      <c r="A1157" s="477"/>
      <c r="B1157" s="135"/>
      <c r="C1157" s="136"/>
      <c r="D1157" s="137"/>
      <c r="E1157" s="138"/>
      <c r="F1157" s="137"/>
      <c r="G1157" s="127"/>
      <c r="H1157" s="143"/>
      <c r="I1157" s="143"/>
      <c r="K1157" s="6"/>
      <c r="L1157" s="6"/>
    </row>
    <row r="1158" spans="1:12" x14ac:dyDescent="0.2">
      <c r="A1158" s="477"/>
      <c r="B1158" s="135"/>
      <c r="C1158" s="136"/>
      <c r="D1158" s="137"/>
      <c r="E1158" s="138"/>
      <c r="F1158" s="137"/>
      <c r="G1158" s="127"/>
      <c r="H1158" s="143"/>
      <c r="I1158" s="143"/>
      <c r="K1158" s="6"/>
      <c r="L1158" s="6"/>
    </row>
    <row r="1159" spans="1:12" x14ac:dyDescent="0.2">
      <c r="A1159" s="477"/>
      <c r="B1159" s="135"/>
      <c r="C1159" s="136"/>
      <c r="D1159" s="137"/>
      <c r="E1159" s="138"/>
      <c r="F1159" s="137"/>
      <c r="G1159" s="127"/>
      <c r="H1159" s="143"/>
      <c r="I1159" s="143"/>
      <c r="K1159" s="6"/>
      <c r="L1159" s="6"/>
    </row>
    <row r="1160" spans="1:12" x14ac:dyDescent="0.2">
      <c r="A1160" s="477"/>
      <c r="B1160" s="135"/>
      <c r="C1160" s="136"/>
      <c r="D1160" s="137"/>
      <c r="E1160" s="138"/>
      <c r="F1160" s="137"/>
      <c r="G1160" s="127"/>
      <c r="H1160" s="143"/>
      <c r="I1160" s="143"/>
      <c r="K1160" s="6"/>
      <c r="L1160" s="6"/>
    </row>
    <row r="1161" spans="1:12" x14ac:dyDescent="0.2">
      <c r="A1161" s="477"/>
      <c r="B1161" s="135"/>
      <c r="C1161" s="136"/>
      <c r="D1161" s="137"/>
      <c r="E1161" s="138"/>
      <c r="F1161" s="137"/>
      <c r="G1161" s="127"/>
      <c r="H1161" s="143"/>
      <c r="I1161" s="143"/>
      <c r="K1161" s="6"/>
      <c r="L1161" s="6"/>
    </row>
    <row r="1162" spans="1:12" x14ac:dyDescent="0.2">
      <c r="A1162" s="477"/>
      <c r="B1162" s="135"/>
      <c r="C1162" s="136"/>
      <c r="D1162" s="137"/>
      <c r="E1162" s="138"/>
      <c r="F1162" s="137"/>
      <c r="G1162" s="127"/>
      <c r="H1162" s="143"/>
      <c r="I1162" s="143"/>
      <c r="K1162" s="6"/>
      <c r="L1162" s="6"/>
    </row>
    <row r="1163" spans="1:12" x14ac:dyDescent="0.2">
      <c r="A1163" s="477"/>
      <c r="B1163" s="135"/>
      <c r="C1163" s="136"/>
      <c r="D1163" s="137"/>
      <c r="E1163" s="138"/>
      <c r="F1163" s="137"/>
      <c r="G1163" s="127"/>
      <c r="H1163" s="143"/>
      <c r="I1163" s="143"/>
      <c r="K1163" s="6"/>
      <c r="L1163" s="6"/>
    </row>
    <row r="1164" spans="1:12" x14ac:dyDescent="0.2">
      <c r="A1164" s="477"/>
      <c r="B1164" s="135"/>
      <c r="C1164" s="136"/>
      <c r="D1164" s="137"/>
      <c r="E1164" s="138"/>
      <c r="F1164" s="137"/>
      <c r="G1164" s="127"/>
      <c r="H1164" s="143"/>
      <c r="I1164" s="143"/>
      <c r="K1164" s="6"/>
      <c r="L1164" s="6"/>
    </row>
    <row r="1165" spans="1:12" x14ac:dyDescent="0.2">
      <c r="A1165" s="477"/>
      <c r="B1165" s="135"/>
      <c r="C1165" s="136"/>
      <c r="D1165" s="137"/>
      <c r="E1165" s="138"/>
      <c r="F1165" s="137"/>
      <c r="G1165" s="127"/>
      <c r="H1165" s="143"/>
      <c r="I1165" s="143"/>
      <c r="K1165" s="6"/>
      <c r="L1165" s="6"/>
    </row>
    <row r="1166" spans="1:12" x14ac:dyDescent="0.2">
      <c r="A1166" s="477"/>
      <c r="B1166" s="135"/>
      <c r="C1166" s="136"/>
      <c r="D1166" s="137"/>
      <c r="E1166" s="138"/>
      <c r="F1166" s="137"/>
      <c r="G1166" s="127"/>
      <c r="H1166" s="143"/>
      <c r="I1166" s="143"/>
      <c r="K1166" s="6"/>
      <c r="L1166" s="6"/>
    </row>
    <row r="1167" spans="1:12" x14ac:dyDescent="0.2">
      <c r="A1167" s="477"/>
      <c r="B1167" s="135"/>
      <c r="C1167" s="136"/>
      <c r="D1167" s="137"/>
      <c r="E1167" s="138"/>
      <c r="F1167" s="137"/>
      <c r="G1167" s="127"/>
      <c r="H1167" s="143"/>
      <c r="I1167" s="143"/>
      <c r="K1167" s="6"/>
      <c r="L1167" s="6"/>
    </row>
    <row r="1168" spans="1:12" x14ac:dyDescent="0.2">
      <c r="A1168" s="477"/>
      <c r="B1168" s="135"/>
      <c r="C1168" s="136"/>
      <c r="D1168" s="137"/>
      <c r="E1168" s="138"/>
      <c r="F1168" s="137"/>
      <c r="G1168" s="127"/>
      <c r="H1168" s="143"/>
      <c r="I1168" s="143"/>
      <c r="K1168" s="6"/>
      <c r="L1168" s="6"/>
    </row>
    <row r="1169" spans="1:12" x14ac:dyDescent="0.2">
      <c r="A1169" s="477"/>
      <c r="B1169" s="135"/>
      <c r="C1169" s="136"/>
      <c r="D1169" s="137"/>
      <c r="E1169" s="138"/>
      <c r="F1169" s="137"/>
      <c r="G1169" s="127"/>
      <c r="H1169" s="143"/>
      <c r="I1169" s="143"/>
      <c r="K1169" s="6"/>
      <c r="L1169" s="6"/>
    </row>
    <row r="1170" spans="1:12" x14ac:dyDescent="0.2">
      <c r="A1170" s="477"/>
      <c r="B1170" s="135"/>
      <c r="C1170" s="136"/>
      <c r="D1170" s="137"/>
      <c r="E1170" s="138"/>
      <c r="F1170" s="137"/>
      <c r="G1170" s="127"/>
      <c r="H1170" s="143"/>
      <c r="I1170" s="143"/>
      <c r="K1170" s="6"/>
      <c r="L1170" s="6"/>
    </row>
    <row r="1171" spans="1:12" x14ac:dyDescent="0.2">
      <c r="A1171" s="477"/>
      <c r="B1171" s="135"/>
      <c r="C1171" s="136"/>
      <c r="D1171" s="137"/>
      <c r="E1171" s="138"/>
      <c r="F1171" s="137"/>
      <c r="G1171" s="127"/>
      <c r="H1171" s="143"/>
      <c r="I1171" s="143"/>
      <c r="K1171" s="6"/>
      <c r="L1171" s="6"/>
    </row>
    <row r="1172" spans="1:12" x14ac:dyDescent="0.2">
      <c r="A1172" s="477"/>
      <c r="B1172" s="135"/>
      <c r="C1172" s="136"/>
      <c r="D1172" s="137"/>
      <c r="E1172" s="138"/>
      <c r="F1172" s="137"/>
      <c r="G1172" s="127"/>
      <c r="H1172" s="143"/>
      <c r="I1172" s="143"/>
      <c r="K1172" s="6"/>
      <c r="L1172" s="6"/>
    </row>
    <row r="1173" spans="1:12" x14ac:dyDescent="0.2">
      <c r="A1173" s="477"/>
      <c r="B1173" s="135"/>
      <c r="C1173" s="136"/>
      <c r="D1173" s="137"/>
      <c r="E1173" s="138"/>
      <c r="F1173" s="137"/>
      <c r="G1173" s="127"/>
      <c r="H1173" s="143"/>
      <c r="I1173" s="143"/>
      <c r="K1173" s="6"/>
      <c r="L1173" s="6"/>
    </row>
    <row r="1174" spans="1:12" x14ac:dyDescent="0.2">
      <c r="A1174" s="477"/>
      <c r="B1174" s="135"/>
      <c r="C1174" s="136"/>
      <c r="D1174" s="137"/>
      <c r="E1174" s="138"/>
      <c r="F1174" s="137"/>
      <c r="G1174" s="127"/>
      <c r="H1174" s="143"/>
      <c r="I1174" s="143"/>
      <c r="K1174" s="6"/>
      <c r="L1174" s="6"/>
    </row>
    <row r="1175" spans="1:12" x14ac:dyDescent="0.2">
      <c r="A1175" s="477"/>
      <c r="B1175" s="135"/>
      <c r="C1175" s="136"/>
      <c r="D1175" s="137"/>
      <c r="E1175" s="138"/>
      <c r="F1175" s="137"/>
      <c r="G1175" s="127"/>
      <c r="H1175" s="143"/>
      <c r="I1175" s="143"/>
      <c r="K1175" s="6"/>
      <c r="L1175" s="6"/>
    </row>
    <row r="1176" spans="1:12" x14ac:dyDescent="0.2">
      <c r="A1176" s="477"/>
      <c r="B1176" s="135"/>
      <c r="C1176" s="136"/>
      <c r="D1176" s="137"/>
      <c r="E1176" s="138"/>
      <c r="F1176" s="137"/>
      <c r="G1176" s="127"/>
      <c r="H1176" s="143"/>
      <c r="I1176" s="143"/>
      <c r="K1176" s="6"/>
      <c r="L1176" s="6"/>
    </row>
    <row r="1177" spans="1:12" x14ac:dyDescent="0.2">
      <c r="A1177" s="477"/>
      <c r="B1177" s="135"/>
      <c r="C1177" s="136"/>
      <c r="D1177" s="137"/>
      <c r="E1177" s="138"/>
      <c r="F1177" s="137"/>
      <c r="G1177" s="127"/>
      <c r="H1177" s="143"/>
      <c r="I1177" s="143"/>
      <c r="K1177" s="6"/>
      <c r="L1177" s="6"/>
    </row>
    <row r="1178" spans="1:12" x14ac:dyDescent="0.2">
      <c r="A1178" s="477"/>
      <c r="B1178" s="135"/>
      <c r="C1178" s="136"/>
      <c r="D1178" s="137"/>
      <c r="E1178" s="138"/>
      <c r="F1178" s="137"/>
      <c r="G1178" s="127"/>
      <c r="H1178" s="143"/>
      <c r="I1178" s="143"/>
      <c r="K1178" s="6"/>
      <c r="L1178" s="6"/>
    </row>
    <row r="1179" spans="1:12" x14ac:dyDescent="0.2">
      <c r="A1179" s="477"/>
      <c r="B1179" s="135"/>
      <c r="C1179" s="136"/>
      <c r="D1179" s="137"/>
      <c r="E1179" s="138"/>
      <c r="F1179" s="137"/>
      <c r="G1179" s="127"/>
      <c r="H1179" s="143"/>
      <c r="I1179" s="143"/>
      <c r="K1179" s="6"/>
      <c r="L1179" s="6"/>
    </row>
    <row r="1180" spans="1:12" x14ac:dyDescent="0.2">
      <c r="A1180" s="477"/>
      <c r="B1180" s="135"/>
      <c r="C1180" s="136"/>
      <c r="D1180" s="137"/>
      <c r="E1180" s="138"/>
      <c r="F1180" s="137"/>
      <c r="G1180" s="127"/>
      <c r="H1180" s="143"/>
      <c r="I1180" s="143"/>
      <c r="K1180" s="6"/>
      <c r="L1180" s="6"/>
    </row>
    <row r="1181" spans="1:12" x14ac:dyDescent="0.2">
      <c r="A1181" s="477"/>
      <c r="B1181" s="135"/>
      <c r="C1181" s="136"/>
      <c r="D1181" s="137"/>
      <c r="E1181" s="138"/>
      <c r="F1181" s="137"/>
      <c r="G1181" s="127"/>
      <c r="H1181" s="143"/>
      <c r="I1181" s="143"/>
      <c r="K1181" s="6"/>
      <c r="L1181" s="6"/>
    </row>
    <row r="1182" spans="1:12" x14ac:dyDescent="0.2">
      <c r="A1182" s="477"/>
      <c r="B1182" s="135"/>
      <c r="C1182" s="136"/>
      <c r="D1182" s="137"/>
      <c r="E1182" s="138"/>
      <c r="F1182" s="137"/>
      <c r="G1182" s="127"/>
      <c r="H1182" s="143"/>
      <c r="I1182" s="143"/>
      <c r="K1182" s="6"/>
      <c r="L1182" s="6"/>
    </row>
    <row r="1183" spans="1:12" x14ac:dyDescent="0.2">
      <c r="A1183" s="477"/>
      <c r="B1183" s="135"/>
      <c r="C1183" s="136"/>
      <c r="D1183" s="137"/>
      <c r="E1183" s="138"/>
      <c r="F1183" s="137"/>
      <c r="G1183" s="127"/>
      <c r="H1183" s="143"/>
      <c r="I1183" s="143"/>
      <c r="K1183" s="6"/>
      <c r="L1183" s="6"/>
    </row>
    <row r="1184" spans="1:12" x14ac:dyDescent="0.2">
      <c r="A1184" s="477"/>
      <c r="B1184" s="135"/>
      <c r="C1184" s="136"/>
      <c r="D1184" s="137"/>
      <c r="E1184" s="138"/>
      <c r="F1184" s="137"/>
      <c r="G1184" s="127"/>
      <c r="H1184" s="143"/>
      <c r="I1184" s="143"/>
      <c r="K1184" s="6"/>
      <c r="L1184" s="6"/>
    </row>
    <row r="1185" spans="1:12" x14ac:dyDescent="0.2">
      <c r="A1185" s="477"/>
      <c r="B1185" s="135"/>
      <c r="C1185" s="136"/>
      <c r="D1185" s="137"/>
      <c r="E1185" s="138"/>
      <c r="F1185" s="137"/>
      <c r="G1185" s="127"/>
      <c r="H1185" s="143"/>
      <c r="I1185" s="143"/>
      <c r="K1185" s="6"/>
      <c r="L1185" s="6"/>
    </row>
    <row r="1186" spans="1:12" x14ac:dyDescent="0.2">
      <c r="A1186" s="477"/>
      <c r="B1186" s="135"/>
      <c r="C1186" s="136"/>
      <c r="D1186" s="137"/>
      <c r="E1186" s="138"/>
      <c r="F1186" s="137"/>
      <c r="G1186" s="127"/>
      <c r="H1186" s="143"/>
      <c r="I1186" s="143"/>
      <c r="K1186" s="6"/>
      <c r="L1186" s="6"/>
    </row>
    <row r="1187" spans="1:12" x14ac:dyDescent="0.2">
      <c r="A1187" s="477"/>
      <c r="B1187" s="135"/>
      <c r="C1187" s="136"/>
      <c r="D1187" s="137"/>
      <c r="E1187" s="138"/>
      <c r="F1187" s="137"/>
      <c r="G1187" s="127"/>
      <c r="H1187" s="143"/>
      <c r="I1187" s="143"/>
      <c r="K1187" s="6"/>
      <c r="L1187" s="6"/>
    </row>
    <row r="1188" spans="1:12" x14ac:dyDescent="0.2">
      <c r="A1188" s="477"/>
      <c r="B1188" s="135"/>
      <c r="C1188" s="136"/>
      <c r="D1188" s="137"/>
      <c r="E1188" s="138"/>
      <c r="F1188" s="137"/>
      <c r="G1188" s="127"/>
      <c r="H1188" s="143"/>
      <c r="I1188" s="143"/>
      <c r="K1188" s="6"/>
      <c r="L1188" s="6"/>
    </row>
    <row r="1189" spans="1:12" x14ac:dyDescent="0.2">
      <c r="A1189" s="477"/>
      <c r="B1189" s="135"/>
      <c r="C1189" s="136"/>
      <c r="D1189" s="137"/>
      <c r="E1189" s="138"/>
      <c r="F1189" s="137"/>
      <c r="G1189" s="127"/>
      <c r="H1189" s="143"/>
      <c r="I1189" s="143"/>
      <c r="K1189" s="6"/>
      <c r="L1189" s="6"/>
    </row>
    <row r="1190" spans="1:12" x14ac:dyDescent="0.2">
      <c r="A1190" s="477"/>
      <c r="B1190" s="135"/>
      <c r="C1190" s="136"/>
      <c r="D1190" s="137"/>
      <c r="E1190" s="138"/>
      <c r="F1190" s="137"/>
      <c r="G1190" s="127"/>
      <c r="H1190" s="143"/>
      <c r="I1190" s="143"/>
      <c r="K1190" s="6"/>
      <c r="L1190" s="6"/>
    </row>
    <row r="1191" spans="1:12" x14ac:dyDescent="0.2">
      <c r="A1191" s="477"/>
      <c r="B1191" s="135"/>
      <c r="C1191" s="136"/>
      <c r="D1191" s="137"/>
      <c r="E1191" s="138"/>
      <c r="F1191" s="137"/>
      <c r="G1191" s="127"/>
      <c r="H1191" s="143"/>
      <c r="I1191" s="143"/>
      <c r="K1191" s="6"/>
      <c r="L1191" s="6"/>
    </row>
    <row r="1192" spans="1:12" x14ac:dyDescent="0.2">
      <c r="A1192" s="477"/>
      <c r="B1192" s="135"/>
      <c r="C1192" s="136"/>
      <c r="D1192" s="137"/>
      <c r="E1192" s="138"/>
      <c r="F1192" s="137"/>
      <c r="G1192" s="127"/>
      <c r="H1192" s="143"/>
      <c r="I1192" s="143"/>
      <c r="K1192" s="6"/>
      <c r="L1192" s="6"/>
    </row>
    <row r="1193" spans="1:12" x14ac:dyDescent="0.2">
      <c r="A1193" s="477"/>
      <c r="B1193" s="135"/>
      <c r="C1193" s="136"/>
      <c r="D1193" s="137"/>
      <c r="E1193" s="138"/>
      <c r="F1193" s="137"/>
      <c r="G1193" s="127"/>
      <c r="H1193" s="143"/>
      <c r="I1193" s="143"/>
      <c r="K1193" s="6"/>
      <c r="L1193" s="6"/>
    </row>
    <row r="1194" spans="1:12" x14ac:dyDescent="0.2">
      <c r="A1194" s="477"/>
      <c r="B1194" s="135"/>
      <c r="C1194" s="136"/>
      <c r="D1194" s="137"/>
      <c r="E1194" s="138"/>
      <c r="F1194" s="137"/>
      <c r="G1194" s="127"/>
      <c r="H1194" s="143"/>
      <c r="I1194" s="143"/>
      <c r="K1194" s="6"/>
      <c r="L1194" s="6"/>
    </row>
    <row r="1195" spans="1:12" x14ac:dyDescent="0.2">
      <c r="A1195" s="477"/>
      <c r="B1195" s="135"/>
      <c r="C1195" s="136"/>
      <c r="D1195" s="137"/>
      <c r="E1195" s="138"/>
      <c r="F1195" s="137"/>
      <c r="G1195" s="127"/>
      <c r="H1195" s="143"/>
      <c r="I1195" s="143"/>
      <c r="K1195" s="6"/>
      <c r="L1195" s="6"/>
    </row>
    <row r="1196" spans="1:12" x14ac:dyDescent="0.2">
      <c r="A1196" s="477"/>
      <c r="B1196" s="135"/>
      <c r="C1196" s="136"/>
      <c r="D1196" s="137"/>
      <c r="E1196" s="138"/>
      <c r="F1196" s="137"/>
      <c r="G1196" s="127"/>
      <c r="H1196" s="143"/>
      <c r="I1196" s="143"/>
      <c r="K1196" s="6"/>
      <c r="L1196" s="6"/>
    </row>
    <row r="1197" spans="1:12" x14ac:dyDescent="0.2">
      <c r="A1197" s="477"/>
      <c r="B1197" s="135"/>
      <c r="C1197" s="136"/>
      <c r="D1197" s="137"/>
      <c r="E1197" s="138"/>
      <c r="F1197" s="137"/>
      <c r="G1197" s="127"/>
      <c r="H1197" s="143"/>
      <c r="I1197" s="143"/>
      <c r="K1197" s="6"/>
      <c r="L1197" s="6"/>
    </row>
    <row r="1198" spans="1:12" x14ac:dyDescent="0.2">
      <c r="A1198" s="477"/>
      <c r="B1198" s="135"/>
      <c r="C1198" s="136"/>
      <c r="D1198" s="137"/>
      <c r="E1198" s="138"/>
      <c r="F1198" s="137"/>
      <c r="G1198" s="127"/>
      <c r="H1198" s="143"/>
      <c r="I1198" s="143"/>
      <c r="K1198" s="6"/>
      <c r="L1198" s="6"/>
    </row>
    <row r="1199" spans="1:12" x14ac:dyDescent="0.2">
      <c r="A1199" s="477"/>
      <c r="B1199" s="135"/>
      <c r="C1199" s="136"/>
      <c r="D1199" s="137"/>
      <c r="E1199" s="138"/>
      <c r="F1199" s="137"/>
      <c r="G1199" s="127"/>
      <c r="H1199" s="143"/>
      <c r="I1199" s="143"/>
      <c r="K1199" s="6"/>
      <c r="L1199" s="6"/>
    </row>
    <row r="1200" spans="1:12" x14ac:dyDescent="0.2">
      <c r="A1200" s="477"/>
      <c r="B1200" s="135"/>
      <c r="C1200" s="136"/>
      <c r="D1200" s="137"/>
      <c r="E1200" s="138"/>
      <c r="F1200" s="137"/>
      <c r="G1200" s="127"/>
      <c r="H1200" s="143"/>
      <c r="I1200" s="143"/>
      <c r="K1200" s="6"/>
      <c r="L1200" s="6"/>
    </row>
    <row r="1201" spans="1:12" x14ac:dyDescent="0.2">
      <c r="A1201" s="477"/>
      <c r="B1201" s="135"/>
      <c r="C1201" s="136"/>
      <c r="D1201" s="137"/>
      <c r="E1201" s="138"/>
      <c r="F1201" s="137"/>
      <c r="G1201" s="127"/>
      <c r="H1201" s="143"/>
      <c r="I1201" s="143"/>
      <c r="K1201" s="6"/>
      <c r="L1201" s="6"/>
    </row>
    <row r="1202" spans="1:12" x14ac:dyDescent="0.2">
      <c r="A1202" s="477"/>
      <c r="B1202" s="135"/>
      <c r="C1202" s="136"/>
      <c r="D1202" s="137"/>
      <c r="E1202" s="138"/>
      <c r="F1202" s="137"/>
      <c r="G1202" s="127"/>
      <c r="H1202" s="143"/>
      <c r="I1202" s="143"/>
      <c r="K1202" s="6"/>
      <c r="L1202" s="6"/>
    </row>
    <row r="1203" spans="1:12" x14ac:dyDescent="0.2">
      <c r="A1203" s="477"/>
      <c r="B1203" s="135"/>
      <c r="C1203" s="136"/>
      <c r="D1203" s="137"/>
      <c r="E1203" s="138"/>
      <c r="F1203" s="137"/>
      <c r="G1203" s="127"/>
      <c r="H1203" s="143"/>
      <c r="I1203" s="143"/>
      <c r="K1203" s="6"/>
      <c r="L1203" s="6"/>
    </row>
    <row r="1204" spans="1:12" x14ac:dyDescent="0.2">
      <c r="A1204" s="477"/>
      <c r="B1204" s="135"/>
      <c r="C1204" s="136"/>
      <c r="D1204" s="137"/>
      <c r="E1204" s="138"/>
      <c r="F1204" s="137"/>
      <c r="G1204" s="127"/>
      <c r="H1204" s="143"/>
      <c r="I1204" s="143"/>
      <c r="K1204" s="6"/>
      <c r="L1204" s="6"/>
    </row>
    <row r="1205" spans="1:12" x14ac:dyDescent="0.2">
      <c r="A1205" s="477"/>
      <c r="B1205" s="135"/>
      <c r="C1205" s="136"/>
      <c r="D1205" s="137"/>
      <c r="E1205" s="138"/>
      <c r="F1205" s="137"/>
      <c r="G1205" s="127"/>
      <c r="H1205" s="143"/>
      <c r="I1205" s="143"/>
      <c r="K1205" s="6"/>
      <c r="L1205" s="6"/>
    </row>
    <row r="1206" spans="1:12" x14ac:dyDescent="0.2">
      <c r="A1206" s="477"/>
      <c r="B1206" s="135"/>
      <c r="C1206" s="136"/>
      <c r="D1206" s="137"/>
      <c r="E1206" s="138"/>
      <c r="F1206" s="137"/>
      <c r="G1206" s="127"/>
      <c r="H1206" s="143"/>
      <c r="I1206" s="143"/>
      <c r="K1206" s="6"/>
      <c r="L1206" s="6"/>
    </row>
    <row r="1207" spans="1:12" x14ac:dyDescent="0.2">
      <c r="A1207" s="477"/>
      <c r="B1207" s="135"/>
      <c r="C1207" s="136"/>
      <c r="D1207" s="137"/>
      <c r="E1207" s="138"/>
      <c r="F1207" s="137"/>
      <c r="G1207" s="127"/>
      <c r="H1207" s="143"/>
      <c r="I1207" s="143"/>
      <c r="K1207" s="6"/>
      <c r="L1207" s="6"/>
    </row>
    <row r="1208" spans="1:12" x14ac:dyDescent="0.2">
      <c r="A1208" s="477"/>
      <c r="B1208" s="135"/>
      <c r="C1208" s="136"/>
      <c r="D1208" s="137"/>
      <c r="E1208" s="138"/>
      <c r="F1208" s="137"/>
      <c r="G1208" s="127"/>
      <c r="H1208" s="143"/>
      <c r="I1208" s="143"/>
      <c r="K1208" s="6"/>
      <c r="L1208" s="6"/>
    </row>
    <row r="1209" spans="1:12" x14ac:dyDescent="0.2">
      <c r="A1209" s="477"/>
      <c r="B1209" s="135"/>
      <c r="C1209" s="136"/>
      <c r="D1209" s="137"/>
      <c r="E1209" s="138"/>
      <c r="F1209" s="137"/>
      <c r="G1209" s="127"/>
      <c r="H1209" s="143"/>
      <c r="I1209" s="143"/>
      <c r="K1209" s="6"/>
      <c r="L1209" s="6"/>
    </row>
    <row r="1210" spans="1:12" x14ac:dyDescent="0.2">
      <c r="A1210" s="477"/>
      <c r="B1210" s="135"/>
      <c r="C1210" s="136"/>
      <c r="D1210" s="137"/>
      <c r="E1210" s="138"/>
      <c r="F1210" s="137"/>
      <c r="G1210" s="127"/>
      <c r="H1210" s="143"/>
      <c r="I1210" s="143"/>
      <c r="K1210" s="6"/>
      <c r="L1210" s="6"/>
    </row>
    <row r="1211" spans="1:12" x14ac:dyDescent="0.2">
      <c r="A1211" s="477"/>
      <c r="B1211" s="135"/>
      <c r="C1211" s="136"/>
      <c r="D1211" s="137"/>
      <c r="E1211" s="138"/>
      <c r="F1211" s="137"/>
      <c r="G1211" s="127"/>
      <c r="H1211" s="143"/>
      <c r="I1211" s="143"/>
      <c r="K1211" s="6"/>
      <c r="L1211" s="6"/>
    </row>
    <row r="1212" spans="1:12" x14ac:dyDescent="0.2">
      <c r="A1212" s="477"/>
      <c r="B1212" s="135"/>
      <c r="C1212" s="136"/>
      <c r="D1212" s="137"/>
      <c r="E1212" s="138"/>
      <c r="F1212" s="137"/>
      <c r="G1212" s="127"/>
      <c r="H1212" s="143"/>
      <c r="I1212" s="143"/>
      <c r="K1212" s="6"/>
      <c r="L1212" s="6"/>
    </row>
    <row r="1213" spans="1:12" x14ac:dyDescent="0.2">
      <c r="A1213" s="477"/>
      <c r="B1213" s="135"/>
      <c r="C1213" s="136"/>
      <c r="D1213" s="137"/>
      <c r="E1213" s="138"/>
      <c r="F1213" s="137"/>
      <c r="G1213" s="127"/>
      <c r="H1213" s="143"/>
      <c r="I1213" s="143"/>
      <c r="K1213" s="6"/>
      <c r="L1213" s="6"/>
    </row>
    <row r="1214" spans="1:12" x14ac:dyDescent="0.2">
      <c r="A1214" s="477"/>
      <c r="B1214" s="135"/>
      <c r="C1214" s="136"/>
      <c r="D1214" s="137"/>
      <c r="E1214" s="138"/>
      <c r="F1214" s="137"/>
      <c r="G1214" s="127"/>
      <c r="H1214" s="143"/>
      <c r="I1214" s="143"/>
      <c r="K1214" s="6"/>
      <c r="L1214" s="6"/>
    </row>
    <row r="1215" spans="1:12" x14ac:dyDescent="0.2">
      <c r="A1215" s="477"/>
      <c r="B1215" s="135"/>
      <c r="C1215" s="136"/>
      <c r="D1215" s="137"/>
      <c r="E1215" s="138"/>
      <c r="F1215" s="137"/>
      <c r="G1215" s="127"/>
      <c r="H1215" s="143"/>
      <c r="I1215" s="143"/>
      <c r="K1215" s="6"/>
      <c r="L1215" s="6"/>
    </row>
    <row r="1216" spans="1:12" x14ac:dyDescent="0.2">
      <c r="A1216" s="477"/>
      <c r="B1216" s="135"/>
      <c r="C1216" s="136"/>
      <c r="D1216" s="137"/>
      <c r="E1216" s="138"/>
      <c r="F1216" s="137"/>
      <c r="G1216" s="127"/>
      <c r="H1216" s="143"/>
      <c r="I1216" s="143"/>
      <c r="K1216" s="6"/>
      <c r="L1216" s="6"/>
    </row>
    <row r="1217" spans="1:12" x14ac:dyDescent="0.2">
      <c r="A1217" s="477"/>
      <c r="B1217" s="135"/>
      <c r="C1217" s="136"/>
      <c r="D1217" s="137"/>
      <c r="E1217" s="138"/>
      <c r="F1217" s="137"/>
      <c r="G1217" s="127"/>
      <c r="H1217" s="143"/>
      <c r="I1217" s="143"/>
      <c r="K1217" s="6"/>
      <c r="L1217" s="6"/>
    </row>
    <row r="1218" spans="1:12" x14ac:dyDescent="0.2">
      <c r="A1218" s="477"/>
      <c r="B1218" s="135"/>
      <c r="C1218" s="136"/>
      <c r="D1218" s="137"/>
      <c r="E1218" s="138"/>
      <c r="F1218" s="137"/>
      <c r="G1218" s="127"/>
      <c r="H1218" s="143"/>
      <c r="I1218" s="143"/>
      <c r="K1218" s="6"/>
      <c r="L1218" s="6"/>
    </row>
    <row r="1219" spans="1:12" x14ac:dyDescent="0.2">
      <c r="A1219" s="477"/>
      <c r="B1219" s="135"/>
      <c r="C1219" s="136"/>
      <c r="D1219" s="137"/>
      <c r="E1219" s="138"/>
      <c r="F1219" s="137"/>
      <c r="G1219" s="127"/>
      <c r="H1219" s="143"/>
      <c r="I1219" s="143"/>
      <c r="K1219" s="6"/>
      <c r="L1219" s="6"/>
    </row>
    <row r="1220" spans="1:12" x14ac:dyDescent="0.2">
      <c r="A1220" s="477"/>
      <c r="B1220" s="135"/>
      <c r="C1220" s="136"/>
      <c r="D1220" s="137"/>
      <c r="E1220" s="138"/>
      <c r="F1220" s="137"/>
      <c r="G1220" s="127"/>
      <c r="H1220" s="143"/>
      <c r="I1220" s="143"/>
      <c r="K1220" s="6"/>
      <c r="L1220" s="6"/>
    </row>
    <row r="1221" spans="1:12" x14ac:dyDescent="0.2">
      <c r="A1221" s="477"/>
      <c r="B1221" s="135"/>
      <c r="C1221" s="136"/>
      <c r="D1221" s="137"/>
      <c r="E1221" s="138"/>
      <c r="F1221" s="137"/>
      <c r="G1221" s="127"/>
      <c r="H1221" s="143"/>
      <c r="I1221" s="143"/>
      <c r="K1221" s="6"/>
      <c r="L1221" s="6"/>
    </row>
    <row r="1222" spans="1:12" x14ac:dyDescent="0.2">
      <c r="A1222" s="477"/>
      <c r="B1222" s="135"/>
      <c r="C1222" s="136"/>
      <c r="D1222" s="137"/>
      <c r="E1222" s="138"/>
      <c r="F1222" s="137"/>
      <c r="G1222" s="127"/>
      <c r="H1222" s="143"/>
      <c r="I1222" s="143"/>
      <c r="K1222" s="6"/>
      <c r="L1222" s="6"/>
    </row>
    <row r="1223" spans="1:12" x14ac:dyDescent="0.2">
      <c r="A1223" s="477"/>
      <c r="B1223" s="135"/>
      <c r="C1223" s="136"/>
      <c r="D1223" s="137"/>
      <c r="E1223" s="138"/>
      <c r="F1223" s="137"/>
      <c r="G1223" s="127"/>
      <c r="H1223" s="143"/>
      <c r="I1223" s="143"/>
      <c r="K1223" s="6"/>
      <c r="L1223" s="6"/>
    </row>
    <row r="1224" spans="1:12" x14ac:dyDescent="0.2">
      <c r="A1224" s="477"/>
      <c r="B1224" s="135"/>
      <c r="C1224" s="136"/>
      <c r="D1224" s="137"/>
      <c r="E1224" s="138"/>
      <c r="F1224" s="137"/>
      <c r="G1224" s="127"/>
      <c r="H1224" s="143"/>
      <c r="I1224" s="143"/>
      <c r="K1224" s="6"/>
      <c r="L1224" s="6"/>
    </row>
    <row r="1225" spans="1:12" x14ac:dyDescent="0.2">
      <c r="A1225" s="477"/>
      <c r="B1225" s="135"/>
      <c r="C1225" s="136"/>
      <c r="D1225" s="137"/>
      <c r="E1225" s="138"/>
      <c r="F1225" s="137"/>
      <c r="G1225" s="127"/>
      <c r="H1225" s="143"/>
      <c r="I1225" s="143"/>
      <c r="K1225" s="6"/>
      <c r="L1225" s="6"/>
    </row>
    <row r="1226" spans="1:12" x14ac:dyDescent="0.2">
      <c r="A1226" s="477"/>
      <c r="B1226" s="135"/>
      <c r="C1226" s="136"/>
      <c r="D1226" s="137"/>
      <c r="E1226" s="138"/>
      <c r="F1226" s="137"/>
      <c r="G1226" s="127"/>
      <c r="H1226" s="143"/>
      <c r="I1226" s="143"/>
      <c r="K1226" s="6"/>
      <c r="L1226" s="6"/>
    </row>
    <row r="1227" spans="1:12" x14ac:dyDescent="0.2">
      <c r="A1227" s="477"/>
      <c r="B1227" s="135"/>
      <c r="C1227" s="136"/>
      <c r="D1227" s="137"/>
      <c r="E1227" s="138"/>
      <c r="F1227" s="137"/>
      <c r="G1227" s="127"/>
      <c r="H1227" s="143"/>
      <c r="I1227" s="143"/>
      <c r="K1227" s="6"/>
      <c r="L1227" s="6"/>
    </row>
    <row r="1228" spans="1:12" x14ac:dyDescent="0.2">
      <c r="A1228" s="477"/>
      <c r="B1228" s="135"/>
      <c r="C1228" s="136"/>
      <c r="D1228" s="137"/>
      <c r="E1228" s="138"/>
      <c r="F1228" s="137"/>
      <c r="G1228" s="127"/>
      <c r="H1228" s="143"/>
      <c r="I1228" s="143"/>
      <c r="K1228" s="6"/>
      <c r="L1228" s="6"/>
    </row>
    <row r="1229" spans="1:12" x14ac:dyDescent="0.2">
      <c r="A1229" s="477"/>
      <c r="B1229" s="135"/>
      <c r="C1229" s="136"/>
      <c r="D1229" s="137"/>
      <c r="E1229" s="138"/>
      <c r="F1229" s="137"/>
      <c r="G1229" s="127"/>
      <c r="H1229" s="143"/>
      <c r="I1229" s="143"/>
      <c r="K1229" s="6"/>
      <c r="L1229" s="6"/>
    </row>
    <row r="1230" spans="1:12" x14ac:dyDescent="0.2">
      <c r="A1230" s="477"/>
      <c r="B1230" s="135"/>
      <c r="C1230" s="136"/>
      <c r="D1230" s="137"/>
      <c r="E1230" s="138"/>
      <c r="F1230" s="137"/>
      <c r="G1230" s="127"/>
      <c r="H1230" s="143"/>
      <c r="I1230" s="143"/>
      <c r="K1230" s="6"/>
      <c r="L1230" s="6"/>
    </row>
    <row r="1231" spans="1:12" x14ac:dyDescent="0.2">
      <c r="A1231" s="477"/>
      <c r="B1231" s="135"/>
      <c r="C1231" s="136"/>
      <c r="D1231" s="137"/>
      <c r="E1231" s="138"/>
      <c r="F1231" s="137"/>
      <c r="G1231" s="127"/>
      <c r="H1231" s="143"/>
      <c r="I1231" s="143"/>
      <c r="K1231" s="6"/>
      <c r="L1231" s="6"/>
    </row>
    <row r="1232" spans="1:12" x14ac:dyDescent="0.2">
      <c r="A1232" s="477"/>
      <c r="B1232" s="135"/>
      <c r="C1232" s="136"/>
      <c r="D1232" s="137"/>
      <c r="E1232" s="138"/>
      <c r="F1232" s="137"/>
      <c r="G1232" s="127"/>
      <c r="H1232" s="143"/>
      <c r="I1232" s="143"/>
      <c r="K1232" s="6"/>
      <c r="L1232" s="6"/>
    </row>
    <row r="1233" spans="1:12" x14ac:dyDescent="0.2">
      <c r="A1233" s="477"/>
      <c r="B1233" s="135"/>
      <c r="C1233" s="136"/>
      <c r="D1233" s="137"/>
      <c r="E1233" s="138"/>
      <c r="F1233" s="137"/>
      <c r="G1233" s="127"/>
      <c r="H1233" s="143"/>
      <c r="I1233" s="143"/>
      <c r="K1233" s="6"/>
      <c r="L1233" s="6"/>
    </row>
    <row r="1234" spans="1:12" x14ac:dyDescent="0.2">
      <c r="A1234" s="477"/>
      <c r="B1234" s="135"/>
      <c r="C1234" s="136"/>
      <c r="D1234" s="137"/>
      <c r="E1234" s="138"/>
      <c r="F1234" s="137"/>
      <c r="G1234" s="127"/>
      <c r="H1234" s="143"/>
      <c r="I1234" s="143"/>
      <c r="K1234" s="6"/>
      <c r="L1234" s="6"/>
    </row>
    <row r="1235" spans="1:12" x14ac:dyDescent="0.2">
      <c r="A1235" s="477"/>
      <c r="B1235" s="135"/>
      <c r="C1235" s="136"/>
      <c r="D1235" s="137"/>
      <c r="E1235" s="138"/>
      <c r="F1235" s="137"/>
      <c r="G1235" s="127"/>
      <c r="H1235" s="143"/>
      <c r="I1235" s="143"/>
      <c r="K1235" s="6"/>
      <c r="L1235" s="6"/>
    </row>
    <row r="1236" spans="1:12" x14ac:dyDescent="0.2">
      <c r="A1236" s="477"/>
      <c r="B1236" s="135"/>
      <c r="C1236" s="136"/>
      <c r="D1236" s="137"/>
      <c r="E1236" s="138"/>
      <c r="F1236" s="137"/>
      <c r="G1236" s="127"/>
      <c r="H1236" s="143"/>
      <c r="I1236" s="143"/>
      <c r="K1236" s="6"/>
      <c r="L1236" s="6"/>
    </row>
    <row r="1237" spans="1:12" x14ac:dyDescent="0.2">
      <c r="A1237" s="477"/>
      <c r="B1237" s="135"/>
      <c r="C1237" s="136"/>
      <c r="D1237" s="137"/>
      <c r="E1237" s="138"/>
      <c r="F1237" s="137"/>
      <c r="G1237" s="127"/>
      <c r="H1237" s="143"/>
      <c r="I1237" s="143"/>
      <c r="K1237" s="6"/>
      <c r="L1237" s="6"/>
    </row>
    <row r="1238" spans="1:12" x14ac:dyDescent="0.2">
      <c r="A1238" s="477"/>
      <c r="B1238" s="135"/>
      <c r="C1238" s="136"/>
      <c r="D1238" s="137"/>
      <c r="E1238" s="138"/>
      <c r="F1238" s="137"/>
      <c r="G1238" s="127"/>
      <c r="H1238" s="143"/>
      <c r="I1238" s="143"/>
      <c r="K1238" s="6"/>
      <c r="L1238" s="6"/>
    </row>
    <row r="1239" spans="1:12" x14ac:dyDescent="0.2">
      <c r="A1239" s="477"/>
      <c r="B1239" s="135"/>
      <c r="C1239" s="136"/>
      <c r="D1239" s="137"/>
      <c r="E1239" s="138"/>
      <c r="F1239" s="137"/>
      <c r="G1239" s="127"/>
      <c r="H1239" s="143"/>
      <c r="I1239" s="143"/>
      <c r="K1239" s="6"/>
      <c r="L1239" s="6"/>
    </row>
    <row r="1240" spans="1:12" x14ac:dyDescent="0.2">
      <c r="A1240" s="477"/>
      <c r="B1240" s="135"/>
      <c r="C1240" s="136"/>
      <c r="D1240" s="137"/>
      <c r="E1240" s="138"/>
      <c r="F1240" s="137"/>
      <c r="G1240" s="127"/>
      <c r="H1240" s="143"/>
      <c r="I1240" s="143"/>
      <c r="K1240" s="6"/>
      <c r="L1240" s="6"/>
    </row>
    <row r="1241" spans="1:12" x14ac:dyDescent="0.2">
      <c r="A1241" s="477"/>
      <c r="B1241" s="135"/>
      <c r="C1241" s="136"/>
      <c r="D1241" s="137"/>
      <c r="E1241" s="138"/>
      <c r="F1241" s="137"/>
      <c r="G1241" s="127"/>
      <c r="H1241" s="143"/>
      <c r="I1241" s="143"/>
      <c r="K1241" s="6"/>
      <c r="L1241" s="6"/>
    </row>
    <row r="1242" spans="1:12" x14ac:dyDescent="0.2">
      <c r="A1242" s="477"/>
      <c r="B1242" s="135"/>
      <c r="C1242" s="136"/>
      <c r="D1242" s="137"/>
      <c r="E1242" s="138"/>
      <c r="F1242" s="137"/>
      <c r="G1242" s="127"/>
      <c r="H1242" s="143"/>
      <c r="I1242" s="143"/>
      <c r="K1242" s="6"/>
      <c r="L1242" s="6"/>
    </row>
    <row r="1243" spans="1:12" x14ac:dyDescent="0.2">
      <c r="A1243" s="477"/>
      <c r="B1243" s="135"/>
      <c r="C1243" s="136"/>
      <c r="D1243" s="137"/>
      <c r="E1243" s="138"/>
      <c r="F1243" s="137"/>
      <c r="G1243" s="127"/>
      <c r="H1243" s="143"/>
      <c r="I1243" s="143"/>
      <c r="K1243" s="6"/>
      <c r="L1243" s="6"/>
    </row>
    <row r="1244" spans="1:12" x14ac:dyDescent="0.2">
      <c r="A1244" s="477"/>
      <c r="B1244" s="135"/>
      <c r="C1244" s="136"/>
      <c r="D1244" s="137"/>
      <c r="E1244" s="138"/>
      <c r="F1244" s="137"/>
      <c r="G1244" s="127"/>
      <c r="H1244" s="143"/>
      <c r="I1244" s="143"/>
      <c r="K1244" s="6"/>
      <c r="L1244" s="6"/>
    </row>
    <row r="1245" spans="1:12" x14ac:dyDescent="0.2">
      <c r="A1245" s="477"/>
      <c r="B1245" s="135"/>
      <c r="C1245" s="136"/>
      <c r="D1245" s="137"/>
      <c r="E1245" s="138"/>
      <c r="F1245" s="137"/>
      <c r="G1245" s="127"/>
      <c r="H1245" s="143"/>
      <c r="I1245" s="143"/>
      <c r="K1245" s="6"/>
      <c r="L1245" s="6"/>
    </row>
    <row r="1246" spans="1:12" x14ac:dyDescent="0.2">
      <c r="A1246" s="477"/>
      <c r="B1246" s="135"/>
      <c r="C1246" s="136"/>
      <c r="D1246" s="137"/>
      <c r="E1246" s="138"/>
      <c r="F1246" s="137"/>
      <c r="G1246" s="127"/>
      <c r="H1246" s="143"/>
      <c r="I1246" s="143"/>
      <c r="K1246" s="6"/>
      <c r="L1246" s="6"/>
    </row>
    <row r="1247" spans="1:12" x14ac:dyDescent="0.2">
      <c r="A1247" s="477"/>
      <c r="B1247" s="135"/>
      <c r="C1247" s="136"/>
      <c r="D1247" s="137"/>
      <c r="E1247" s="138"/>
      <c r="F1247" s="137"/>
      <c r="G1247" s="127"/>
      <c r="H1247" s="143"/>
      <c r="I1247" s="143"/>
      <c r="K1247" s="6"/>
      <c r="L1247" s="6"/>
    </row>
    <row r="1248" spans="1:12" x14ac:dyDescent="0.2">
      <c r="A1248" s="477"/>
      <c r="B1248" s="135"/>
      <c r="C1248" s="136"/>
      <c r="D1248" s="137"/>
      <c r="E1248" s="138"/>
      <c r="F1248" s="137"/>
      <c r="G1248" s="127"/>
      <c r="H1248" s="143"/>
      <c r="I1248" s="143"/>
      <c r="K1248" s="6"/>
      <c r="L1248" s="6"/>
    </row>
    <row r="1249" spans="1:12" x14ac:dyDescent="0.2">
      <c r="A1249" s="477"/>
      <c r="B1249" s="135"/>
      <c r="C1249" s="136"/>
      <c r="D1249" s="137"/>
      <c r="E1249" s="138"/>
      <c r="F1249" s="137"/>
      <c r="G1249" s="127"/>
      <c r="H1249" s="143"/>
      <c r="I1249" s="143"/>
      <c r="K1249" s="6"/>
      <c r="L1249" s="6"/>
    </row>
    <row r="1250" spans="1:12" x14ac:dyDescent="0.2">
      <c r="A1250" s="477"/>
      <c r="B1250" s="135"/>
      <c r="C1250" s="136"/>
      <c r="D1250" s="137"/>
      <c r="E1250" s="138"/>
      <c r="F1250" s="137"/>
      <c r="G1250" s="127"/>
      <c r="H1250" s="143"/>
      <c r="I1250" s="143"/>
      <c r="K1250" s="6"/>
      <c r="L1250" s="6"/>
    </row>
    <row r="1251" spans="1:12" x14ac:dyDescent="0.2">
      <c r="A1251" s="477"/>
      <c r="B1251" s="135"/>
      <c r="C1251" s="136"/>
      <c r="D1251" s="137"/>
      <c r="E1251" s="138"/>
      <c r="F1251" s="137"/>
      <c r="G1251" s="127"/>
      <c r="H1251" s="143"/>
      <c r="I1251" s="143"/>
      <c r="K1251" s="6"/>
      <c r="L1251" s="6"/>
    </row>
    <row r="1252" spans="1:12" x14ac:dyDescent="0.2">
      <c r="A1252" s="477"/>
      <c r="B1252" s="135"/>
      <c r="C1252" s="136"/>
      <c r="D1252" s="137"/>
      <c r="E1252" s="138"/>
      <c r="F1252" s="137"/>
      <c r="G1252" s="127"/>
      <c r="H1252" s="143"/>
      <c r="I1252" s="143"/>
      <c r="K1252" s="6"/>
      <c r="L1252" s="6"/>
    </row>
    <row r="1253" spans="1:12" x14ac:dyDescent="0.2">
      <c r="A1253" s="477"/>
      <c r="B1253" s="135"/>
      <c r="C1253" s="136"/>
      <c r="D1253" s="137"/>
      <c r="E1253" s="138"/>
      <c r="F1253" s="137"/>
      <c r="G1253" s="127"/>
      <c r="H1253" s="143"/>
      <c r="I1253" s="143"/>
      <c r="K1253" s="6"/>
      <c r="L1253" s="6"/>
    </row>
    <row r="1254" spans="1:12" x14ac:dyDescent="0.2">
      <c r="A1254" s="477"/>
      <c r="B1254" s="135"/>
      <c r="C1254" s="136"/>
      <c r="D1254" s="137"/>
      <c r="E1254" s="138"/>
      <c r="F1254" s="137"/>
      <c r="G1254" s="127"/>
      <c r="H1254" s="143"/>
      <c r="I1254" s="143"/>
      <c r="K1254" s="6"/>
      <c r="L1254" s="6"/>
    </row>
    <row r="1255" spans="1:12" x14ac:dyDescent="0.2">
      <c r="A1255" s="477"/>
      <c r="B1255" s="135"/>
      <c r="C1255" s="136"/>
      <c r="D1255" s="137"/>
      <c r="E1255" s="138"/>
      <c r="F1255" s="137"/>
      <c r="G1255" s="127"/>
      <c r="H1255" s="143"/>
      <c r="I1255" s="143"/>
      <c r="K1255" s="6"/>
      <c r="L1255" s="6"/>
    </row>
    <row r="1256" spans="1:12" x14ac:dyDescent="0.2">
      <c r="A1256" s="477"/>
      <c r="B1256" s="135"/>
      <c r="C1256" s="136"/>
      <c r="D1256" s="137"/>
      <c r="E1256" s="138"/>
      <c r="F1256" s="137"/>
      <c r="G1256" s="127"/>
      <c r="H1256" s="143"/>
      <c r="I1256" s="143"/>
      <c r="K1256" s="6"/>
      <c r="L1256" s="6"/>
    </row>
    <row r="1257" spans="1:12" x14ac:dyDescent="0.2">
      <c r="A1257" s="477"/>
      <c r="B1257" s="135"/>
      <c r="C1257" s="136"/>
      <c r="D1257" s="137"/>
      <c r="E1257" s="138"/>
      <c r="F1257" s="137"/>
      <c r="G1257" s="127"/>
      <c r="H1257" s="143"/>
      <c r="I1257" s="143"/>
      <c r="K1257" s="6"/>
      <c r="L1257" s="6"/>
    </row>
    <row r="1258" spans="1:12" x14ac:dyDescent="0.2">
      <c r="A1258" s="477"/>
      <c r="B1258" s="135"/>
      <c r="C1258" s="136"/>
      <c r="D1258" s="137"/>
      <c r="E1258" s="138"/>
      <c r="F1258" s="137"/>
      <c r="G1258" s="127"/>
      <c r="H1258" s="143"/>
      <c r="I1258" s="143"/>
      <c r="K1258" s="6"/>
      <c r="L1258" s="6"/>
    </row>
    <row r="1259" spans="1:12" x14ac:dyDescent="0.2">
      <c r="A1259" s="477"/>
      <c r="B1259" s="135"/>
      <c r="C1259" s="136"/>
      <c r="D1259" s="137"/>
      <c r="E1259" s="138"/>
      <c r="F1259" s="137"/>
      <c r="G1259" s="127"/>
      <c r="H1259" s="143"/>
      <c r="I1259" s="143"/>
      <c r="K1259" s="6"/>
      <c r="L1259" s="6"/>
    </row>
    <row r="1260" spans="1:12" x14ac:dyDescent="0.2">
      <c r="A1260" s="477"/>
      <c r="B1260" s="135"/>
      <c r="C1260" s="136"/>
      <c r="D1260" s="137"/>
      <c r="E1260" s="138"/>
      <c r="F1260" s="137"/>
      <c r="G1260" s="127"/>
      <c r="H1260" s="143"/>
      <c r="I1260" s="143"/>
      <c r="K1260" s="6"/>
      <c r="L1260" s="6"/>
    </row>
    <row r="1261" spans="1:12" x14ac:dyDescent="0.2">
      <c r="A1261" s="477"/>
      <c r="B1261" s="135"/>
      <c r="C1261" s="136"/>
      <c r="D1261" s="137"/>
      <c r="E1261" s="138"/>
      <c r="F1261" s="137"/>
      <c r="G1261" s="127"/>
      <c r="H1261" s="143"/>
      <c r="I1261" s="143"/>
      <c r="K1261" s="6"/>
      <c r="L1261" s="6"/>
    </row>
    <row r="1262" spans="1:12" x14ac:dyDescent="0.2">
      <c r="A1262" s="477"/>
      <c r="B1262" s="135"/>
      <c r="C1262" s="136"/>
      <c r="D1262" s="137"/>
      <c r="E1262" s="138"/>
      <c r="F1262" s="137"/>
      <c r="G1262" s="127"/>
      <c r="H1262" s="143"/>
      <c r="I1262" s="143"/>
      <c r="K1262" s="6"/>
      <c r="L1262" s="6"/>
    </row>
    <row r="1263" spans="1:12" x14ac:dyDescent="0.2">
      <c r="A1263" s="477"/>
      <c r="B1263" s="135"/>
      <c r="C1263" s="136"/>
      <c r="D1263" s="137"/>
      <c r="E1263" s="138"/>
      <c r="F1263" s="137"/>
      <c r="G1263" s="127"/>
      <c r="H1263" s="143"/>
      <c r="I1263" s="143"/>
      <c r="K1263" s="6"/>
      <c r="L1263" s="6"/>
    </row>
    <row r="1264" spans="1:12" x14ac:dyDescent="0.2">
      <c r="A1264" s="477"/>
      <c r="B1264" s="135"/>
      <c r="C1264" s="136"/>
      <c r="D1264" s="137"/>
      <c r="E1264" s="138"/>
      <c r="F1264" s="137"/>
      <c r="G1264" s="127"/>
      <c r="H1264" s="143"/>
      <c r="I1264" s="143"/>
      <c r="K1264" s="6"/>
      <c r="L1264" s="6"/>
    </row>
    <row r="1265" spans="1:12" x14ac:dyDescent="0.2">
      <c r="A1265" s="477"/>
      <c r="B1265" s="135"/>
      <c r="C1265" s="136"/>
      <c r="D1265" s="137"/>
      <c r="E1265" s="138"/>
      <c r="F1265" s="137"/>
      <c r="G1265" s="127"/>
      <c r="H1265" s="143"/>
      <c r="I1265" s="143"/>
      <c r="K1265" s="6"/>
      <c r="L1265" s="6"/>
    </row>
    <row r="1266" spans="1:12" x14ac:dyDescent="0.2">
      <c r="A1266" s="477"/>
      <c r="B1266" s="135"/>
      <c r="C1266" s="136"/>
      <c r="D1266" s="137"/>
      <c r="E1266" s="138"/>
      <c r="F1266" s="137"/>
      <c r="G1266" s="127"/>
      <c r="H1266" s="143"/>
      <c r="I1266" s="143"/>
      <c r="K1266" s="6"/>
      <c r="L1266" s="6"/>
    </row>
    <row r="1267" spans="1:12" x14ac:dyDescent="0.2">
      <c r="A1267" s="477"/>
      <c r="B1267" s="135"/>
      <c r="C1267" s="136"/>
      <c r="D1267" s="137"/>
      <c r="E1267" s="138"/>
      <c r="F1267" s="137"/>
      <c r="G1267" s="127"/>
      <c r="H1267" s="143"/>
      <c r="I1267" s="143"/>
      <c r="K1267" s="6"/>
      <c r="L1267" s="6"/>
    </row>
    <row r="1268" spans="1:12" x14ac:dyDescent="0.2">
      <c r="A1268" s="477"/>
      <c r="B1268" s="135"/>
      <c r="C1268" s="136"/>
      <c r="D1268" s="137"/>
      <c r="E1268" s="138"/>
      <c r="F1268" s="137"/>
      <c r="G1268" s="127"/>
      <c r="H1268" s="143"/>
      <c r="I1268" s="143"/>
      <c r="K1268" s="6"/>
      <c r="L1268" s="6"/>
    </row>
    <row r="1269" spans="1:12" x14ac:dyDescent="0.2">
      <c r="A1269" s="477"/>
      <c r="B1269" s="135"/>
      <c r="C1269" s="136"/>
      <c r="D1269" s="137"/>
      <c r="E1269" s="138"/>
      <c r="F1269" s="137"/>
      <c r="G1269" s="127"/>
      <c r="H1269" s="143"/>
      <c r="I1269" s="143"/>
      <c r="K1269" s="6"/>
      <c r="L1269" s="6"/>
    </row>
    <row r="1270" spans="1:12" x14ac:dyDescent="0.2">
      <c r="A1270" s="477"/>
      <c r="B1270" s="135"/>
      <c r="C1270" s="136"/>
      <c r="D1270" s="137"/>
      <c r="E1270" s="138"/>
      <c r="F1270" s="137"/>
      <c r="G1270" s="127"/>
      <c r="H1270" s="143"/>
      <c r="I1270" s="143"/>
      <c r="K1270" s="6"/>
      <c r="L1270" s="6"/>
    </row>
    <row r="1271" spans="1:12" x14ac:dyDescent="0.2">
      <c r="A1271" s="477"/>
      <c r="B1271" s="135"/>
      <c r="C1271" s="136"/>
      <c r="D1271" s="137"/>
      <c r="E1271" s="138"/>
      <c r="F1271" s="137"/>
      <c r="G1271" s="127"/>
      <c r="H1271" s="143"/>
      <c r="I1271" s="143"/>
      <c r="K1271" s="6"/>
      <c r="L1271" s="6"/>
    </row>
    <row r="1272" spans="1:12" x14ac:dyDescent="0.2">
      <c r="A1272" s="477"/>
      <c r="B1272" s="135"/>
      <c r="C1272" s="136"/>
      <c r="D1272" s="137"/>
      <c r="E1272" s="138"/>
      <c r="F1272" s="137"/>
      <c r="G1272" s="127"/>
      <c r="H1272" s="143"/>
      <c r="I1272" s="143"/>
      <c r="K1272" s="6"/>
      <c r="L1272" s="6"/>
    </row>
    <row r="1273" spans="1:12" x14ac:dyDescent="0.2">
      <c r="A1273" s="477"/>
      <c r="B1273" s="135"/>
      <c r="C1273" s="136"/>
      <c r="D1273" s="137"/>
      <c r="E1273" s="138"/>
      <c r="F1273" s="137"/>
      <c r="G1273" s="127"/>
      <c r="H1273" s="143"/>
      <c r="I1273" s="143"/>
      <c r="K1273" s="6"/>
      <c r="L1273" s="6"/>
    </row>
    <row r="1274" spans="1:12" x14ac:dyDescent="0.2">
      <c r="A1274" s="477"/>
      <c r="B1274" s="135"/>
      <c r="C1274" s="136"/>
      <c r="D1274" s="137"/>
      <c r="E1274" s="138"/>
      <c r="F1274" s="137"/>
      <c r="G1274" s="127"/>
      <c r="H1274" s="143"/>
      <c r="I1274" s="143"/>
      <c r="K1274" s="6"/>
      <c r="L1274" s="6"/>
    </row>
    <row r="1275" spans="1:12" x14ac:dyDescent="0.2">
      <c r="A1275" s="477"/>
      <c r="B1275" s="135"/>
      <c r="C1275" s="136"/>
      <c r="D1275" s="137"/>
      <c r="E1275" s="138"/>
      <c r="F1275" s="137"/>
      <c r="G1275" s="127"/>
      <c r="H1275" s="143"/>
      <c r="I1275" s="143"/>
      <c r="K1275" s="6"/>
      <c r="L1275" s="6"/>
    </row>
    <row r="1276" spans="1:12" x14ac:dyDescent="0.2">
      <c r="A1276" s="477"/>
      <c r="B1276" s="135"/>
      <c r="C1276" s="136"/>
      <c r="D1276" s="137"/>
      <c r="E1276" s="138"/>
      <c r="F1276" s="137"/>
      <c r="G1276" s="127"/>
      <c r="H1276" s="143"/>
      <c r="I1276" s="143"/>
      <c r="K1276" s="6"/>
      <c r="L1276" s="6"/>
    </row>
    <row r="1277" spans="1:12" x14ac:dyDescent="0.2">
      <c r="A1277" s="477"/>
      <c r="B1277" s="135"/>
      <c r="C1277" s="136"/>
      <c r="D1277" s="137"/>
      <c r="E1277" s="138"/>
      <c r="F1277" s="137"/>
      <c r="G1277" s="127"/>
      <c r="H1277" s="143"/>
      <c r="I1277" s="143"/>
      <c r="K1277" s="6"/>
      <c r="L1277" s="6"/>
    </row>
    <row r="1278" spans="1:12" x14ac:dyDescent="0.2">
      <c r="A1278" s="477"/>
      <c r="B1278" s="135"/>
      <c r="C1278" s="136"/>
      <c r="D1278" s="137"/>
      <c r="E1278" s="138"/>
      <c r="F1278" s="137"/>
      <c r="G1278" s="127"/>
      <c r="H1278" s="143"/>
      <c r="I1278" s="143"/>
      <c r="K1278" s="6"/>
      <c r="L1278" s="6"/>
    </row>
    <row r="1279" spans="1:12" x14ac:dyDescent="0.2">
      <c r="A1279" s="477"/>
      <c r="B1279" s="135"/>
      <c r="C1279" s="136"/>
      <c r="D1279" s="137"/>
      <c r="E1279" s="138"/>
      <c r="F1279" s="137"/>
      <c r="G1279" s="127"/>
      <c r="H1279" s="143"/>
      <c r="I1279" s="143"/>
      <c r="K1279" s="6"/>
      <c r="L1279" s="6"/>
    </row>
    <row r="1280" spans="1:12" x14ac:dyDescent="0.2">
      <c r="A1280" s="477"/>
      <c r="B1280" s="135"/>
      <c r="C1280" s="136"/>
      <c r="D1280" s="137"/>
      <c r="E1280" s="138"/>
      <c r="F1280" s="137"/>
      <c r="G1280" s="127"/>
      <c r="H1280" s="143"/>
      <c r="I1280" s="143"/>
      <c r="K1280" s="6"/>
      <c r="L1280" s="6"/>
    </row>
    <row r="1281" spans="1:12" x14ac:dyDescent="0.2">
      <c r="A1281" s="477"/>
      <c r="B1281" s="135"/>
      <c r="C1281" s="136"/>
      <c r="D1281" s="137"/>
      <c r="E1281" s="138"/>
      <c r="F1281" s="137"/>
      <c r="G1281" s="127"/>
      <c r="H1281" s="143"/>
      <c r="I1281" s="143"/>
      <c r="K1281" s="6"/>
      <c r="L1281" s="6"/>
    </row>
    <row r="1282" spans="1:12" x14ac:dyDescent="0.2">
      <c r="A1282" s="477"/>
      <c r="B1282" s="135"/>
      <c r="C1282" s="136"/>
      <c r="D1282" s="137"/>
      <c r="E1282" s="138"/>
      <c r="F1282" s="137"/>
      <c r="G1282" s="127"/>
      <c r="H1282" s="143"/>
      <c r="I1282" s="143"/>
      <c r="K1282" s="6"/>
      <c r="L1282" s="6"/>
    </row>
    <row r="1283" spans="1:12" x14ac:dyDescent="0.2">
      <c r="A1283" s="477"/>
      <c r="B1283" s="135"/>
      <c r="C1283" s="136"/>
      <c r="D1283" s="137"/>
      <c r="E1283" s="138"/>
      <c r="F1283" s="137"/>
      <c r="G1283" s="127"/>
      <c r="H1283" s="143"/>
      <c r="I1283" s="143"/>
      <c r="K1283" s="6"/>
      <c r="L1283" s="6"/>
    </row>
    <row r="1284" spans="1:12" x14ac:dyDescent="0.2">
      <c r="A1284" s="477"/>
      <c r="B1284" s="135"/>
      <c r="C1284" s="136"/>
      <c r="D1284" s="137"/>
      <c r="E1284" s="138"/>
      <c r="F1284" s="137"/>
      <c r="G1284" s="127"/>
      <c r="H1284" s="143"/>
      <c r="I1284" s="143"/>
      <c r="K1284" s="6"/>
      <c r="L1284" s="6"/>
    </row>
    <row r="1285" spans="1:12" x14ac:dyDescent="0.2">
      <c r="A1285" s="477"/>
      <c r="B1285" s="135"/>
      <c r="C1285" s="136"/>
      <c r="D1285" s="137"/>
      <c r="E1285" s="138"/>
      <c r="F1285" s="137"/>
      <c r="G1285" s="127"/>
      <c r="H1285" s="143"/>
      <c r="I1285" s="143"/>
      <c r="K1285" s="6"/>
      <c r="L1285" s="6"/>
    </row>
    <row r="1286" spans="1:12" x14ac:dyDescent="0.2">
      <c r="A1286" s="477"/>
      <c r="B1286" s="135"/>
      <c r="C1286" s="136"/>
      <c r="D1286" s="137"/>
      <c r="E1286" s="138"/>
      <c r="F1286" s="137"/>
      <c r="G1286" s="127"/>
      <c r="H1286" s="143"/>
      <c r="I1286" s="143"/>
      <c r="K1286" s="6"/>
      <c r="L1286" s="6"/>
    </row>
    <row r="1287" spans="1:12" x14ac:dyDescent="0.2">
      <c r="A1287" s="477"/>
      <c r="B1287" s="135"/>
      <c r="C1287" s="136"/>
      <c r="D1287" s="137"/>
      <c r="E1287" s="138"/>
      <c r="F1287" s="137"/>
      <c r="G1287" s="127"/>
      <c r="H1287" s="143"/>
      <c r="I1287" s="143"/>
      <c r="K1287" s="6"/>
      <c r="L1287" s="6"/>
    </row>
    <row r="1288" spans="1:12" x14ac:dyDescent="0.2">
      <c r="A1288" s="477"/>
      <c r="B1288" s="135"/>
      <c r="C1288" s="136"/>
      <c r="D1288" s="137"/>
      <c r="E1288" s="138"/>
      <c r="F1288" s="137"/>
      <c r="G1288" s="127"/>
      <c r="H1288" s="143"/>
      <c r="I1288" s="143"/>
      <c r="K1288" s="6"/>
      <c r="L1288" s="6"/>
    </row>
    <row r="1289" spans="1:12" x14ac:dyDescent="0.2">
      <c r="A1289" s="477"/>
      <c r="B1289" s="135"/>
      <c r="C1289" s="136"/>
      <c r="D1289" s="137"/>
      <c r="E1289" s="138"/>
      <c r="F1289" s="137"/>
      <c r="G1289" s="127"/>
      <c r="H1289" s="143"/>
      <c r="I1289" s="143"/>
      <c r="K1289" s="6"/>
      <c r="L1289" s="6"/>
    </row>
    <row r="1290" spans="1:12" x14ac:dyDescent="0.2">
      <c r="A1290" s="477"/>
      <c r="B1290" s="135"/>
      <c r="C1290" s="136"/>
      <c r="D1290" s="137"/>
      <c r="E1290" s="138"/>
      <c r="F1290" s="137"/>
      <c r="G1290" s="127"/>
      <c r="H1290" s="143"/>
      <c r="I1290" s="143"/>
      <c r="K1290" s="6"/>
      <c r="L1290" s="6"/>
    </row>
    <row r="1291" spans="1:12" x14ac:dyDescent="0.2">
      <c r="A1291" s="477"/>
      <c r="B1291" s="135"/>
      <c r="C1291" s="136"/>
      <c r="D1291" s="137"/>
      <c r="E1291" s="138"/>
      <c r="F1291" s="137"/>
      <c r="G1291" s="127"/>
      <c r="H1291" s="143"/>
      <c r="I1291" s="143"/>
      <c r="K1291" s="6"/>
      <c r="L1291" s="6"/>
    </row>
    <row r="1292" spans="1:12" x14ac:dyDescent="0.2">
      <c r="A1292" s="477"/>
      <c r="B1292" s="135"/>
      <c r="C1292" s="136"/>
      <c r="D1292" s="137"/>
      <c r="E1292" s="138"/>
      <c r="F1292" s="137"/>
      <c r="G1292" s="127"/>
      <c r="H1292" s="143"/>
      <c r="I1292" s="143"/>
      <c r="K1292" s="6"/>
      <c r="L1292" s="6"/>
    </row>
    <row r="1293" spans="1:12" x14ac:dyDescent="0.2">
      <c r="A1293" s="477"/>
      <c r="B1293" s="135"/>
      <c r="C1293" s="136"/>
      <c r="D1293" s="137"/>
      <c r="E1293" s="138"/>
      <c r="F1293" s="137"/>
      <c r="G1293" s="127"/>
      <c r="H1293" s="143"/>
      <c r="I1293" s="143"/>
      <c r="K1293" s="6"/>
      <c r="L1293" s="6"/>
    </row>
    <row r="1294" spans="1:12" x14ac:dyDescent="0.2">
      <c r="A1294" s="477"/>
      <c r="B1294" s="135"/>
      <c r="C1294" s="136"/>
      <c r="D1294" s="137"/>
      <c r="E1294" s="138"/>
      <c r="F1294" s="137"/>
      <c r="G1294" s="127"/>
      <c r="H1294" s="143"/>
      <c r="I1294" s="143"/>
      <c r="K1294" s="6"/>
      <c r="L1294" s="6"/>
    </row>
    <row r="1295" spans="1:12" x14ac:dyDescent="0.2">
      <c r="A1295" s="477"/>
      <c r="B1295" s="135"/>
      <c r="C1295" s="136"/>
      <c r="D1295" s="137"/>
      <c r="E1295" s="138"/>
      <c r="F1295" s="137"/>
      <c r="G1295" s="127"/>
      <c r="H1295" s="143"/>
      <c r="I1295" s="143"/>
      <c r="K1295" s="6"/>
      <c r="L1295" s="6"/>
    </row>
    <row r="1296" spans="1:12" x14ac:dyDescent="0.2">
      <c r="A1296" s="477"/>
      <c r="B1296" s="135"/>
      <c r="C1296" s="136"/>
      <c r="D1296" s="137"/>
      <c r="E1296" s="138"/>
      <c r="F1296" s="137"/>
      <c r="G1296" s="127"/>
      <c r="H1296" s="143"/>
      <c r="I1296" s="143"/>
      <c r="K1296" s="6"/>
      <c r="L1296" s="6"/>
    </row>
    <row r="1297" spans="1:12" x14ac:dyDescent="0.2">
      <c r="A1297" s="477"/>
      <c r="B1297" s="135"/>
      <c r="C1297" s="136"/>
      <c r="D1297" s="137"/>
      <c r="E1297" s="138"/>
      <c r="F1297" s="137"/>
      <c r="G1297" s="127"/>
      <c r="H1297" s="143"/>
      <c r="I1297" s="143"/>
      <c r="K1297" s="6"/>
      <c r="L1297" s="6"/>
    </row>
    <row r="1298" spans="1:12" x14ac:dyDescent="0.2">
      <c r="A1298" s="477"/>
      <c r="B1298" s="135"/>
      <c r="C1298" s="136"/>
      <c r="D1298" s="137"/>
      <c r="E1298" s="138"/>
      <c r="F1298" s="137"/>
      <c r="G1298" s="127"/>
      <c r="H1298" s="143"/>
      <c r="I1298" s="143"/>
      <c r="K1298" s="6"/>
      <c r="L1298" s="6"/>
    </row>
    <row r="1299" spans="1:12" x14ac:dyDescent="0.2">
      <c r="A1299" s="477"/>
      <c r="B1299" s="135"/>
      <c r="C1299" s="136"/>
      <c r="D1299" s="137"/>
      <c r="E1299" s="138"/>
      <c r="F1299" s="137"/>
      <c r="G1299" s="127"/>
      <c r="H1299" s="143"/>
      <c r="I1299" s="143"/>
      <c r="K1299" s="6"/>
      <c r="L1299" s="6"/>
    </row>
    <row r="1300" spans="1:12" x14ac:dyDescent="0.2">
      <c r="A1300" s="477"/>
      <c r="B1300" s="135"/>
      <c r="C1300" s="136"/>
      <c r="D1300" s="137"/>
      <c r="E1300" s="138"/>
      <c r="F1300" s="137"/>
      <c r="G1300" s="127"/>
      <c r="H1300" s="143"/>
      <c r="I1300" s="143"/>
      <c r="K1300" s="6"/>
      <c r="L1300" s="6"/>
    </row>
    <row r="1301" spans="1:12" x14ac:dyDescent="0.2">
      <c r="A1301" s="477"/>
      <c r="B1301" s="135"/>
      <c r="C1301" s="136"/>
      <c r="D1301" s="137"/>
      <c r="E1301" s="138"/>
      <c r="F1301" s="137"/>
      <c r="G1301" s="127"/>
      <c r="H1301" s="143"/>
      <c r="I1301" s="143"/>
      <c r="K1301" s="6"/>
      <c r="L1301" s="6"/>
    </row>
    <row r="1302" spans="1:12" x14ac:dyDescent="0.2">
      <c r="A1302" s="477"/>
      <c r="B1302" s="135"/>
      <c r="C1302" s="136"/>
      <c r="D1302" s="137"/>
      <c r="E1302" s="138"/>
      <c r="F1302" s="137"/>
      <c r="G1302" s="127"/>
      <c r="H1302" s="143"/>
      <c r="I1302" s="143"/>
      <c r="K1302" s="6"/>
      <c r="L1302" s="6"/>
    </row>
    <row r="1303" spans="1:12" x14ac:dyDescent="0.2">
      <c r="A1303" s="477"/>
      <c r="B1303" s="135"/>
      <c r="C1303" s="136"/>
      <c r="D1303" s="137"/>
      <c r="E1303" s="138"/>
      <c r="F1303" s="137"/>
      <c r="G1303" s="127"/>
      <c r="H1303" s="143"/>
      <c r="I1303" s="143"/>
      <c r="K1303" s="6"/>
      <c r="L1303" s="6"/>
    </row>
    <row r="1304" spans="1:12" x14ac:dyDescent="0.2">
      <c r="A1304" s="477"/>
      <c r="B1304" s="135"/>
      <c r="C1304" s="136"/>
      <c r="D1304" s="137"/>
      <c r="E1304" s="138"/>
      <c r="F1304" s="137"/>
      <c r="G1304" s="127"/>
      <c r="H1304" s="143"/>
      <c r="I1304" s="143"/>
      <c r="K1304" s="6"/>
      <c r="L1304" s="6"/>
    </row>
    <row r="1305" spans="1:12" x14ac:dyDescent="0.2">
      <c r="A1305" s="477"/>
      <c r="B1305" s="135"/>
      <c r="C1305" s="136"/>
      <c r="D1305" s="137"/>
      <c r="E1305" s="138"/>
      <c r="F1305" s="137"/>
      <c r="G1305" s="127"/>
      <c r="H1305" s="143"/>
      <c r="I1305" s="143"/>
      <c r="K1305" s="6"/>
      <c r="L1305" s="6"/>
    </row>
    <row r="1306" spans="1:12" x14ac:dyDescent="0.2">
      <c r="A1306" s="477"/>
      <c r="B1306" s="135"/>
      <c r="C1306" s="136"/>
      <c r="D1306" s="137"/>
      <c r="E1306" s="138"/>
      <c r="F1306" s="137"/>
      <c r="G1306" s="127"/>
      <c r="H1306" s="143"/>
      <c r="I1306" s="143"/>
      <c r="K1306" s="6"/>
      <c r="L1306" s="6"/>
    </row>
    <row r="1307" spans="1:12" x14ac:dyDescent="0.2">
      <c r="A1307" s="477"/>
      <c r="B1307" s="135"/>
      <c r="C1307" s="136"/>
      <c r="D1307" s="137"/>
      <c r="E1307" s="138"/>
      <c r="F1307" s="137"/>
      <c r="G1307" s="127"/>
      <c r="H1307" s="143"/>
      <c r="I1307" s="143"/>
      <c r="K1307" s="6"/>
      <c r="L1307" s="6"/>
    </row>
    <row r="1308" spans="1:12" x14ac:dyDescent="0.2">
      <c r="A1308" s="477"/>
      <c r="B1308" s="135"/>
      <c r="C1308" s="136"/>
      <c r="D1308" s="137"/>
      <c r="E1308" s="138"/>
      <c r="F1308" s="137"/>
      <c r="G1308" s="127"/>
      <c r="H1308" s="143"/>
      <c r="I1308" s="143"/>
      <c r="K1308" s="6"/>
      <c r="L1308" s="6"/>
    </row>
    <row r="1309" spans="1:12" x14ac:dyDescent="0.2">
      <c r="A1309" s="477"/>
      <c r="B1309" s="135"/>
      <c r="C1309" s="136"/>
      <c r="D1309" s="137"/>
      <c r="E1309" s="138"/>
      <c r="F1309" s="137"/>
      <c r="G1309" s="127"/>
      <c r="H1309" s="143"/>
      <c r="I1309" s="143"/>
      <c r="K1309" s="6"/>
      <c r="L1309" s="6"/>
    </row>
    <row r="1310" spans="1:12" x14ac:dyDescent="0.2">
      <c r="A1310" s="477"/>
      <c r="B1310" s="135"/>
      <c r="C1310" s="136"/>
      <c r="D1310" s="137"/>
      <c r="E1310" s="138"/>
      <c r="F1310" s="137"/>
      <c r="G1310" s="127"/>
      <c r="H1310" s="143"/>
      <c r="I1310" s="143"/>
      <c r="K1310" s="6"/>
      <c r="L1310" s="6"/>
    </row>
    <row r="1311" spans="1:12" x14ac:dyDescent="0.2">
      <c r="A1311" s="477"/>
      <c r="B1311" s="135"/>
      <c r="C1311" s="136"/>
      <c r="D1311" s="137"/>
      <c r="E1311" s="138"/>
      <c r="F1311" s="137"/>
      <c r="G1311" s="127"/>
      <c r="H1311" s="143"/>
      <c r="I1311" s="143"/>
      <c r="K1311" s="6"/>
      <c r="L1311" s="6"/>
    </row>
    <row r="1312" spans="1:12" x14ac:dyDescent="0.2">
      <c r="A1312" s="477"/>
      <c r="B1312" s="135"/>
      <c r="C1312" s="136"/>
      <c r="D1312" s="137"/>
      <c r="E1312" s="138"/>
      <c r="F1312" s="137"/>
      <c r="G1312" s="127"/>
      <c r="H1312" s="143"/>
      <c r="I1312" s="143"/>
      <c r="K1312" s="6"/>
      <c r="L1312" s="6"/>
    </row>
    <row r="1313" spans="1:12" x14ac:dyDescent="0.2">
      <c r="A1313" s="477"/>
      <c r="B1313" s="135"/>
      <c r="C1313" s="136"/>
      <c r="D1313" s="137"/>
      <c r="E1313" s="138"/>
      <c r="F1313" s="137"/>
      <c r="G1313" s="127"/>
      <c r="H1313" s="143"/>
      <c r="I1313" s="143"/>
      <c r="K1313" s="6"/>
      <c r="L1313" s="6"/>
    </row>
    <row r="1314" spans="1:12" x14ac:dyDescent="0.2">
      <c r="A1314" s="477"/>
      <c r="B1314" s="135"/>
      <c r="C1314" s="136"/>
      <c r="D1314" s="137"/>
      <c r="E1314" s="138"/>
      <c r="F1314" s="137"/>
      <c r="G1314" s="127"/>
      <c r="H1314" s="143"/>
      <c r="I1314" s="143"/>
      <c r="K1314" s="6"/>
      <c r="L1314" s="6"/>
    </row>
    <row r="1315" spans="1:12" x14ac:dyDescent="0.2">
      <c r="A1315" s="477"/>
      <c r="B1315" s="135"/>
      <c r="C1315" s="136"/>
      <c r="D1315" s="137"/>
      <c r="E1315" s="138"/>
      <c r="F1315" s="137"/>
      <c r="G1315" s="127"/>
      <c r="H1315" s="143"/>
      <c r="I1315" s="143"/>
      <c r="K1315" s="6"/>
      <c r="L1315" s="6"/>
    </row>
    <row r="1316" spans="1:12" x14ac:dyDescent="0.2">
      <c r="A1316" s="477"/>
      <c r="B1316" s="135"/>
      <c r="C1316" s="136"/>
      <c r="D1316" s="137"/>
      <c r="E1316" s="138"/>
      <c r="F1316" s="137"/>
      <c r="G1316" s="127"/>
      <c r="H1316" s="143"/>
      <c r="I1316" s="143"/>
      <c r="K1316" s="6"/>
      <c r="L1316" s="6"/>
    </row>
    <row r="1317" spans="1:12" x14ac:dyDescent="0.2">
      <c r="A1317" s="477"/>
      <c r="B1317" s="135"/>
      <c r="C1317" s="136"/>
      <c r="D1317" s="137"/>
      <c r="E1317" s="138"/>
      <c r="F1317" s="137"/>
      <c r="G1317" s="127"/>
      <c r="H1317" s="143"/>
      <c r="I1317" s="143"/>
      <c r="K1317" s="6"/>
      <c r="L1317" s="6"/>
    </row>
    <row r="1318" spans="1:12" x14ac:dyDescent="0.2">
      <c r="A1318" s="477"/>
      <c r="B1318" s="135"/>
      <c r="C1318" s="136"/>
      <c r="D1318" s="137"/>
      <c r="E1318" s="138"/>
      <c r="F1318" s="137"/>
      <c r="G1318" s="127"/>
      <c r="H1318" s="143"/>
      <c r="I1318" s="143"/>
      <c r="K1318" s="6"/>
      <c r="L1318" s="6"/>
    </row>
    <row r="1319" spans="1:12" x14ac:dyDescent="0.2">
      <c r="A1319" s="477"/>
      <c r="B1319" s="135"/>
      <c r="C1319" s="136"/>
      <c r="D1319" s="137"/>
      <c r="E1319" s="138"/>
      <c r="F1319" s="137"/>
      <c r="G1319" s="127"/>
      <c r="H1319" s="143"/>
      <c r="I1319" s="143"/>
      <c r="K1319" s="6"/>
      <c r="L1319" s="6"/>
    </row>
    <row r="1320" spans="1:12" x14ac:dyDescent="0.2">
      <c r="A1320" s="477"/>
      <c r="B1320" s="135"/>
      <c r="C1320" s="136"/>
      <c r="D1320" s="137"/>
      <c r="E1320" s="138"/>
      <c r="F1320" s="137"/>
      <c r="G1320" s="127"/>
      <c r="H1320" s="143"/>
      <c r="I1320" s="143"/>
      <c r="K1320" s="6"/>
      <c r="L1320" s="6"/>
    </row>
    <row r="1321" spans="1:12" x14ac:dyDescent="0.2">
      <c r="A1321" s="477"/>
      <c r="B1321" s="135"/>
      <c r="C1321" s="136"/>
      <c r="D1321" s="137"/>
      <c r="E1321" s="138"/>
      <c r="F1321" s="137"/>
      <c r="G1321" s="127"/>
      <c r="H1321" s="143"/>
      <c r="I1321" s="143"/>
      <c r="K1321" s="6"/>
      <c r="L1321" s="6"/>
    </row>
    <row r="1322" spans="1:12" x14ac:dyDescent="0.2">
      <c r="A1322" s="477"/>
      <c r="B1322" s="135"/>
      <c r="C1322" s="136"/>
      <c r="D1322" s="137"/>
      <c r="E1322" s="138"/>
      <c r="F1322" s="137"/>
      <c r="G1322" s="127"/>
      <c r="H1322" s="143"/>
      <c r="I1322" s="143"/>
      <c r="K1322" s="6"/>
      <c r="L1322" s="6"/>
    </row>
    <row r="1323" spans="1:12" x14ac:dyDescent="0.2">
      <c r="A1323" s="477"/>
      <c r="B1323" s="135"/>
      <c r="C1323" s="136"/>
      <c r="D1323" s="137"/>
      <c r="E1323" s="138"/>
      <c r="F1323" s="137"/>
      <c r="G1323" s="127"/>
      <c r="H1323" s="143"/>
      <c r="I1323" s="143"/>
      <c r="K1323" s="6"/>
      <c r="L1323" s="6"/>
    </row>
    <row r="1324" spans="1:12" x14ac:dyDescent="0.2">
      <c r="A1324" s="477"/>
      <c r="B1324" s="135"/>
      <c r="C1324" s="136"/>
      <c r="D1324" s="137"/>
      <c r="E1324" s="138"/>
      <c r="F1324" s="137"/>
      <c r="G1324" s="127"/>
      <c r="H1324" s="143"/>
      <c r="I1324" s="143"/>
      <c r="K1324" s="6"/>
      <c r="L1324" s="6"/>
    </row>
    <row r="1325" spans="1:12" x14ac:dyDescent="0.2">
      <c r="A1325" s="477"/>
      <c r="B1325" s="135"/>
      <c r="C1325" s="136"/>
      <c r="D1325" s="137"/>
      <c r="E1325" s="138"/>
      <c r="F1325" s="137"/>
      <c r="G1325" s="127"/>
      <c r="H1325" s="143"/>
      <c r="I1325" s="143"/>
      <c r="K1325" s="6"/>
      <c r="L1325" s="6"/>
    </row>
    <row r="1326" spans="1:12" x14ac:dyDescent="0.2">
      <c r="A1326" s="477"/>
      <c r="B1326" s="135"/>
      <c r="C1326" s="136"/>
      <c r="D1326" s="137"/>
      <c r="E1326" s="138"/>
      <c r="F1326" s="137"/>
      <c r="G1326" s="127"/>
      <c r="H1326" s="143"/>
      <c r="I1326" s="143"/>
      <c r="K1326" s="6"/>
      <c r="L1326" s="6"/>
    </row>
    <row r="1327" spans="1:12" x14ac:dyDescent="0.2">
      <c r="A1327" s="477"/>
      <c r="B1327" s="135"/>
      <c r="C1327" s="136"/>
      <c r="D1327" s="137"/>
      <c r="E1327" s="138"/>
      <c r="F1327" s="137"/>
      <c r="G1327" s="127"/>
      <c r="H1327" s="143"/>
      <c r="I1327" s="143"/>
      <c r="K1327" s="6"/>
      <c r="L1327" s="6"/>
    </row>
    <row r="1328" spans="1:12" x14ac:dyDescent="0.2">
      <c r="A1328" s="477"/>
      <c r="B1328" s="135"/>
      <c r="C1328" s="136"/>
      <c r="D1328" s="137"/>
      <c r="E1328" s="138"/>
      <c r="F1328" s="137"/>
      <c r="G1328" s="127"/>
      <c r="H1328" s="143"/>
      <c r="I1328" s="143"/>
      <c r="K1328" s="6"/>
      <c r="L1328" s="6"/>
    </row>
    <row r="1329" spans="1:12" x14ac:dyDescent="0.2">
      <c r="A1329" s="477"/>
      <c r="B1329" s="135"/>
      <c r="C1329" s="136"/>
      <c r="D1329" s="137"/>
      <c r="E1329" s="138"/>
      <c r="F1329" s="137"/>
      <c r="G1329" s="127"/>
      <c r="H1329" s="143"/>
      <c r="I1329" s="143"/>
      <c r="K1329" s="6"/>
      <c r="L1329" s="6"/>
    </row>
    <row r="1330" spans="1:12" x14ac:dyDescent="0.2">
      <c r="A1330" s="477"/>
      <c r="B1330" s="135"/>
      <c r="C1330" s="136"/>
      <c r="D1330" s="137"/>
      <c r="E1330" s="138"/>
      <c r="F1330" s="137"/>
      <c r="G1330" s="127"/>
      <c r="H1330" s="143"/>
      <c r="I1330" s="143"/>
      <c r="K1330" s="6"/>
      <c r="L1330" s="6"/>
    </row>
    <row r="1331" spans="1:12" x14ac:dyDescent="0.2">
      <c r="A1331" s="477"/>
      <c r="B1331" s="135"/>
      <c r="C1331" s="136"/>
      <c r="D1331" s="137"/>
      <c r="E1331" s="138"/>
      <c r="F1331" s="137"/>
      <c r="G1331" s="127"/>
      <c r="H1331" s="143"/>
      <c r="I1331" s="143"/>
      <c r="K1331" s="6"/>
      <c r="L1331" s="6"/>
    </row>
    <row r="1332" spans="1:12" x14ac:dyDescent="0.2">
      <c r="A1332" s="477"/>
      <c r="B1332" s="135"/>
      <c r="C1332" s="136"/>
      <c r="D1332" s="137"/>
      <c r="E1332" s="138"/>
      <c r="F1332" s="137"/>
      <c r="G1332" s="127"/>
      <c r="H1332" s="143"/>
      <c r="I1332" s="143"/>
      <c r="K1332" s="6"/>
      <c r="L1332" s="6"/>
    </row>
    <row r="1333" spans="1:12" x14ac:dyDescent="0.2">
      <c r="A1333" s="477"/>
      <c r="B1333" s="135"/>
      <c r="C1333" s="136"/>
      <c r="D1333" s="137"/>
      <c r="E1333" s="138"/>
      <c r="F1333" s="137"/>
      <c r="G1333" s="127"/>
      <c r="H1333" s="143"/>
      <c r="I1333" s="143"/>
      <c r="K1333" s="6"/>
      <c r="L1333" s="6"/>
    </row>
    <row r="1334" spans="1:12" x14ac:dyDescent="0.2">
      <c r="A1334" s="477"/>
      <c r="B1334" s="135"/>
      <c r="C1334" s="136"/>
      <c r="D1334" s="137"/>
      <c r="E1334" s="138"/>
      <c r="F1334" s="137"/>
      <c r="G1334" s="127"/>
      <c r="H1334" s="143"/>
      <c r="I1334" s="143"/>
      <c r="K1334" s="6"/>
      <c r="L1334" s="6"/>
    </row>
    <row r="1335" spans="1:12" x14ac:dyDescent="0.2">
      <c r="A1335" s="477"/>
      <c r="B1335" s="135"/>
      <c r="C1335" s="136"/>
      <c r="D1335" s="137"/>
      <c r="E1335" s="138"/>
      <c r="F1335" s="137"/>
      <c r="G1335" s="127"/>
      <c r="H1335" s="143"/>
      <c r="I1335" s="143"/>
      <c r="K1335" s="6"/>
      <c r="L1335" s="6"/>
    </row>
    <row r="1336" spans="1:12" x14ac:dyDescent="0.2">
      <c r="A1336" s="477"/>
      <c r="B1336" s="135"/>
      <c r="C1336" s="136"/>
      <c r="D1336" s="137"/>
      <c r="E1336" s="138"/>
      <c r="F1336" s="137"/>
      <c r="G1336" s="127"/>
      <c r="H1336" s="143"/>
      <c r="I1336" s="143"/>
      <c r="K1336" s="6"/>
      <c r="L1336" s="6"/>
    </row>
    <row r="1337" spans="1:12" x14ac:dyDescent="0.2">
      <c r="A1337" s="477"/>
      <c r="B1337" s="135"/>
      <c r="C1337" s="136"/>
      <c r="D1337" s="137"/>
      <c r="E1337" s="138"/>
      <c r="F1337" s="137"/>
      <c r="G1337" s="127"/>
      <c r="H1337" s="143"/>
      <c r="I1337" s="143"/>
      <c r="K1337" s="6"/>
      <c r="L1337" s="6"/>
    </row>
    <row r="1338" spans="1:12" x14ac:dyDescent="0.2">
      <c r="A1338" s="477"/>
      <c r="B1338" s="135"/>
      <c r="C1338" s="136"/>
      <c r="D1338" s="137"/>
      <c r="E1338" s="138"/>
      <c r="F1338" s="137"/>
      <c r="G1338" s="127"/>
      <c r="H1338" s="143"/>
      <c r="I1338" s="143"/>
      <c r="K1338" s="6"/>
      <c r="L1338" s="6"/>
    </row>
    <row r="1339" spans="1:12" x14ac:dyDescent="0.2">
      <c r="A1339" s="477"/>
      <c r="B1339" s="135"/>
      <c r="C1339" s="136"/>
      <c r="D1339" s="137"/>
      <c r="E1339" s="138"/>
      <c r="F1339" s="137"/>
      <c r="G1339" s="127"/>
      <c r="H1339" s="143"/>
      <c r="I1339" s="143"/>
      <c r="K1339" s="6"/>
      <c r="L1339" s="6"/>
    </row>
    <row r="1340" spans="1:12" x14ac:dyDescent="0.2">
      <c r="A1340" s="477"/>
      <c r="B1340" s="135"/>
      <c r="C1340" s="136"/>
      <c r="D1340" s="137"/>
      <c r="E1340" s="138"/>
      <c r="F1340" s="137"/>
      <c r="G1340" s="127"/>
      <c r="H1340" s="143"/>
      <c r="I1340" s="143"/>
      <c r="K1340" s="6"/>
      <c r="L1340" s="6"/>
    </row>
    <row r="1341" spans="1:12" x14ac:dyDescent="0.2">
      <c r="A1341" s="477"/>
      <c r="B1341" s="135"/>
      <c r="C1341" s="136"/>
      <c r="D1341" s="137"/>
      <c r="E1341" s="138"/>
      <c r="F1341" s="137"/>
      <c r="G1341" s="127"/>
      <c r="H1341" s="143"/>
      <c r="I1341" s="143"/>
      <c r="K1341" s="6"/>
      <c r="L1341" s="6"/>
    </row>
    <row r="1342" spans="1:12" x14ac:dyDescent="0.2">
      <c r="A1342" s="477"/>
      <c r="B1342" s="135"/>
      <c r="C1342" s="136"/>
      <c r="D1342" s="137"/>
      <c r="E1342" s="138"/>
      <c r="F1342" s="137"/>
      <c r="G1342" s="127"/>
      <c r="H1342" s="143"/>
      <c r="I1342" s="143"/>
      <c r="K1342" s="6"/>
      <c r="L1342" s="6"/>
    </row>
    <row r="1343" spans="1:12" x14ac:dyDescent="0.2">
      <c r="A1343" s="477"/>
      <c r="B1343" s="135"/>
      <c r="C1343" s="136"/>
      <c r="D1343" s="137"/>
      <c r="E1343" s="138"/>
      <c r="F1343" s="137"/>
      <c r="G1343" s="127"/>
      <c r="H1343" s="143"/>
      <c r="I1343" s="143"/>
      <c r="K1343" s="6"/>
      <c r="L1343" s="6"/>
    </row>
    <row r="1344" spans="1:12" x14ac:dyDescent="0.2">
      <c r="A1344" s="477"/>
      <c r="B1344" s="135"/>
      <c r="C1344" s="136"/>
      <c r="D1344" s="137"/>
      <c r="E1344" s="138"/>
      <c r="F1344" s="137"/>
      <c r="G1344" s="127"/>
      <c r="H1344" s="143"/>
      <c r="I1344" s="143"/>
      <c r="K1344" s="6"/>
      <c r="L1344" s="6"/>
    </row>
    <row r="1345" spans="1:12" x14ac:dyDescent="0.2">
      <c r="A1345" s="477"/>
      <c r="B1345" s="135"/>
      <c r="C1345" s="136"/>
      <c r="D1345" s="137"/>
      <c r="E1345" s="138"/>
      <c r="F1345" s="137"/>
      <c r="G1345" s="127"/>
      <c r="H1345" s="143"/>
      <c r="I1345" s="143"/>
      <c r="K1345" s="6"/>
      <c r="L1345" s="6"/>
    </row>
    <row r="1346" spans="1:12" x14ac:dyDescent="0.2">
      <c r="A1346" s="477"/>
      <c r="B1346" s="135"/>
      <c r="C1346" s="136"/>
      <c r="D1346" s="137"/>
      <c r="E1346" s="138"/>
      <c r="F1346" s="137"/>
      <c r="G1346" s="127"/>
      <c r="H1346" s="143"/>
      <c r="I1346" s="143"/>
      <c r="K1346" s="6"/>
      <c r="L1346" s="6"/>
    </row>
    <row r="1347" spans="1:12" x14ac:dyDescent="0.2">
      <c r="A1347" s="477"/>
      <c r="B1347" s="135"/>
      <c r="C1347" s="136"/>
      <c r="D1347" s="137"/>
      <c r="E1347" s="138"/>
      <c r="F1347" s="137"/>
      <c r="G1347" s="127"/>
      <c r="H1347" s="143"/>
      <c r="I1347" s="143"/>
      <c r="K1347" s="6"/>
      <c r="L1347" s="6"/>
    </row>
    <row r="1348" spans="1:12" x14ac:dyDescent="0.2">
      <c r="A1348" s="477"/>
      <c r="B1348" s="135"/>
      <c r="C1348" s="136"/>
      <c r="D1348" s="137"/>
      <c r="E1348" s="138"/>
      <c r="F1348" s="137"/>
      <c r="G1348" s="127"/>
      <c r="H1348" s="143"/>
      <c r="I1348" s="143"/>
      <c r="K1348" s="6"/>
      <c r="L1348" s="6"/>
    </row>
    <row r="1349" spans="1:12" x14ac:dyDescent="0.2">
      <c r="A1349" s="477"/>
      <c r="B1349" s="135"/>
      <c r="C1349" s="136"/>
      <c r="D1349" s="137"/>
      <c r="E1349" s="138"/>
      <c r="F1349" s="137"/>
      <c r="G1349" s="127"/>
      <c r="H1349" s="143"/>
      <c r="I1349" s="143"/>
      <c r="K1349" s="6"/>
      <c r="L1349" s="6"/>
    </row>
    <row r="1350" spans="1:12" x14ac:dyDescent="0.2">
      <c r="A1350" s="477"/>
      <c r="B1350" s="135"/>
      <c r="C1350" s="136"/>
      <c r="D1350" s="137"/>
      <c r="E1350" s="138"/>
      <c r="F1350" s="137"/>
      <c r="G1350" s="127"/>
      <c r="H1350" s="143"/>
      <c r="I1350" s="143"/>
      <c r="K1350" s="6"/>
      <c r="L1350" s="6"/>
    </row>
    <row r="1351" spans="1:12" x14ac:dyDescent="0.2">
      <c r="A1351" s="477"/>
      <c r="B1351" s="135"/>
      <c r="C1351" s="136"/>
      <c r="D1351" s="137"/>
      <c r="E1351" s="138"/>
      <c r="F1351" s="137"/>
      <c r="G1351" s="127"/>
      <c r="H1351" s="143"/>
      <c r="I1351" s="143"/>
      <c r="K1351" s="6"/>
      <c r="L1351" s="6"/>
    </row>
    <row r="1352" spans="1:12" x14ac:dyDescent="0.2">
      <c r="A1352" s="477"/>
      <c r="B1352" s="135"/>
      <c r="C1352" s="136"/>
      <c r="D1352" s="137"/>
      <c r="E1352" s="138"/>
      <c r="F1352" s="137"/>
      <c r="G1352" s="127"/>
      <c r="H1352" s="143"/>
      <c r="I1352" s="143"/>
      <c r="K1352" s="6"/>
      <c r="L1352" s="6"/>
    </row>
    <row r="1353" spans="1:12" x14ac:dyDescent="0.2">
      <c r="A1353" s="477"/>
      <c r="B1353" s="135"/>
      <c r="C1353" s="136"/>
      <c r="D1353" s="137"/>
      <c r="E1353" s="138"/>
      <c r="F1353" s="137"/>
      <c r="G1353" s="127"/>
      <c r="H1353" s="143"/>
      <c r="I1353" s="143"/>
      <c r="K1353" s="6"/>
      <c r="L1353" s="6"/>
    </row>
    <row r="1354" spans="1:12" x14ac:dyDescent="0.2">
      <c r="A1354" s="477"/>
      <c r="B1354" s="135"/>
      <c r="C1354" s="136"/>
      <c r="D1354" s="137"/>
      <c r="E1354" s="138"/>
      <c r="F1354" s="137"/>
      <c r="G1354" s="127"/>
      <c r="H1354" s="143"/>
      <c r="I1354" s="143"/>
      <c r="K1354" s="6"/>
      <c r="L1354" s="6"/>
    </row>
    <row r="1355" spans="1:12" x14ac:dyDescent="0.2">
      <c r="A1355" s="477"/>
      <c r="B1355" s="135"/>
      <c r="C1355" s="136"/>
      <c r="D1355" s="137"/>
      <c r="E1355" s="138"/>
      <c r="F1355" s="137"/>
      <c r="G1355" s="127"/>
      <c r="H1355" s="143"/>
      <c r="I1355" s="143"/>
      <c r="K1355" s="6"/>
      <c r="L1355" s="6"/>
    </row>
    <row r="1356" spans="1:12" x14ac:dyDescent="0.2">
      <c r="A1356" s="477"/>
      <c r="B1356" s="135"/>
      <c r="C1356" s="136"/>
      <c r="D1356" s="137"/>
      <c r="E1356" s="138"/>
      <c r="F1356" s="137"/>
      <c r="G1356" s="127"/>
      <c r="H1356" s="143"/>
      <c r="I1356" s="143"/>
      <c r="K1356" s="6"/>
      <c r="L1356" s="6"/>
    </row>
    <row r="1357" spans="1:12" x14ac:dyDescent="0.2">
      <c r="A1357" s="477"/>
      <c r="B1357" s="135"/>
      <c r="C1357" s="136"/>
      <c r="D1357" s="137"/>
      <c r="E1357" s="138"/>
      <c r="F1357" s="137"/>
      <c r="G1357" s="127"/>
      <c r="H1357" s="143"/>
      <c r="I1357" s="143"/>
      <c r="K1357" s="6"/>
      <c r="L1357" s="6"/>
    </row>
    <row r="1358" spans="1:12" x14ac:dyDescent="0.2">
      <c r="A1358" s="477"/>
      <c r="B1358" s="135"/>
      <c r="C1358" s="136"/>
      <c r="D1358" s="137"/>
      <c r="E1358" s="138"/>
      <c r="F1358" s="137"/>
      <c r="G1358" s="127"/>
      <c r="H1358" s="143"/>
      <c r="I1358" s="143"/>
      <c r="K1358" s="6"/>
      <c r="L1358" s="6"/>
    </row>
    <row r="1359" spans="1:12" x14ac:dyDescent="0.2">
      <c r="A1359" s="477"/>
      <c r="B1359" s="135"/>
      <c r="C1359" s="136"/>
      <c r="D1359" s="137"/>
      <c r="E1359" s="138"/>
      <c r="F1359" s="137"/>
      <c r="G1359" s="127"/>
      <c r="H1359" s="143"/>
      <c r="I1359" s="143"/>
      <c r="K1359" s="6"/>
      <c r="L1359" s="6"/>
    </row>
    <row r="1360" spans="1:12" x14ac:dyDescent="0.2">
      <c r="A1360" s="477"/>
      <c r="B1360" s="135"/>
      <c r="C1360" s="136"/>
      <c r="D1360" s="137"/>
      <c r="E1360" s="138"/>
      <c r="F1360" s="137"/>
      <c r="G1360" s="127"/>
      <c r="H1360" s="143"/>
      <c r="I1360" s="143"/>
      <c r="K1360" s="6"/>
      <c r="L1360" s="6"/>
    </row>
    <row r="1361" spans="1:12" x14ac:dyDescent="0.2">
      <c r="A1361" s="477"/>
      <c r="B1361" s="135"/>
      <c r="C1361" s="136"/>
      <c r="D1361" s="137"/>
      <c r="E1361" s="138"/>
      <c r="F1361" s="137"/>
      <c r="G1361" s="127"/>
      <c r="H1361" s="143"/>
      <c r="I1361" s="143"/>
      <c r="K1361" s="6"/>
      <c r="L1361" s="6"/>
    </row>
    <row r="1362" spans="1:12" x14ac:dyDescent="0.2">
      <c r="A1362" s="477"/>
      <c r="B1362" s="135"/>
      <c r="C1362" s="136"/>
      <c r="D1362" s="137"/>
      <c r="E1362" s="138"/>
      <c r="F1362" s="137"/>
      <c r="G1362" s="127"/>
      <c r="H1362" s="143"/>
      <c r="I1362" s="143"/>
      <c r="K1362" s="6"/>
      <c r="L1362" s="6"/>
    </row>
    <row r="1363" spans="1:12" x14ac:dyDescent="0.2">
      <c r="A1363" s="477"/>
      <c r="B1363" s="135"/>
      <c r="C1363" s="136"/>
      <c r="D1363" s="137"/>
      <c r="E1363" s="138"/>
      <c r="F1363" s="137"/>
      <c r="G1363" s="127"/>
      <c r="H1363" s="143"/>
      <c r="I1363" s="143"/>
      <c r="K1363" s="6"/>
      <c r="L1363" s="6"/>
    </row>
    <row r="1364" spans="1:12" x14ac:dyDescent="0.2">
      <c r="A1364" s="477"/>
      <c r="B1364" s="135"/>
      <c r="C1364" s="136"/>
      <c r="D1364" s="137"/>
      <c r="E1364" s="138"/>
      <c r="F1364" s="137"/>
      <c r="G1364" s="127"/>
      <c r="H1364" s="143"/>
      <c r="I1364" s="143"/>
      <c r="K1364" s="6"/>
      <c r="L1364" s="6"/>
    </row>
    <row r="1365" spans="1:12" x14ac:dyDescent="0.2">
      <c r="A1365" s="477"/>
      <c r="B1365" s="135"/>
      <c r="C1365" s="136"/>
      <c r="D1365" s="137"/>
      <c r="E1365" s="138"/>
      <c r="F1365" s="137"/>
      <c r="G1365" s="127"/>
      <c r="H1365" s="143"/>
      <c r="I1365" s="143"/>
      <c r="K1365" s="6"/>
      <c r="L1365" s="6"/>
    </row>
    <row r="1366" spans="1:12" x14ac:dyDescent="0.2">
      <c r="A1366" s="477"/>
      <c r="B1366" s="135"/>
      <c r="C1366" s="136"/>
      <c r="D1366" s="137"/>
      <c r="E1366" s="138"/>
      <c r="F1366" s="137"/>
      <c r="G1366" s="127"/>
      <c r="H1366" s="143"/>
      <c r="I1366" s="143"/>
      <c r="K1366" s="6"/>
      <c r="L1366" s="6"/>
    </row>
    <row r="1367" spans="1:12" x14ac:dyDescent="0.2">
      <c r="A1367" s="477"/>
      <c r="B1367" s="135"/>
      <c r="C1367" s="136"/>
      <c r="D1367" s="137"/>
      <c r="E1367" s="138"/>
      <c r="F1367" s="137"/>
      <c r="G1367" s="127"/>
      <c r="H1367" s="143"/>
      <c r="I1367" s="143"/>
      <c r="K1367" s="6"/>
      <c r="L1367" s="6"/>
    </row>
    <row r="1368" spans="1:12" x14ac:dyDescent="0.2">
      <c r="A1368" s="477"/>
      <c r="B1368" s="135"/>
      <c r="C1368" s="136"/>
      <c r="D1368" s="137"/>
      <c r="E1368" s="138"/>
      <c r="F1368" s="137"/>
      <c r="G1368" s="127"/>
      <c r="H1368" s="143"/>
      <c r="I1368" s="143"/>
      <c r="K1368" s="6"/>
      <c r="L1368" s="6"/>
    </row>
    <row r="1369" spans="1:12" x14ac:dyDescent="0.2">
      <c r="A1369" s="477"/>
      <c r="B1369" s="135"/>
      <c r="C1369" s="136"/>
      <c r="D1369" s="137"/>
      <c r="E1369" s="138"/>
      <c r="F1369" s="137"/>
      <c r="G1369" s="127"/>
      <c r="H1369" s="143"/>
      <c r="I1369" s="143"/>
      <c r="K1369" s="6"/>
      <c r="L1369" s="6"/>
    </row>
    <row r="1370" spans="1:12" x14ac:dyDescent="0.2">
      <c r="A1370" s="477"/>
      <c r="B1370" s="135"/>
      <c r="C1370" s="136"/>
      <c r="D1370" s="137"/>
      <c r="E1370" s="138"/>
      <c r="F1370" s="137"/>
      <c r="G1370" s="127"/>
      <c r="H1370" s="143"/>
      <c r="I1370" s="143"/>
      <c r="K1370" s="6"/>
      <c r="L1370" s="6"/>
    </row>
    <row r="1371" spans="1:12" x14ac:dyDescent="0.2">
      <c r="A1371" s="477"/>
      <c r="B1371" s="135"/>
      <c r="C1371" s="136"/>
      <c r="D1371" s="137"/>
      <c r="E1371" s="138"/>
      <c r="F1371" s="137"/>
      <c r="G1371" s="127"/>
      <c r="H1371" s="143"/>
      <c r="I1371" s="143"/>
      <c r="K1371" s="6"/>
      <c r="L1371" s="6"/>
    </row>
    <row r="1372" spans="1:12" x14ac:dyDescent="0.2">
      <c r="A1372" s="477"/>
      <c r="B1372" s="135"/>
      <c r="C1372" s="136"/>
      <c r="D1372" s="137"/>
      <c r="E1372" s="138"/>
      <c r="F1372" s="137"/>
      <c r="G1372" s="127"/>
      <c r="H1372" s="143"/>
      <c r="I1372" s="143"/>
      <c r="K1372" s="6"/>
      <c r="L1372" s="6"/>
    </row>
    <row r="1373" spans="1:12" x14ac:dyDescent="0.2">
      <c r="A1373" s="477"/>
      <c r="B1373" s="135"/>
      <c r="C1373" s="136"/>
      <c r="D1373" s="137"/>
      <c r="E1373" s="138"/>
      <c r="F1373" s="137"/>
      <c r="G1373" s="127"/>
      <c r="H1373" s="143"/>
      <c r="I1373" s="143"/>
      <c r="K1373" s="6"/>
      <c r="L1373" s="6"/>
    </row>
    <row r="1374" spans="1:12" x14ac:dyDescent="0.2">
      <c r="A1374" s="477"/>
      <c r="B1374" s="135"/>
      <c r="C1374" s="136"/>
      <c r="D1374" s="137"/>
      <c r="E1374" s="138"/>
      <c r="F1374" s="137"/>
      <c r="G1374" s="127"/>
      <c r="H1374" s="143"/>
      <c r="I1374" s="143"/>
      <c r="K1374" s="6"/>
      <c r="L1374" s="6"/>
    </row>
    <row r="1375" spans="1:12" x14ac:dyDescent="0.2">
      <c r="A1375" s="477"/>
      <c r="B1375" s="135"/>
      <c r="C1375" s="136"/>
      <c r="D1375" s="137"/>
      <c r="E1375" s="138"/>
      <c r="F1375" s="137"/>
      <c r="G1375" s="127"/>
      <c r="H1375" s="143"/>
      <c r="I1375" s="143"/>
      <c r="K1375" s="6"/>
      <c r="L1375" s="6"/>
    </row>
    <row r="1376" spans="1:12" x14ac:dyDescent="0.2">
      <c r="A1376" s="477"/>
      <c r="B1376" s="135"/>
      <c r="C1376" s="136"/>
      <c r="D1376" s="137"/>
      <c r="E1376" s="138"/>
      <c r="F1376" s="137"/>
      <c r="G1376" s="127"/>
      <c r="H1376" s="143"/>
      <c r="I1376" s="143"/>
      <c r="K1376" s="6"/>
      <c r="L1376" s="6"/>
    </row>
    <row r="1377" spans="1:12" x14ac:dyDescent="0.2">
      <c r="A1377" s="477"/>
      <c r="B1377" s="135"/>
      <c r="C1377" s="136"/>
      <c r="D1377" s="137"/>
      <c r="E1377" s="138"/>
      <c r="F1377" s="137"/>
      <c r="G1377" s="127"/>
      <c r="H1377" s="143"/>
      <c r="I1377" s="143"/>
      <c r="K1377" s="6"/>
      <c r="L1377" s="6"/>
    </row>
    <row r="1378" spans="1:12" x14ac:dyDescent="0.2">
      <c r="A1378" s="477"/>
      <c r="B1378" s="135"/>
      <c r="C1378" s="136"/>
      <c r="D1378" s="137"/>
      <c r="E1378" s="138"/>
      <c r="F1378" s="137"/>
      <c r="G1378" s="127"/>
      <c r="H1378" s="143"/>
      <c r="I1378" s="143"/>
      <c r="K1378" s="6"/>
      <c r="L1378" s="6"/>
    </row>
    <row r="1379" spans="1:12" x14ac:dyDescent="0.2">
      <c r="A1379" s="477"/>
      <c r="B1379" s="135"/>
      <c r="C1379" s="136"/>
      <c r="D1379" s="137"/>
      <c r="E1379" s="138"/>
      <c r="F1379" s="137"/>
      <c r="G1379" s="127"/>
      <c r="H1379" s="143"/>
      <c r="I1379" s="143"/>
      <c r="K1379" s="6"/>
      <c r="L1379" s="6"/>
    </row>
    <row r="1380" spans="1:12" x14ac:dyDescent="0.2">
      <c r="A1380" s="477"/>
      <c r="B1380" s="135"/>
      <c r="C1380" s="136"/>
      <c r="D1380" s="137"/>
      <c r="E1380" s="138"/>
      <c r="F1380" s="137"/>
      <c r="G1380" s="127"/>
      <c r="H1380" s="143"/>
      <c r="I1380" s="143"/>
      <c r="K1380" s="6"/>
      <c r="L1380" s="6"/>
    </row>
    <row r="1381" spans="1:12" x14ac:dyDescent="0.2">
      <c r="A1381" s="477"/>
      <c r="B1381" s="135"/>
      <c r="C1381" s="136"/>
      <c r="D1381" s="137"/>
      <c r="E1381" s="138"/>
      <c r="F1381" s="137"/>
      <c r="G1381" s="127"/>
      <c r="H1381" s="143"/>
      <c r="I1381" s="143"/>
      <c r="K1381" s="6"/>
      <c r="L1381" s="6"/>
    </row>
    <row r="1382" spans="1:12" x14ac:dyDescent="0.2">
      <c r="A1382" s="477"/>
      <c r="B1382" s="135"/>
      <c r="C1382" s="136"/>
      <c r="D1382" s="137"/>
      <c r="E1382" s="138"/>
      <c r="F1382" s="137"/>
      <c r="G1382" s="127"/>
      <c r="H1382" s="143"/>
      <c r="I1382" s="143"/>
      <c r="K1382" s="6"/>
      <c r="L1382" s="6"/>
    </row>
    <row r="1383" spans="1:12" x14ac:dyDescent="0.2">
      <c r="A1383" s="477"/>
      <c r="B1383" s="135"/>
      <c r="C1383" s="136"/>
      <c r="D1383" s="137"/>
      <c r="E1383" s="138"/>
      <c r="F1383" s="137"/>
      <c r="G1383" s="127"/>
      <c r="H1383" s="143"/>
      <c r="I1383" s="143"/>
      <c r="K1383" s="6"/>
      <c r="L1383" s="6"/>
    </row>
    <row r="1384" spans="1:12" x14ac:dyDescent="0.2">
      <c r="A1384" s="477"/>
      <c r="B1384" s="135"/>
      <c r="C1384" s="136"/>
      <c r="D1384" s="137"/>
      <c r="E1384" s="138"/>
      <c r="F1384" s="137"/>
      <c r="G1384" s="127"/>
      <c r="H1384" s="143"/>
      <c r="I1384" s="143"/>
      <c r="K1384" s="6"/>
      <c r="L1384" s="6"/>
    </row>
    <row r="1385" spans="1:12" x14ac:dyDescent="0.2">
      <c r="A1385" s="477"/>
      <c r="B1385" s="135"/>
      <c r="C1385" s="136"/>
      <c r="D1385" s="137"/>
      <c r="E1385" s="138"/>
      <c r="F1385" s="137"/>
      <c r="G1385" s="127"/>
      <c r="H1385" s="143"/>
      <c r="I1385" s="143"/>
      <c r="K1385" s="6"/>
      <c r="L1385" s="6"/>
    </row>
    <row r="1386" spans="1:12" x14ac:dyDescent="0.2">
      <c r="A1386" s="477"/>
      <c r="B1386" s="135"/>
      <c r="C1386" s="136"/>
      <c r="D1386" s="137"/>
      <c r="E1386" s="138"/>
      <c r="F1386" s="137"/>
      <c r="G1386" s="127"/>
      <c r="H1386" s="143"/>
      <c r="I1386" s="143"/>
      <c r="K1386" s="6"/>
      <c r="L1386" s="6"/>
    </row>
    <row r="1387" spans="1:12" x14ac:dyDescent="0.2">
      <c r="A1387" s="477"/>
      <c r="B1387" s="135"/>
      <c r="C1387" s="136"/>
      <c r="D1387" s="137"/>
      <c r="E1387" s="138"/>
      <c r="F1387" s="137"/>
      <c r="G1387" s="127"/>
      <c r="H1387" s="143"/>
      <c r="I1387" s="143"/>
      <c r="K1387" s="6"/>
      <c r="L1387" s="6"/>
    </row>
    <row r="1388" spans="1:12" x14ac:dyDescent="0.2">
      <c r="A1388" s="477"/>
      <c r="B1388" s="135"/>
      <c r="C1388" s="136"/>
      <c r="D1388" s="137"/>
      <c r="E1388" s="138"/>
      <c r="F1388" s="137"/>
      <c r="G1388" s="127"/>
      <c r="H1388" s="143"/>
      <c r="I1388" s="143"/>
      <c r="K1388" s="6"/>
      <c r="L1388" s="6"/>
    </row>
    <row r="1389" spans="1:12" x14ac:dyDescent="0.2">
      <c r="A1389" s="477"/>
      <c r="B1389" s="135"/>
      <c r="C1389" s="136"/>
      <c r="D1389" s="137"/>
      <c r="E1389" s="138"/>
      <c r="F1389" s="137"/>
      <c r="G1389" s="127"/>
      <c r="H1389" s="143"/>
      <c r="I1389" s="143"/>
      <c r="K1389" s="6"/>
      <c r="L1389" s="6"/>
    </row>
    <row r="1390" spans="1:12" x14ac:dyDescent="0.2">
      <c r="A1390" s="477"/>
      <c r="B1390" s="135"/>
      <c r="C1390" s="136"/>
      <c r="D1390" s="137"/>
      <c r="E1390" s="138"/>
      <c r="F1390" s="137"/>
      <c r="G1390" s="127"/>
      <c r="H1390" s="143"/>
      <c r="I1390" s="143"/>
      <c r="K1390" s="6"/>
      <c r="L1390" s="6"/>
    </row>
    <row r="1391" spans="1:12" x14ac:dyDescent="0.2">
      <c r="A1391" s="477"/>
      <c r="B1391" s="135"/>
      <c r="C1391" s="136"/>
      <c r="D1391" s="137"/>
      <c r="E1391" s="138"/>
      <c r="F1391" s="137"/>
      <c r="G1391" s="127"/>
      <c r="H1391" s="143"/>
      <c r="I1391" s="143"/>
      <c r="K1391" s="6"/>
      <c r="L1391" s="6"/>
    </row>
    <row r="1392" spans="1:12" x14ac:dyDescent="0.2">
      <c r="A1392" s="477"/>
      <c r="B1392" s="135"/>
      <c r="C1392" s="136"/>
      <c r="D1392" s="137"/>
      <c r="E1392" s="138"/>
      <c r="F1392" s="137"/>
      <c r="G1392" s="127"/>
      <c r="H1392" s="143"/>
      <c r="I1392" s="143"/>
      <c r="K1392" s="6"/>
      <c r="L1392" s="6"/>
    </row>
    <row r="1393" spans="1:12" x14ac:dyDescent="0.2">
      <c r="A1393" s="477"/>
      <c r="B1393" s="135"/>
      <c r="C1393" s="136"/>
      <c r="D1393" s="137"/>
      <c r="E1393" s="138"/>
      <c r="F1393" s="137"/>
      <c r="G1393" s="127"/>
      <c r="H1393" s="143"/>
      <c r="I1393" s="143"/>
      <c r="K1393" s="6"/>
      <c r="L1393" s="6"/>
    </row>
    <row r="1394" spans="1:12" x14ac:dyDescent="0.2">
      <c r="A1394" s="477"/>
      <c r="B1394" s="135"/>
      <c r="C1394" s="136"/>
      <c r="D1394" s="137"/>
      <c r="E1394" s="138"/>
      <c r="F1394" s="137"/>
      <c r="G1394" s="127"/>
      <c r="H1394" s="143"/>
      <c r="I1394" s="143"/>
      <c r="K1394" s="6"/>
      <c r="L1394" s="6"/>
    </row>
    <row r="1395" spans="1:12" x14ac:dyDescent="0.2">
      <c r="A1395" s="477"/>
      <c r="B1395" s="135"/>
      <c r="C1395" s="136"/>
      <c r="D1395" s="137"/>
      <c r="E1395" s="138"/>
      <c r="F1395" s="137"/>
      <c r="G1395" s="127"/>
      <c r="H1395" s="143"/>
      <c r="I1395" s="143"/>
      <c r="K1395" s="6"/>
      <c r="L1395" s="6"/>
    </row>
    <row r="1396" spans="1:12" x14ac:dyDescent="0.2">
      <c r="A1396" s="477"/>
      <c r="B1396" s="135"/>
      <c r="C1396" s="136"/>
      <c r="D1396" s="137"/>
      <c r="E1396" s="138"/>
      <c r="F1396" s="137"/>
      <c r="G1396" s="127"/>
      <c r="H1396" s="143"/>
      <c r="I1396" s="143"/>
      <c r="K1396" s="6"/>
      <c r="L1396" s="6"/>
    </row>
    <row r="1397" spans="1:12" x14ac:dyDescent="0.2">
      <c r="A1397" s="477"/>
      <c r="B1397" s="135"/>
      <c r="C1397" s="136"/>
      <c r="D1397" s="137"/>
      <c r="E1397" s="138"/>
      <c r="F1397" s="137"/>
      <c r="G1397" s="127"/>
      <c r="H1397" s="143"/>
      <c r="I1397" s="143"/>
      <c r="K1397" s="6"/>
      <c r="L1397" s="6"/>
    </row>
    <row r="1398" spans="1:12" x14ac:dyDescent="0.2">
      <c r="A1398" s="477"/>
      <c r="B1398" s="135"/>
      <c r="C1398" s="136"/>
      <c r="D1398" s="137"/>
      <c r="E1398" s="138"/>
      <c r="F1398" s="137"/>
      <c r="G1398" s="127"/>
      <c r="H1398" s="143"/>
      <c r="I1398" s="143"/>
      <c r="K1398" s="6"/>
      <c r="L1398" s="6"/>
    </row>
    <row r="1399" spans="1:12" x14ac:dyDescent="0.2">
      <c r="A1399" s="477"/>
      <c r="B1399" s="135"/>
      <c r="C1399" s="136"/>
      <c r="D1399" s="137"/>
      <c r="E1399" s="138"/>
      <c r="F1399" s="137"/>
      <c r="G1399" s="127"/>
      <c r="H1399" s="143"/>
      <c r="I1399" s="143"/>
      <c r="K1399" s="6"/>
      <c r="L1399" s="6"/>
    </row>
    <row r="1400" spans="1:12" x14ac:dyDescent="0.2">
      <c r="A1400" s="477"/>
      <c r="B1400" s="135"/>
      <c r="C1400" s="136"/>
      <c r="D1400" s="137"/>
      <c r="E1400" s="138"/>
      <c r="F1400" s="137"/>
      <c r="G1400" s="127"/>
      <c r="H1400" s="143"/>
      <c r="I1400" s="143"/>
      <c r="K1400" s="6"/>
      <c r="L1400" s="6"/>
    </row>
    <row r="1401" spans="1:12" x14ac:dyDescent="0.2">
      <c r="A1401" s="477"/>
      <c r="B1401" s="135"/>
      <c r="C1401" s="136"/>
      <c r="D1401" s="137"/>
      <c r="E1401" s="138"/>
      <c r="F1401" s="137"/>
      <c r="G1401" s="127"/>
      <c r="H1401" s="143"/>
      <c r="I1401" s="143"/>
      <c r="K1401" s="6"/>
      <c r="L1401" s="6"/>
    </row>
    <row r="1402" spans="1:12" x14ac:dyDescent="0.2">
      <c r="A1402" s="477"/>
      <c r="B1402" s="135"/>
      <c r="C1402" s="136"/>
      <c r="D1402" s="137"/>
      <c r="E1402" s="138"/>
      <c r="F1402" s="137"/>
      <c r="G1402" s="127"/>
      <c r="H1402" s="143"/>
      <c r="I1402" s="143"/>
      <c r="K1402" s="6"/>
      <c r="L1402" s="6"/>
    </row>
    <row r="1403" spans="1:12" x14ac:dyDescent="0.2">
      <c r="A1403" s="477"/>
      <c r="B1403" s="135"/>
      <c r="C1403" s="136"/>
      <c r="D1403" s="137"/>
      <c r="E1403" s="138"/>
      <c r="F1403" s="137"/>
      <c r="G1403" s="127"/>
      <c r="H1403" s="143"/>
      <c r="I1403" s="143"/>
      <c r="K1403" s="6"/>
      <c r="L1403" s="6"/>
    </row>
    <row r="1404" spans="1:12" x14ac:dyDescent="0.2">
      <c r="A1404" s="477"/>
      <c r="B1404" s="135"/>
      <c r="C1404" s="136"/>
      <c r="D1404" s="137"/>
      <c r="E1404" s="138"/>
      <c r="F1404" s="137"/>
      <c r="G1404" s="127"/>
      <c r="H1404" s="143"/>
      <c r="I1404" s="143"/>
      <c r="K1404" s="6"/>
      <c r="L1404" s="6"/>
    </row>
    <row r="1405" spans="1:12" x14ac:dyDescent="0.2">
      <c r="A1405" s="477"/>
      <c r="B1405" s="135"/>
      <c r="C1405" s="136"/>
      <c r="D1405" s="137"/>
      <c r="E1405" s="138"/>
      <c r="F1405" s="137"/>
      <c r="G1405" s="127"/>
      <c r="H1405" s="143"/>
      <c r="I1405" s="143"/>
      <c r="K1405" s="6"/>
      <c r="L1405" s="6"/>
    </row>
    <row r="1406" spans="1:12" x14ac:dyDescent="0.2">
      <c r="A1406" s="477"/>
      <c r="B1406" s="135"/>
      <c r="C1406" s="136"/>
      <c r="D1406" s="137"/>
      <c r="E1406" s="138"/>
      <c r="F1406" s="137"/>
      <c r="G1406" s="127"/>
      <c r="H1406" s="143"/>
      <c r="I1406" s="143"/>
      <c r="K1406" s="6"/>
      <c r="L1406" s="6"/>
    </row>
    <row r="1407" spans="1:12" x14ac:dyDescent="0.2">
      <c r="A1407" s="477"/>
      <c r="B1407" s="135"/>
      <c r="C1407" s="136"/>
      <c r="D1407" s="137"/>
      <c r="E1407" s="138"/>
      <c r="F1407" s="137"/>
      <c r="G1407" s="127"/>
      <c r="H1407" s="143"/>
      <c r="I1407" s="143"/>
      <c r="K1407" s="6"/>
      <c r="L1407" s="6"/>
    </row>
    <row r="1408" spans="1:12" x14ac:dyDescent="0.2">
      <c r="A1408" s="477"/>
      <c r="B1408" s="135"/>
      <c r="C1408" s="136"/>
      <c r="D1408" s="137"/>
      <c r="E1408" s="138"/>
      <c r="F1408" s="137"/>
      <c r="G1408" s="127"/>
      <c r="H1408" s="143"/>
      <c r="I1408" s="143"/>
      <c r="K1408" s="6"/>
      <c r="L1408" s="6"/>
    </row>
    <row r="1409" spans="1:12" x14ac:dyDescent="0.2">
      <c r="A1409" s="477"/>
      <c r="B1409" s="135"/>
      <c r="C1409" s="136"/>
      <c r="D1409" s="137"/>
      <c r="E1409" s="138"/>
      <c r="F1409" s="137"/>
      <c r="G1409" s="127"/>
      <c r="H1409" s="143"/>
      <c r="I1409" s="143"/>
      <c r="K1409" s="6"/>
      <c r="L1409" s="6"/>
    </row>
    <row r="1410" spans="1:12" x14ac:dyDescent="0.2">
      <c r="A1410" s="477"/>
      <c r="B1410" s="135"/>
      <c r="C1410" s="136"/>
      <c r="D1410" s="137"/>
      <c r="E1410" s="138"/>
      <c r="F1410" s="137"/>
      <c r="G1410" s="127"/>
      <c r="H1410" s="143"/>
      <c r="I1410" s="143"/>
      <c r="K1410" s="6"/>
      <c r="L1410" s="6"/>
    </row>
    <row r="1411" spans="1:12" x14ac:dyDescent="0.2">
      <c r="A1411" s="477"/>
      <c r="B1411" s="135"/>
      <c r="C1411" s="136"/>
      <c r="D1411" s="137"/>
      <c r="E1411" s="138"/>
      <c r="F1411" s="137"/>
      <c r="G1411" s="127"/>
      <c r="H1411" s="143"/>
      <c r="I1411" s="143"/>
      <c r="K1411" s="6"/>
      <c r="L1411" s="6"/>
    </row>
    <row r="1412" spans="1:12" x14ac:dyDescent="0.2">
      <c r="A1412" s="477"/>
      <c r="B1412" s="135"/>
      <c r="C1412" s="136"/>
      <c r="D1412" s="137"/>
      <c r="E1412" s="138"/>
      <c r="F1412" s="137"/>
      <c r="G1412" s="127"/>
      <c r="H1412" s="143"/>
      <c r="I1412" s="143"/>
      <c r="K1412" s="6"/>
      <c r="L1412" s="6"/>
    </row>
    <row r="1413" spans="1:12" x14ac:dyDescent="0.2">
      <c r="A1413" s="477"/>
      <c r="B1413" s="135"/>
      <c r="C1413" s="136"/>
      <c r="D1413" s="137"/>
      <c r="E1413" s="138"/>
      <c r="F1413" s="137"/>
      <c r="G1413" s="127"/>
      <c r="H1413" s="143"/>
      <c r="I1413" s="143"/>
      <c r="K1413" s="6"/>
      <c r="L1413" s="6"/>
    </row>
    <row r="1414" spans="1:12" x14ac:dyDescent="0.2">
      <c r="A1414" s="477"/>
      <c r="B1414" s="135"/>
      <c r="C1414" s="136"/>
      <c r="D1414" s="137"/>
      <c r="E1414" s="138"/>
      <c r="F1414" s="137"/>
      <c r="G1414" s="127"/>
      <c r="H1414" s="143"/>
      <c r="I1414" s="143"/>
      <c r="K1414" s="6"/>
      <c r="L1414" s="6"/>
    </row>
    <row r="1415" spans="1:12" x14ac:dyDescent="0.2">
      <c r="A1415" s="477"/>
      <c r="B1415" s="135"/>
      <c r="C1415" s="136"/>
      <c r="D1415" s="137"/>
      <c r="E1415" s="138"/>
      <c r="F1415" s="137"/>
      <c r="G1415" s="127"/>
      <c r="H1415" s="143"/>
      <c r="I1415" s="143"/>
      <c r="K1415" s="6"/>
      <c r="L1415" s="6"/>
    </row>
    <row r="1416" spans="1:12" x14ac:dyDescent="0.2">
      <c r="A1416" s="477"/>
      <c r="B1416" s="135"/>
      <c r="C1416" s="136"/>
      <c r="D1416" s="137"/>
      <c r="E1416" s="138"/>
      <c r="F1416" s="137"/>
      <c r="G1416" s="127"/>
      <c r="H1416" s="143"/>
      <c r="I1416" s="143"/>
      <c r="K1416" s="6"/>
      <c r="L1416" s="6"/>
    </row>
    <row r="1417" spans="1:12" x14ac:dyDescent="0.2">
      <c r="A1417" s="477"/>
      <c r="B1417" s="135"/>
      <c r="C1417" s="136"/>
      <c r="D1417" s="137"/>
      <c r="E1417" s="138"/>
      <c r="F1417" s="137"/>
      <c r="G1417" s="127"/>
      <c r="H1417" s="143"/>
      <c r="I1417" s="143"/>
      <c r="K1417" s="6"/>
      <c r="L1417" s="6"/>
    </row>
    <row r="1418" spans="1:12" x14ac:dyDescent="0.2">
      <c r="A1418" s="477"/>
      <c r="B1418" s="135"/>
      <c r="C1418" s="136"/>
      <c r="D1418" s="137"/>
      <c r="E1418" s="138"/>
      <c r="F1418" s="137"/>
      <c r="G1418" s="127"/>
      <c r="H1418" s="143"/>
      <c r="I1418" s="143"/>
      <c r="K1418" s="6"/>
      <c r="L1418" s="6"/>
    </row>
    <row r="1419" spans="1:12" x14ac:dyDescent="0.2">
      <c r="A1419" s="477"/>
      <c r="B1419" s="135"/>
      <c r="C1419" s="136"/>
      <c r="D1419" s="137"/>
      <c r="E1419" s="138"/>
      <c r="F1419" s="137"/>
      <c r="G1419" s="127"/>
      <c r="H1419" s="143"/>
      <c r="I1419" s="143"/>
      <c r="K1419" s="6"/>
      <c r="L1419" s="6"/>
    </row>
    <row r="1420" spans="1:12" x14ac:dyDescent="0.2">
      <c r="A1420" s="477"/>
      <c r="B1420" s="135"/>
      <c r="C1420" s="136"/>
      <c r="D1420" s="137"/>
      <c r="E1420" s="138"/>
      <c r="F1420" s="137"/>
      <c r="G1420" s="127"/>
      <c r="H1420" s="143"/>
      <c r="I1420" s="143"/>
      <c r="K1420" s="6"/>
      <c r="L1420" s="6"/>
    </row>
    <row r="1421" spans="1:12" x14ac:dyDescent="0.2">
      <c r="A1421" s="477"/>
      <c r="B1421" s="135"/>
      <c r="C1421" s="136"/>
      <c r="D1421" s="137"/>
      <c r="E1421" s="138"/>
      <c r="F1421" s="137"/>
      <c r="G1421" s="127"/>
      <c r="H1421" s="143"/>
      <c r="I1421" s="143"/>
      <c r="K1421" s="6"/>
      <c r="L1421" s="6"/>
    </row>
    <row r="1422" spans="1:12" x14ac:dyDescent="0.2">
      <c r="A1422" s="477"/>
      <c r="B1422" s="135"/>
      <c r="C1422" s="136"/>
      <c r="D1422" s="137"/>
      <c r="E1422" s="138"/>
      <c r="F1422" s="137"/>
      <c r="G1422" s="127"/>
      <c r="H1422" s="143"/>
      <c r="I1422" s="143"/>
      <c r="K1422" s="6"/>
      <c r="L1422" s="6"/>
    </row>
    <row r="1423" spans="1:12" x14ac:dyDescent="0.2">
      <c r="A1423" s="477"/>
      <c r="B1423" s="135"/>
      <c r="C1423" s="136"/>
      <c r="D1423" s="137"/>
      <c r="E1423" s="138"/>
      <c r="F1423" s="137"/>
      <c r="G1423" s="127"/>
      <c r="H1423" s="143"/>
      <c r="I1423" s="143"/>
      <c r="K1423" s="6"/>
      <c r="L1423" s="6"/>
    </row>
    <row r="1424" spans="1:12" x14ac:dyDescent="0.2">
      <c r="A1424" s="477"/>
      <c r="B1424" s="135"/>
      <c r="C1424" s="136"/>
      <c r="D1424" s="137"/>
      <c r="E1424" s="138"/>
      <c r="F1424" s="137"/>
      <c r="G1424" s="127"/>
      <c r="H1424" s="143"/>
      <c r="I1424" s="143"/>
      <c r="K1424" s="6"/>
      <c r="L1424" s="6"/>
    </row>
    <row r="1425" spans="1:12" x14ac:dyDescent="0.2">
      <c r="A1425" s="477"/>
      <c r="B1425" s="135"/>
      <c r="C1425" s="136"/>
      <c r="D1425" s="137"/>
      <c r="E1425" s="138"/>
      <c r="F1425" s="137"/>
      <c r="G1425" s="127"/>
      <c r="H1425" s="143"/>
      <c r="I1425" s="143"/>
      <c r="K1425" s="6"/>
      <c r="L1425" s="6"/>
    </row>
    <row r="1426" spans="1:12" x14ac:dyDescent="0.2">
      <c r="A1426" s="477"/>
      <c r="B1426" s="135"/>
      <c r="C1426" s="136"/>
      <c r="D1426" s="137"/>
      <c r="E1426" s="138"/>
      <c r="F1426" s="137"/>
      <c r="G1426" s="127"/>
      <c r="H1426" s="143"/>
      <c r="I1426" s="143"/>
      <c r="K1426" s="6"/>
      <c r="L1426" s="6"/>
    </row>
    <row r="1427" spans="1:12" x14ac:dyDescent="0.2">
      <c r="A1427" s="477"/>
      <c r="B1427" s="135"/>
      <c r="C1427" s="136"/>
      <c r="D1427" s="137"/>
      <c r="E1427" s="138"/>
      <c r="F1427" s="137"/>
      <c r="G1427" s="127"/>
      <c r="H1427" s="143"/>
      <c r="I1427" s="143"/>
      <c r="K1427" s="6"/>
      <c r="L1427" s="6"/>
    </row>
    <row r="1428" spans="1:12" x14ac:dyDescent="0.2">
      <c r="A1428" s="477"/>
      <c r="B1428" s="135"/>
      <c r="C1428" s="136"/>
      <c r="D1428" s="137"/>
      <c r="E1428" s="138"/>
      <c r="F1428" s="137"/>
      <c r="G1428" s="127"/>
      <c r="H1428" s="143"/>
      <c r="I1428" s="143"/>
      <c r="K1428" s="6"/>
      <c r="L1428" s="6"/>
    </row>
    <row r="1429" spans="1:12" x14ac:dyDescent="0.2">
      <c r="A1429" s="477"/>
      <c r="B1429" s="135"/>
      <c r="C1429" s="136"/>
      <c r="D1429" s="137"/>
      <c r="E1429" s="138"/>
      <c r="F1429" s="137"/>
      <c r="G1429" s="127"/>
      <c r="H1429" s="143"/>
      <c r="I1429" s="143"/>
      <c r="K1429" s="6"/>
      <c r="L1429" s="6"/>
    </row>
    <row r="1430" spans="1:12" x14ac:dyDescent="0.2">
      <c r="A1430" s="477"/>
      <c r="B1430" s="135"/>
      <c r="C1430" s="136"/>
      <c r="D1430" s="137"/>
      <c r="E1430" s="138"/>
      <c r="F1430" s="137"/>
      <c r="G1430" s="127"/>
      <c r="H1430" s="143"/>
      <c r="I1430" s="143"/>
      <c r="K1430" s="6"/>
      <c r="L1430" s="6"/>
    </row>
    <row r="1431" spans="1:12" x14ac:dyDescent="0.2">
      <c r="A1431" s="477"/>
      <c r="B1431" s="135"/>
      <c r="C1431" s="136"/>
      <c r="D1431" s="137"/>
      <c r="E1431" s="138"/>
      <c r="F1431" s="137"/>
      <c r="G1431" s="127"/>
      <c r="H1431" s="143"/>
      <c r="I1431" s="143"/>
      <c r="K1431" s="6"/>
      <c r="L1431" s="6"/>
    </row>
    <row r="1432" spans="1:12" x14ac:dyDescent="0.2">
      <c r="A1432" s="477"/>
      <c r="B1432" s="135"/>
      <c r="C1432" s="136"/>
      <c r="D1432" s="137"/>
      <c r="E1432" s="138"/>
      <c r="F1432" s="137"/>
      <c r="G1432" s="127"/>
      <c r="H1432" s="143"/>
      <c r="I1432" s="143"/>
      <c r="K1432" s="6"/>
      <c r="L1432" s="6"/>
    </row>
    <row r="1433" spans="1:12" x14ac:dyDescent="0.2">
      <c r="A1433" s="477"/>
      <c r="B1433" s="135"/>
      <c r="C1433" s="136"/>
      <c r="D1433" s="137"/>
      <c r="E1433" s="138"/>
      <c r="F1433" s="137"/>
      <c r="G1433" s="127"/>
      <c r="H1433" s="143"/>
      <c r="I1433" s="143"/>
      <c r="K1433" s="6"/>
      <c r="L1433" s="6"/>
    </row>
    <row r="1434" spans="1:12" x14ac:dyDescent="0.2">
      <c r="A1434" s="477"/>
      <c r="B1434" s="135"/>
      <c r="C1434" s="136"/>
      <c r="D1434" s="137"/>
      <c r="E1434" s="138"/>
      <c r="F1434" s="137"/>
      <c r="G1434" s="127"/>
      <c r="H1434" s="143"/>
      <c r="I1434" s="143"/>
      <c r="K1434" s="6"/>
      <c r="L1434" s="6"/>
    </row>
    <row r="1435" spans="1:12" x14ac:dyDescent="0.2">
      <c r="A1435" s="477"/>
      <c r="B1435" s="135"/>
      <c r="C1435" s="136"/>
      <c r="D1435" s="137"/>
      <c r="E1435" s="138"/>
      <c r="F1435" s="137"/>
      <c r="G1435" s="127"/>
      <c r="H1435" s="143"/>
      <c r="I1435" s="143"/>
      <c r="K1435" s="6"/>
      <c r="L1435" s="6"/>
    </row>
    <row r="1436" spans="1:12" x14ac:dyDescent="0.2">
      <c r="A1436" s="477"/>
      <c r="B1436" s="135"/>
      <c r="C1436" s="136"/>
      <c r="D1436" s="137"/>
      <c r="E1436" s="138"/>
      <c r="F1436" s="137"/>
      <c r="G1436" s="127"/>
      <c r="H1436" s="143"/>
      <c r="I1436" s="143"/>
      <c r="K1436" s="6"/>
      <c r="L1436" s="6"/>
    </row>
    <row r="1437" spans="1:12" x14ac:dyDescent="0.2">
      <c r="A1437" s="477"/>
      <c r="B1437" s="135"/>
      <c r="C1437" s="136"/>
      <c r="D1437" s="137"/>
      <c r="E1437" s="138"/>
      <c r="F1437" s="137"/>
      <c r="G1437" s="127"/>
      <c r="H1437" s="143"/>
      <c r="I1437" s="143"/>
      <c r="K1437" s="6"/>
      <c r="L1437" s="6"/>
    </row>
    <row r="1438" spans="1:12" x14ac:dyDescent="0.2">
      <c r="A1438" s="477"/>
      <c r="B1438" s="135"/>
      <c r="C1438" s="136"/>
      <c r="D1438" s="137"/>
      <c r="E1438" s="138"/>
      <c r="F1438" s="137"/>
      <c r="G1438" s="127"/>
      <c r="H1438" s="143"/>
      <c r="I1438" s="143"/>
      <c r="K1438" s="6"/>
      <c r="L1438" s="6"/>
    </row>
    <row r="1439" spans="1:12" x14ac:dyDescent="0.2">
      <c r="A1439" s="477"/>
      <c r="B1439" s="135"/>
      <c r="C1439" s="136"/>
      <c r="D1439" s="137"/>
      <c r="E1439" s="138"/>
      <c r="F1439" s="137"/>
      <c r="G1439" s="127"/>
      <c r="H1439" s="143"/>
      <c r="I1439" s="143"/>
      <c r="K1439" s="6"/>
      <c r="L1439" s="6"/>
    </row>
    <row r="1440" spans="1:12" x14ac:dyDescent="0.2">
      <c r="A1440" s="477"/>
      <c r="B1440" s="135"/>
      <c r="C1440" s="136"/>
      <c r="D1440" s="137"/>
      <c r="E1440" s="138"/>
      <c r="F1440" s="137"/>
      <c r="G1440" s="127"/>
      <c r="H1440" s="143"/>
      <c r="I1440" s="143"/>
      <c r="K1440" s="6"/>
      <c r="L1440" s="6"/>
    </row>
    <row r="1441" spans="1:12" x14ac:dyDescent="0.2">
      <c r="A1441" s="477"/>
      <c r="B1441" s="135"/>
      <c r="C1441" s="136"/>
      <c r="D1441" s="137"/>
      <c r="E1441" s="138"/>
      <c r="F1441" s="137"/>
      <c r="G1441" s="127"/>
      <c r="H1441" s="143"/>
      <c r="I1441" s="143"/>
      <c r="K1441" s="6"/>
      <c r="L1441" s="6"/>
    </row>
    <row r="1442" spans="1:12" x14ac:dyDescent="0.2">
      <c r="A1442" s="477"/>
      <c r="B1442" s="135"/>
      <c r="C1442" s="136"/>
      <c r="D1442" s="137"/>
      <c r="E1442" s="138"/>
      <c r="F1442" s="137"/>
      <c r="G1442" s="127"/>
      <c r="H1442" s="143"/>
      <c r="I1442" s="143"/>
      <c r="K1442" s="6"/>
      <c r="L1442" s="6"/>
    </row>
    <row r="1443" spans="1:12" x14ac:dyDescent="0.2">
      <c r="A1443" s="477"/>
      <c r="B1443" s="135"/>
      <c r="C1443" s="136"/>
      <c r="D1443" s="137"/>
      <c r="E1443" s="138"/>
      <c r="F1443" s="137"/>
      <c r="G1443" s="127"/>
      <c r="H1443" s="143"/>
      <c r="I1443" s="143"/>
      <c r="K1443" s="6"/>
      <c r="L1443" s="6"/>
    </row>
    <row r="1444" spans="1:12" x14ac:dyDescent="0.2">
      <c r="A1444" s="477"/>
      <c r="B1444" s="135"/>
      <c r="C1444" s="136"/>
      <c r="D1444" s="137"/>
      <c r="E1444" s="138"/>
      <c r="F1444" s="137"/>
      <c r="G1444" s="127"/>
      <c r="H1444" s="143"/>
      <c r="I1444" s="143"/>
      <c r="K1444" s="6"/>
      <c r="L1444" s="6"/>
    </row>
    <row r="1445" spans="1:12" x14ac:dyDescent="0.2">
      <c r="A1445" s="477"/>
      <c r="B1445" s="135"/>
      <c r="C1445" s="136"/>
      <c r="D1445" s="137"/>
      <c r="E1445" s="138"/>
      <c r="F1445" s="137"/>
      <c r="G1445" s="127"/>
      <c r="H1445" s="143"/>
      <c r="I1445" s="143"/>
      <c r="K1445" s="6"/>
      <c r="L1445" s="6"/>
    </row>
    <row r="1446" spans="1:12" x14ac:dyDescent="0.2">
      <c r="A1446" s="477"/>
      <c r="B1446" s="135"/>
      <c r="C1446" s="136"/>
      <c r="D1446" s="137"/>
      <c r="E1446" s="138"/>
      <c r="F1446" s="137"/>
      <c r="G1446" s="127"/>
      <c r="H1446" s="143"/>
      <c r="I1446" s="143"/>
      <c r="K1446" s="6"/>
      <c r="L1446" s="6"/>
    </row>
    <row r="1447" spans="1:12" x14ac:dyDescent="0.2">
      <c r="A1447" s="477"/>
      <c r="B1447" s="135"/>
      <c r="C1447" s="136"/>
      <c r="D1447" s="137"/>
      <c r="E1447" s="138"/>
      <c r="F1447" s="137"/>
      <c r="G1447" s="127"/>
      <c r="H1447" s="143"/>
      <c r="I1447" s="143"/>
      <c r="K1447" s="6"/>
      <c r="L1447" s="6"/>
    </row>
    <row r="1448" spans="1:12" x14ac:dyDescent="0.2">
      <c r="A1448" s="477"/>
      <c r="B1448" s="135"/>
      <c r="C1448" s="136"/>
      <c r="D1448" s="137"/>
      <c r="E1448" s="138"/>
      <c r="F1448" s="137"/>
      <c r="G1448" s="127"/>
      <c r="H1448" s="143"/>
      <c r="I1448" s="143"/>
      <c r="K1448" s="6"/>
      <c r="L1448" s="6"/>
    </row>
    <row r="1449" spans="1:12" x14ac:dyDescent="0.2">
      <c r="A1449" s="477"/>
      <c r="B1449" s="135"/>
      <c r="C1449" s="136"/>
      <c r="D1449" s="137"/>
      <c r="E1449" s="138"/>
      <c r="F1449" s="137"/>
      <c r="G1449" s="127"/>
      <c r="H1449" s="143"/>
      <c r="I1449" s="143"/>
      <c r="K1449" s="6"/>
      <c r="L1449" s="6"/>
    </row>
    <row r="1450" spans="1:12" x14ac:dyDescent="0.2">
      <c r="A1450" s="477"/>
      <c r="B1450" s="135"/>
      <c r="C1450" s="136"/>
      <c r="D1450" s="137"/>
      <c r="E1450" s="138"/>
      <c r="F1450" s="137"/>
      <c r="G1450" s="127"/>
      <c r="H1450" s="143"/>
      <c r="I1450" s="143"/>
      <c r="K1450" s="6"/>
      <c r="L1450" s="6"/>
    </row>
    <row r="1451" spans="1:12" x14ac:dyDescent="0.2">
      <c r="A1451" s="477"/>
      <c r="B1451" s="135"/>
      <c r="C1451" s="136"/>
      <c r="D1451" s="137"/>
      <c r="E1451" s="138"/>
      <c r="F1451" s="137"/>
      <c r="G1451" s="127"/>
      <c r="H1451" s="143"/>
      <c r="I1451" s="143"/>
      <c r="K1451" s="6"/>
      <c r="L1451" s="6"/>
    </row>
    <row r="1452" spans="1:12" x14ac:dyDescent="0.2">
      <c r="A1452" s="477"/>
      <c r="B1452" s="135"/>
      <c r="C1452" s="136"/>
      <c r="D1452" s="137"/>
      <c r="E1452" s="138"/>
      <c r="F1452" s="137"/>
      <c r="G1452" s="127"/>
      <c r="H1452" s="143"/>
      <c r="I1452" s="143"/>
      <c r="K1452" s="6"/>
      <c r="L1452" s="6"/>
    </row>
    <row r="1453" spans="1:12" x14ac:dyDescent="0.2">
      <c r="A1453" s="477"/>
      <c r="B1453" s="135"/>
      <c r="C1453" s="136"/>
      <c r="D1453" s="137"/>
      <c r="E1453" s="138"/>
      <c r="F1453" s="137"/>
      <c r="G1453" s="127"/>
      <c r="H1453" s="143"/>
      <c r="I1453" s="143"/>
      <c r="K1453" s="6"/>
      <c r="L1453" s="6"/>
    </row>
    <row r="1454" spans="1:12" x14ac:dyDescent="0.2">
      <c r="A1454" s="477"/>
      <c r="B1454" s="135"/>
      <c r="C1454" s="136"/>
      <c r="D1454" s="137"/>
      <c r="E1454" s="138"/>
      <c r="F1454" s="137"/>
      <c r="G1454" s="127"/>
      <c r="H1454" s="143"/>
      <c r="I1454" s="143"/>
      <c r="K1454" s="6"/>
      <c r="L1454" s="6"/>
    </row>
    <row r="1455" spans="1:12" x14ac:dyDescent="0.2">
      <c r="A1455" s="477"/>
      <c r="B1455" s="135"/>
      <c r="C1455" s="136"/>
      <c r="D1455" s="137"/>
      <c r="E1455" s="138"/>
      <c r="F1455" s="137"/>
      <c r="G1455" s="127"/>
      <c r="H1455" s="143"/>
      <c r="I1455" s="143"/>
      <c r="K1455" s="6"/>
      <c r="L1455" s="6"/>
    </row>
    <row r="1456" spans="1:12" x14ac:dyDescent="0.2">
      <c r="A1456" s="477"/>
      <c r="B1456" s="135"/>
      <c r="C1456" s="136"/>
      <c r="D1456" s="137"/>
      <c r="E1456" s="138"/>
      <c r="F1456" s="137"/>
      <c r="G1456" s="127"/>
      <c r="H1456" s="143"/>
      <c r="I1456" s="143"/>
      <c r="K1456" s="6"/>
      <c r="L1456" s="6"/>
    </row>
    <row r="1457" spans="1:12" x14ac:dyDescent="0.2">
      <c r="A1457" s="477"/>
      <c r="B1457" s="135"/>
      <c r="C1457" s="136"/>
      <c r="D1457" s="137"/>
      <c r="E1457" s="138"/>
      <c r="F1457" s="137"/>
      <c r="G1457" s="127"/>
      <c r="H1457" s="143"/>
      <c r="I1457" s="143"/>
      <c r="K1457" s="6"/>
      <c r="L1457" s="6"/>
    </row>
    <row r="1458" spans="1:12" x14ac:dyDescent="0.2">
      <c r="A1458" s="477"/>
      <c r="B1458" s="135"/>
      <c r="C1458" s="136"/>
      <c r="D1458" s="137"/>
      <c r="E1458" s="138"/>
      <c r="F1458" s="137"/>
      <c r="G1458" s="127"/>
      <c r="H1458" s="143"/>
      <c r="I1458" s="143"/>
      <c r="K1458" s="6"/>
      <c r="L1458" s="6"/>
    </row>
    <row r="1459" spans="1:12" x14ac:dyDescent="0.2">
      <c r="A1459" s="477"/>
      <c r="B1459" s="135"/>
      <c r="C1459" s="136"/>
      <c r="D1459" s="137"/>
      <c r="E1459" s="138"/>
      <c r="F1459" s="137"/>
      <c r="G1459" s="127"/>
      <c r="H1459" s="143"/>
      <c r="I1459" s="143"/>
      <c r="K1459" s="6"/>
      <c r="L1459" s="6"/>
    </row>
    <row r="1460" spans="1:12" x14ac:dyDescent="0.2">
      <c r="A1460" s="477"/>
      <c r="B1460" s="135"/>
      <c r="C1460" s="136"/>
      <c r="D1460" s="137"/>
      <c r="E1460" s="138"/>
      <c r="F1460" s="137"/>
      <c r="G1460" s="127"/>
      <c r="H1460" s="143"/>
      <c r="I1460" s="143"/>
      <c r="K1460" s="6"/>
      <c r="L1460" s="6"/>
    </row>
    <row r="1461" spans="1:12" x14ac:dyDescent="0.2">
      <c r="A1461" s="477"/>
      <c r="B1461" s="135"/>
      <c r="C1461" s="136"/>
      <c r="D1461" s="137"/>
      <c r="E1461" s="138"/>
      <c r="F1461" s="137"/>
      <c r="G1461" s="127"/>
      <c r="H1461" s="143"/>
      <c r="I1461" s="143"/>
      <c r="K1461" s="6"/>
      <c r="L1461" s="6"/>
    </row>
    <row r="1462" spans="1:12" x14ac:dyDescent="0.2">
      <c r="A1462" s="477"/>
      <c r="B1462" s="135"/>
      <c r="C1462" s="136"/>
      <c r="D1462" s="137"/>
      <c r="E1462" s="138"/>
      <c r="F1462" s="137"/>
      <c r="G1462" s="127"/>
      <c r="H1462" s="143"/>
      <c r="I1462" s="143"/>
      <c r="K1462" s="6"/>
      <c r="L1462" s="6"/>
    </row>
    <row r="1463" spans="1:12" x14ac:dyDescent="0.2">
      <c r="A1463" s="477"/>
      <c r="B1463" s="135"/>
      <c r="C1463" s="136"/>
      <c r="D1463" s="137"/>
      <c r="E1463" s="138"/>
      <c r="F1463" s="137"/>
      <c r="G1463" s="127"/>
      <c r="H1463" s="143"/>
      <c r="I1463" s="143"/>
      <c r="K1463" s="6"/>
      <c r="L1463" s="6"/>
    </row>
    <row r="1464" spans="1:12" x14ac:dyDescent="0.2">
      <c r="A1464" s="477"/>
      <c r="B1464" s="135"/>
      <c r="C1464" s="136"/>
      <c r="D1464" s="137"/>
      <c r="E1464" s="138"/>
      <c r="F1464" s="137"/>
      <c r="G1464" s="127"/>
      <c r="H1464" s="143"/>
      <c r="I1464" s="143"/>
      <c r="K1464" s="6"/>
      <c r="L1464" s="6"/>
    </row>
    <row r="1465" spans="1:12" x14ac:dyDescent="0.2">
      <c r="A1465" s="477"/>
      <c r="B1465" s="135"/>
      <c r="C1465" s="136"/>
      <c r="D1465" s="137"/>
      <c r="E1465" s="138"/>
      <c r="F1465" s="137"/>
      <c r="G1465" s="127"/>
      <c r="H1465" s="143"/>
      <c r="I1465" s="143"/>
      <c r="K1465" s="6"/>
      <c r="L1465" s="6"/>
    </row>
    <row r="1466" spans="1:12" x14ac:dyDescent="0.2">
      <c r="A1466" s="477"/>
      <c r="B1466" s="135"/>
      <c r="C1466" s="136"/>
      <c r="D1466" s="137"/>
      <c r="E1466" s="138"/>
      <c r="F1466" s="137"/>
      <c r="G1466" s="127"/>
      <c r="H1466" s="143"/>
      <c r="I1466" s="143"/>
      <c r="K1466" s="6"/>
      <c r="L1466" s="6"/>
    </row>
    <row r="1467" spans="1:12" x14ac:dyDescent="0.2">
      <c r="A1467" s="477"/>
      <c r="B1467" s="135"/>
      <c r="C1467" s="136"/>
      <c r="D1467" s="137"/>
      <c r="E1467" s="138"/>
      <c r="F1467" s="137"/>
      <c r="G1467" s="127"/>
      <c r="H1467" s="143"/>
      <c r="I1467" s="143"/>
      <c r="K1467" s="6"/>
      <c r="L1467" s="6"/>
    </row>
    <row r="1468" spans="1:12" x14ac:dyDescent="0.2">
      <c r="A1468" s="477"/>
      <c r="B1468" s="135"/>
      <c r="C1468" s="136"/>
      <c r="D1468" s="137"/>
      <c r="E1468" s="138"/>
      <c r="F1468" s="137"/>
      <c r="G1468" s="127"/>
      <c r="H1468" s="143"/>
      <c r="I1468" s="143"/>
      <c r="K1468" s="6"/>
      <c r="L1468" s="6"/>
    </row>
    <row r="1469" spans="1:12" x14ac:dyDescent="0.2">
      <c r="A1469" s="477"/>
      <c r="B1469" s="135"/>
      <c r="C1469" s="136"/>
      <c r="D1469" s="137"/>
      <c r="E1469" s="138"/>
      <c r="F1469" s="137"/>
      <c r="G1469" s="127"/>
      <c r="H1469" s="143"/>
      <c r="I1469" s="143"/>
      <c r="K1469" s="6"/>
      <c r="L1469" s="6"/>
    </row>
    <row r="1470" spans="1:12" x14ac:dyDescent="0.2">
      <c r="A1470" s="477"/>
      <c r="B1470" s="135"/>
      <c r="C1470" s="136"/>
      <c r="D1470" s="137"/>
      <c r="E1470" s="138"/>
      <c r="F1470" s="137"/>
      <c r="G1470" s="127"/>
      <c r="H1470" s="143"/>
      <c r="I1470" s="143"/>
      <c r="K1470" s="6"/>
      <c r="L1470" s="6"/>
    </row>
    <row r="1471" spans="1:12" x14ac:dyDescent="0.2">
      <c r="A1471" s="477"/>
      <c r="B1471" s="135"/>
      <c r="C1471" s="136"/>
      <c r="D1471" s="137"/>
      <c r="E1471" s="138"/>
      <c r="F1471" s="137"/>
      <c r="G1471" s="127"/>
      <c r="H1471" s="143"/>
      <c r="I1471" s="143"/>
      <c r="K1471" s="6"/>
      <c r="L1471" s="6"/>
    </row>
    <row r="1472" spans="1:12" x14ac:dyDescent="0.2">
      <c r="A1472" s="477"/>
      <c r="B1472" s="135"/>
      <c r="C1472" s="136"/>
      <c r="D1472" s="137"/>
      <c r="E1472" s="138"/>
      <c r="F1472" s="137"/>
      <c r="G1472" s="127"/>
      <c r="H1472" s="143"/>
      <c r="I1472" s="143"/>
      <c r="K1472" s="6"/>
      <c r="L1472" s="6"/>
    </row>
    <row r="1473" spans="1:12" x14ac:dyDescent="0.2">
      <c r="A1473" s="477"/>
      <c r="B1473" s="135"/>
      <c r="C1473" s="136"/>
      <c r="D1473" s="137"/>
      <c r="E1473" s="138"/>
      <c r="F1473" s="137"/>
      <c r="G1473" s="127"/>
      <c r="H1473" s="143"/>
      <c r="I1473" s="143"/>
      <c r="K1473" s="6"/>
      <c r="L1473" s="6"/>
    </row>
    <row r="1474" spans="1:12" x14ac:dyDescent="0.2">
      <c r="A1474" s="477"/>
      <c r="B1474" s="135"/>
      <c r="C1474" s="136"/>
      <c r="D1474" s="137"/>
      <c r="E1474" s="138"/>
      <c r="F1474" s="137"/>
      <c r="G1474" s="127"/>
      <c r="H1474" s="143"/>
      <c r="I1474" s="143"/>
      <c r="K1474" s="6"/>
      <c r="L1474" s="6"/>
    </row>
    <row r="1475" spans="1:12" x14ac:dyDescent="0.2">
      <c r="A1475" s="477"/>
      <c r="B1475" s="135"/>
      <c r="C1475" s="136"/>
      <c r="D1475" s="137"/>
      <c r="E1475" s="138"/>
      <c r="F1475" s="137"/>
      <c r="G1475" s="127"/>
      <c r="H1475" s="143"/>
      <c r="I1475" s="143"/>
      <c r="K1475" s="6"/>
      <c r="L1475" s="6"/>
    </row>
    <row r="1476" spans="1:12" x14ac:dyDescent="0.2">
      <c r="A1476" s="477"/>
      <c r="B1476" s="135"/>
      <c r="C1476" s="136"/>
      <c r="D1476" s="137"/>
      <c r="E1476" s="138"/>
      <c r="F1476" s="137"/>
      <c r="G1476" s="127"/>
      <c r="H1476" s="143"/>
      <c r="I1476" s="143"/>
      <c r="K1476" s="6"/>
      <c r="L1476" s="6"/>
    </row>
    <row r="1477" spans="1:12" x14ac:dyDescent="0.2">
      <c r="A1477" s="477"/>
      <c r="B1477" s="135"/>
      <c r="C1477" s="136"/>
      <c r="D1477" s="137"/>
      <c r="E1477" s="138"/>
      <c r="F1477" s="137"/>
      <c r="G1477" s="127"/>
      <c r="H1477" s="143"/>
      <c r="I1477" s="143"/>
      <c r="K1477" s="6"/>
      <c r="L1477" s="6"/>
    </row>
    <row r="1478" spans="1:12" x14ac:dyDescent="0.2">
      <c r="A1478" s="477"/>
      <c r="B1478" s="135"/>
      <c r="C1478" s="136"/>
      <c r="D1478" s="137"/>
      <c r="E1478" s="138"/>
      <c r="F1478" s="137"/>
      <c r="G1478" s="127"/>
      <c r="H1478" s="143"/>
      <c r="I1478" s="143"/>
      <c r="K1478" s="6"/>
      <c r="L1478" s="6"/>
    </row>
    <row r="1479" spans="1:12" x14ac:dyDescent="0.2">
      <c r="A1479" s="477"/>
      <c r="B1479" s="135"/>
      <c r="C1479" s="136"/>
      <c r="D1479" s="137"/>
      <c r="E1479" s="138"/>
      <c r="F1479" s="137"/>
      <c r="G1479" s="127"/>
      <c r="H1479" s="143"/>
      <c r="I1479" s="143"/>
      <c r="K1479" s="6"/>
      <c r="L1479" s="6"/>
    </row>
    <row r="1480" spans="1:12" x14ac:dyDescent="0.2">
      <c r="A1480" s="477"/>
      <c r="B1480" s="135"/>
      <c r="C1480" s="136"/>
      <c r="D1480" s="137"/>
      <c r="E1480" s="138"/>
      <c r="F1480" s="137"/>
      <c r="G1480" s="127"/>
      <c r="H1480" s="143"/>
      <c r="I1480" s="143"/>
      <c r="K1480" s="6"/>
      <c r="L1480" s="6"/>
    </row>
    <row r="1481" spans="1:12" x14ac:dyDescent="0.2">
      <c r="A1481" s="477"/>
      <c r="B1481" s="135"/>
      <c r="C1481" s="136"/>
      <c r="D1481" s="137"/>
      <c r="E1481" s="138"/>
      <c r="F1481" s="137"/>
      <c r="G1481" s="127"/>
      <c r="H1481" s="143"/>
      <c r="I1481" s="143"/>
      <c r="K1481" s="6"/>
      <c r="L1481" s="6"/>
    </row>
    <row r="1482" spans="1:12" x14ac:dyDescent="0.2">
      <c r="A1482" s="477"/>
      <c r="B1482" s="135"/>
      <c r="C1482" s="136"/>
      <c r="D1482" s="137"/>
      <c r="E1482" s="138"/>
      <c r="F1482" s="137"/>
      <c r="G1482" s="127"/>
      <c r="H1482" s="143"/>
      <c r="I1482" s="143"/>
      <c r="K1482" s="6"/>
      <c r="L1482" s="6"/>
    </row>
    <row r="1483" spans="1:12" x14ac:dyDescent="0.2">
      <c r="A1483" s="477"/>
      <c r="B1483" s="135"/>
      <c r="C1483" s="136"/>
      <c r="D1483" s="137"/>
      <c r="E1483" s="138"/>
      <c r="F1483" s="137"/>
      <c r="G1483" s="127"/>
      <c r="H1483" s="143"/>
      <c r="I1483" s="143"/>
      <c r="K1483" s="6"/>
      <c r="L1483" s="6"/>
    </row>
    <row r="1484" spans="1:12" x14ac:dyDescent="0.2">
      <c r="A1484" s="477"/>
      <c r="B1484" s="135"/>
      <c r="C1484" s="136"/>
      <c r="D1484" s="137"/>
      <c r="E1484" s="138"/>
      <c r="F1484" s="137"/>
      <c r="G1484" s="127"/>
      <c r="H1484" s="143"/>
      <c r="I1484" s="143"/>
      <c r="K1484" s="6"/>
      <c r="L1484" s="6"/>
    </row>
    <row r="1485" spans="1:12" x14ac:dyDescent="0.2">
      <c r="A1485" s="477"/>
      <c r="B1485" s="135"/>
      <c r="C1485" s="136"/>
      <c r="D1485" s="137"/>
      <c r="E1485" s="138"/>
      <c r="F1485" s="137"/>
      <c r="G1485" s="127"/>
      <c r="H1485" s="143"/>
      <c r="I1485" s="143"/>
      <c r="K1485" s="6"/>
      <c r="L1485" s="6"/>
    </row>
    <row r="1486" spans="1:12" x14ac:dyDescent="0.2">
      <c r="A1486" s="477"/>
      <c r="B1486" s="135"/>
      <c r="C1486" s="136"/>
      <c r="D1486" s="137"/>
      <c r="E1486" s="138"/>
      <c r="F1486" s="137"/>
      <c r="G1486" s="127"/>
      <c r="H1486" s="143"/>
      <c r="I1486" s="143"/>
      <c r="K1486" s="6"/>
      <c r="L1486" s="6"/>
    </row>
    <row r="1487" spans="1:12" x14ac:dyDescent="0.2">
      <c r="A1487" s="477"/>
      <c r="B1487" s="135"/>
      <c r="C1487" s="136"/>
      <c r="D1487" s="137"/>
      <c r="E1487" s="138"/>
      <c r="F1487" s="137"/>
      <c r="G1487" s="127"/>
      <c r="H1487" s="143"/>
      <c r="I1487" s="143"/>
      <c r="K1487" s="6"/>
      <c r="L1487" s="6"/>
    </row>
    <row r="1488" spans="1:12" x14ac:dyDescent="0.2">
      <c r="A1488" s="477"/>
      <c r="B1488" s="135"/>
      <c r="C1488" s="136"/>
      <c r="D1488" s="137"/>
      <c r="E1488" s="138"/>
      <c r="F1488" s="137"/>
      <c r="G1488" s="127"/>
      <c r="H1488" s="143"/>
      <c r="I1488" s="143"/>
      <c r="K1488" s="6"/>
      <c r="L1488" s="6"/>
    </row>
    <row r="1489" spans="1:12" x14ac:dyDescent="0.2">
      <c r="A1489" s="477"/>
      <c r="B1489" s="135"/>
      <c r="C1489" s="136"/>
      <c r="D1489" s="137"/>
      <c r="E1489" s="138"/>
      <c r="F1489" s="137"/>
      <c r="G1489" s="127"/>
      <c r="H1489" s="143"/>
      <c r="I1489" s="143"/>
      <c r="K1489" s="6"/>
      <c r="L1489" s="6"/>
    </row>
    <row r="1490" spans="1:12" x14ac:dyDescent="0.2">
      <c r="A1490" s="477"/>
      <c r="B1490" s="135"/>
      <c r="C1490" s="136"/>
      <c r="D1490" s="137"/>
      <c r="E1490" s="138"/>
      <c r="F1490" s="137"/>
      <c r="G1490" s="127"/>
      <c r="H1490" s="143"/>
      <c r="I1490" s="143"/>
      <c r="K1490" s="6"/>
      <c r="L1490" s="6"/>
    </row>
    <row r="1491" spans="1:12" x14ac:dyDescent="0.2">
      <c r="A1491" s="477"/>
      <c r="B1491" s="135"/>
      <c r="C1491" s="136"/>
      <c r="D1491" s="137"/>
      <c r="E1491" s="138"/>
      <c r="F1491" s="137"/>
      <c r="G1491" s="127"/>
      <c r="H1491" s="143"/>
      <c r="I1491" s="143"/>
      <c r="K1491" s="6"/>
      <c r="L1491" s="6"/>
    </row>
    <row r="1492" spans="1:12" x14ac:dyDescent="0.2">
      <c r="A1492" s="477"/>
      <c r="B1492" s="135"/>
      <c r="C1492" s="136"/>
      <c r="D1492" s="137"/>
      <c r="E1492" s="138"/>
      <c r="F1492" s="137"/>
      <c r="G1492" s="127"/>
      <c r="H1492" s="143"/>
      <c r="I1492" s="143"/>
      <c r="K1492" s="6"/>
      <c r="L1492" s="6"/>
    </row>
    <row r="1493" spans="1:12" x14ac:dyDescent="0.2">
      <c r="A1493" s="477"/>
      <c r="B1493" s="135"/>
      <c r="C1493" s="136"/>
      <c r="D1493" s="137"/>
      <c r="E1493" s="138"/>
      <c r="F1493" s="137"/>
      <c r="G1493" s="127"/>
      <c r="H1493" s="143"/>
      <c r="I1493" s="143"/>
      <c r="K1493" s="6"/>
      <c r="L1493" s="6"/>
    </row>
    <row r="1494" spans="1:12" x14ac:dyDescent="0.2">
      <c r="A1494" s="477"/>
      <c r="B1494" s="135"/>
      <c r="C1494" s="136"/>
      <c r="D1494" s="137"/>
      <c r="E1494" s="138"/>
      <c r="F1494" s="137"/>
      <c r="G1494" s="127"/>
      <c r="H1494" s="143"/>
      <c r="I1494" s="143"/>
      <c r="K1494" s="6"/>
      <c r="L1494" s="6"/>
    </row>
    <row r="1495" spans="1:12" x14ac:dyDescent="0.2">
      <c r="A1495" s="477"/>
      <c r="B1495" s="135"/>
      <c r="C1495" s="136"/>
      <c r="D1495" s="137"/>
      <c r="E1495" s="138"/>
      <c r="F1495" s="137"/>
      <c r="G1495" s="127"/>
      <c r="H1495" s="143"/>
      <c r="I1495" s="143"/>
      <c r="K1495" s="6"/>
      <c r="L1495" s="6"/>
    </row>
    <row r="1496" spans="1:12" x14ac:dyDescent="0.2">
      <c r="A1496" s="477"/>
      <c r="B1496" s="135"/>
      <c r="C1496" s="136"/>
      <c r="D1496" s="137"/>
      <c r="E1496" s="138"/>
      <c r="F1496" s="137"/>
      <c r="G1496" s="127"/>
      <c r="H1496" s="143"/>
      <c r="I1496" s="143"/>
      <c r="K1496" s="6"/>
      <c r="L1496" s="6"/>
    </row>
    <row r="1497" spans="1:12" x14ac:dyDescent="0.2">
      <c r="A1497" s="477"/>
      <c r="B1497" s="135"/>
      <c r="C1497" s="136"/>
      <c r="D1497" s="137"/>
      <c r="E1497" s="138"/>
      <c r="F1497" s="137"/>
      <c r="G1497" s="127"/>
      <c r="H1497" s="143"/>
      <c r="I1497" s="143"/>
      <c r="K1497" s="6"/>
      <c r="L1497" s="6"/>
    </row>
    <row r="1498" spans="1:12" ht="15.75" thickBot="1" x14ac:dyDescent="0.25">
      <c r="A1498" s="477"/>
      <c r="B1498" s="135"/>
      <c r="C1498" s="136"/>
      <c r="D1498" s="137"/>
      <c r="E1498" s="138"/>
      <c r="F1498" s="137"/>
      <c r="G1498" s="127"/>
      <c r="H1498" s="143"/>
      <c r="I1498" s="143"/>
      <c r="K1498" s="6"/>
      <c r="L1498" s="6"/>
    </row>
    <row r="1499" spans="1:12" ht="15.75" thickBot="1" x14ac:dyDescent="0.25">
      <c r="A1499" s="477"/>
      <c r="B1499" s="135"/>
      <c r="C1499" s="136"/>
      <c r="D1499" s="137"/>
      <c r="E1499" s="138"/>
      <c r="F1499" s="137"/>
      <c r="G1499" s="127"/>
      <c r="H1499" s="143"/>
      <c r="I1499" s="143"/>
      <c r="K1499" s="51" t="s">
        <v>52</v>
      </c>
      <c r="L1499" s="33"/>
    </row>
    <row r="1500" spans="1:12" x14ac:dyDescent="0.2">
      <c r="A1500" s="477"/>
      <c r="B1500" s="135"/>
      <c r="C1500" s="136"/>
      <c r="D1500" s="137"/>
      <c r="E1500" s="138"/>
      <c r="F1500" s="137"/>
      <c r="G1500" s="127"/>
      <c r="H1500" s="143"/>
      <c r="I1500" s="143"/>
      <c r="K1500" s="48" t="s">
        <v>50</v>
      </c>
      <c r="L1500" s="34">
        <f>IF(H1=K1501,0,1)</f>
        <v>1</v>
      </c>
    </row>
    <row r="1501" spans="1:12" ht="15.75" thickBot="1" x14ac:dyDescent="0.25">
      <c r="A1501" s="477"/>
      <c r="B1501" s="135"/>
      <c r="C1501" s="136"/>
      <c r="D1501" s="137"/>
      <c r="E1501" s="138"/>
      <c r="F1501" s="137"/>
      <c r="G1501" s="127"/>
      <c r="H1501" s="143"/>
      <c r="I1501" s="143"/>
      <c r="K1501" s="49" t="s">
        <v>51</v>
      </c>
      <c r="L1501" s="35"/>
    </row>
    <row r="1502" spans="1:12" x14ac:dyDescent="0.2">
      <c r="A1502" s="477"/>
      <c r="B1502" s="135"/>
      <c r="C1502" s="136"/>
      <c r="D1502" s="137"/>
      <c r="E1502" s="138"/>
      <c r="F1502" s="137"/>
      <c r="G1502" s="127"/>
      <c r="H1502" s="143"/>
      <c r="I1502" s="143"/>
    </row>
    <row r="1503" spans="1:12" x14ac:dyDescent="0.2">
      <c r="A1503" s="477"/>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ykWHERGYij84ZoY7Xygkz9+xnyqiocSMP636pUktI2Mca0zvhILegu1dxtyQWqG/PdDSXcpVWndxjhkgkx0Oxg==" saltValue="c+oHJpHw+a2aqk/JT65SZw==" spinCount="100000" sheet="1" objects="1" scenarios="1"/>
  <dataConsolidate/>
  <mergeCells count="3">
    <mergeCell ref="A1:C1"/>
    <mergeCell ref="G3:G4"/>
    <mergeCell ref="A3:F3"/>
  </mergeCells>
  <conditionalFormatting sqref="M5">
    <cfRule type="cellIs" dxfId="26" priority="4" operator="lessThan">
      <formula>0</formula>
    </cfRule>
  </conditionalFormatting>
  <conditionalFormatting sqref="A1">
    <cfRule type="containsText" dxfId="25" priority="3" operator="containsText" text="הזינו">
      <formula>NOT(ISERROR(SEARCH("הזינו",A1)))</formula>
    </cfRule>
  </conditionalFormatting>
  <dataValidations count="7">
    <dataValidation type="decimal" allowBlank="1" showInputMessage="1" showErrorMessage="1" error="נא הזינו ערכים מספריים בלבד!" sqref="H6:H1504 D6:D1504">
      <formula1>-1000000</formula1>
      <formula2>1000000</formula2>
    </dataValidation>
    <dataValidation type="list" allowBlank="1" showInputMessage="1" showErrorMessage="1" errorTitle="חובה לבחור כן/לא" sqref="H1">
      <formula1>$K$1500:$K$1501</formula1>
    </dataValidation>
    <dataValidation allowBlank="1" showInputMessage="1" showErrorMessage="1" promptTitle="כאן לא מקלידים!" prompt="נא הזינו תאריך לתחילת הרישום בדיוק במקום הזה, אבל בגיליון 'חודש א'." sqref="A1 D1"/>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CE5410DD-583B-43E7-A50F-3B0AB041087A}">
            <xm:f>$B6='הוראות שימוש'!$D$88</xm:f>
            <x14:dxf>
              <font>
                <b val="0"/>
                <i val="0"/>
                <color theme="6" tint="-0.24994659260841701"/>
              </font>
            </x14:dxf>
          </x14:cfRule>
          <xm:sqref>C6:F1503 A6:A1503</xm:sqref>
        </x14:conditionalFormatting>
        <x14:conditionalFormatting xmlns:xm="http://schemas.microsoft.com/office/excel/2006/main">
          <x14:cfRule type="cellIs" priority="2" operator="equal" id="{7D8E9D84-C6A6-40C7-8967-3F6DE335D866}">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 type="list" allowBlank="1" showInputMessage="1" showErrorMessage="1">
          <x14:formula1>
            <xm:f>'הוראות שימוש'!$D$87:$D$88</xm:f>
          </x14:formula1>
          <xm:sqref>B6:B1503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1516"/>
  <sheetViews>
    <sheetView showZeros="0" rightToLeft="1" workbookViewId="0">
      <pane ySplit="5" topLeftCell="A6" activePane="bottomLeft" state="frozen"/>
      <selection sqref="A1:C1"/>
      <selection pane="bottomLeft" activeCell="A6" sqref="A6"/>
    </sheetView>
  </sheetViews>
  <sheetFormatPr defaultColWidth="0" defaultRowHeight="15" zeroHeight="1" x14ac:dyDescent="0.2"/>
  <cols>
    <col min="1" max="1" width="6.77734375" style="1" bestFit="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44140625" style="1" customWidth="1"/>
    <col min="10" max="10" width="1.109375" style="6" customWidth="1"/>
    <col min="11" max="11" width="16.5546875" style="1" customWidth="1"/>
    <col min="12" max="12" width="10.6640625" style="1" customWidth="1"/>
    <col min="13" max="13" width="10.6640625" style="78"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25" t="str">
        <f>IFERROR(ח!A1:D1+31,"חודש ?")</f>
        <v>חודש ?</v>
      </c>
      <c r="B1" s="625"/>
      <c r="C1" s="625"/>
      <c r="D1" s="122"/>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70">
        <f>SUM(L7:L50)</f>
        <v>0</v>
      </c>
      <c r="M2" s="61">
        <f>SUM(M7:M50)</f>
        <v>0</v>
      </c>
      <c r="N2" s="53">
        <f>SUM(N7:N50)</f>
        <v>0</v>
      </c>
    </row>
    <row r="3" spans="1:14" ht="16.5" customHeight="1" thickBot="1" x14ac:dyDescent="0.3">
      <c r="A3" s="622" t="s">
        <v>64</v>
      </c>
      <c r="B3" s="623"/>
      <c r="C3" s="623"/>
      <c r="D3" s="623"/>
      <c r="E3" s="623"/>
      <c r="F3" s="624"/>
      <c r="G3" s="620" t="s">
        <v>13</v>
      </c>
      <c r="H3" s="139"/>
      <c r="I3" s="139"/>
      <c r="K3" s="37" t="s">
        <v>11</v>
      </c>
      <c r="L3" s="71">
        <f>SUM(L53:L65)</f>
        <v>0</v>
      </c>
      <c r="M3" s="60">
        <f>SUM(M53:M65)</f>
        <v>0</v>
      </c>
      <c r="N3" s="52">
        <f>SUM(N53:N65)</f>
        <v>0</v>
      </c>
    </row>
    <row r="4" spans="1:14" ht="16.5" thickBot="1" x14ac:dyDescent="0.3">
      <c r="A4" s="144" t="s">
        <v>336</v>
      </c>
      <c r="B4" s="145" t="s">
        <v>66</v>
      </c>
      <c r="C4" s="146" t="s">
        <v>47</v>
      </c>
      <c r="D4" s="145" t="s">
        <v>10</v>
      </c>
      <c r="E4" s="147" t="s">
        <v>65</v>
      </c>
      <c r="F4" s="148" t="s">
        <v>49</v>
      </c>
      <c r="G4" s="621"/>
      <c r="H4" s="140"/>
      <c r="I4" s="47"/>
      <c r="K4" s="400" t="s">
        <v>41</v>
      </c>
      <c r="L4" s="401">
        <f>L3-L2</f>
        <v>0</v>
      </c>
      <c r="M4" s="401">
        <f>M3-M2</f>
        <v>0</v>
      </c>
      <c r="N4" s="401">
        <f>N3+N2</f>
        <v>0</v>
      </c>
    </row>
    <row r="5" spans="1:14" ht="6" customHeight="1" thickBot="1" x14ac:dyDescent="0.3">
      <c r="A5" s="128"/>
      <c r="B5" s="129"/>
      <c r="C5" s="47"/>
      <c r="D5" s="47"/>
      <c r="E5" s="120"/>
      <c r="F5" s="47"/>
      <c r="G5" s="47"/>
      <c r="H5" s="140"/>
      <c r="I5" s="47"/>
      <c r="K5" s="32"/>
      <c r="L5" s="72"/>
      <c r="M5" s="32"/>
      <c r="N5" s="54"/>
    </row>
    <row r="6" spans="1:14" ht="15.75" x14ac:dyDescent="0.25">
      <c r="A6" s="134"/>
      <c r="B6" s="135"/>
      <c r="C6" s="136"/>
      <c r="D6" s="137"/>
      <c r="E6" s="138"/>
      <c r="F6" s="137"/>
      <c r="G6" s="127"/>
      <c r="H6" s="141"/>
      <c r="I6" s="142"/>
      <c r="K6" s="42" t="s">
        <v>1</v>
      </c>
      <c r="L6" s="73" t="s">
        <v>45</v>
      </c>
      <c r="M6" s="3" t="s">
        <v>48</v>
      </c>
      <c r="N6" s="55" t="s">
        <v>46</v>
      </c>
    </row>
    <row r="7" spans="1:14" x14ac:dyDescent="0.2">
      <c r="A7" s="134"/>
      <c r="B7" s="135"/>
      <c r="C7" s="136"/>
      <c r="D7" s="137"/>
      <c r="E7" s="138"/>
      <c r="F7" s="137"/>
      <c r="G7" s="127"/>
      <c r="H7" s="141"/>
      <c r="I7" s="142"/>
      <c r="K7" s="93" t="str">
        <f>ח!K7</f>
        <v>משכנתא</v>
      </c>
      <c r="L7" s="110">
        <f>ח!L7</f>
        <v>0</v>
      </c>
      <c r="M7" s="111">
        <f>SUMPRODUCT(($D$6:$D$1503)*($C$6:$C$1503=K7)*($B$6:$B$1503&lt;&gt;'הוראות שימוש'!$D$88))</f>
        <v>0</v>
      </c>
      <c r="N7" s="112">
        <f>ח!N7+$L$1500*(L7-M7)</f>
        <v>0</v>
      </c>
    </row>
    <row r="8" spans="1:14" x14ac:dyDescent="0.2">
      <c r="A8" s="134"/>
      <c r="B8" s="135"/>
      <c r="C8" s="136"/>
      <c r="D8" s="137"/>
      <c r="E8" s="138"/>
      <c r="F8" s="137"/>
      <c r="G8" s="127"/>
      <c r="H8" s="141"/>
      <c r="I8" s="142"/>
      <c r="K8" s="94" t="str">
        <f>ח!K8</f>
        <v>ביטוח משכנתא</v>
      </c>
      <c r="L8" s="113">
        <f>ח!L8</f>
        <v>0</v>
      </c>
      <c r="M8" s="100">
        <f>SUMPRODUCT(($D$6:$D$1503)*($C$6:$C$1503=K8)*($B$6:$B$1503&lt;&gt;'הוראות שימוש'!$D$88))</f>
        <v>0</v>
      </c>
      <c r="N8" s="101">
        <f>ח!N8+$L$1500*(L8-M8)</f>
        <v>0</v>
      </c>
    </row>
    <row r="9" spans="1:14" x14ac:dyDescent="0.2">
      <c r="A9" s="134"/>
      <c r="B9" s="135"/>
      <c r="C9" s="136"/>
      <c r="D9" s="137"/>
      <c r="E9" s="138"/>
      <c r="F9" s="137"/>
      <c r="G9" s="127"/>
      <c r="H9" s="141"/>
      <c r="I9" s="142"/>
      <c r="K9" s="94" t="str">
        <f>ח!K9</f>
        <v>שכר דירה</v>
      </c>
      <c r="L9" s="113">
        <f>ח!L9</f>
        <v>0</v>
      </c>
      <c r="M9" s="100">
        <f>SUMPRODUCT(($D$6:$D$1503)*($C$6:$C$1503=K9)*($B$6:$B$1503&lt;&gt;'הוראות שימוש'!$D$88))</f>
        <v>0</v>
      </c>
      <c r="N9" s="101">
        <f>ח!N9+$L$1500*(L9-M9)</f>
        <v>0</v>
      </c>
    </row>
    <row r="10" spans="1:14" x14ac:dyDescent="0.2">
      <c r="A10" s="134"/>
      <c r="B10" s="135"/>
      <c r="C10" s="136"/>
      <c r="D10" s="137"/>
      <c r="E10" s="138"/>
      <c r="F10" s="137"/>
      <c r="G10" s="127"/>
      <c r="H10" s="141"/>
      <c r="I10" s="142"/>
      <c r="K10" s="94" t="str">
        <f>ח!K10</f>
        <v>מיסי ישוב / ועד בית</v>
      </c>
      <c r="L10" s="113">
        <f>ח!L10</f>
        <v>0</v>
      </c>
      <c r="M10" s="100">
        <f>SUMPRODUCT(($D$6:$D$1503)*($C$6:$C$1503=K10)*($B$6:$B$1503&lt;&gt;'הוראות שימוש'!$D$88))</f>
        <v>0</v>
      </c>
      <c r="N10" s="101">
        <f>ח!N10+$L$1500*(L10-M10)</f>
        <v>0</v>
      </c>
    </row>
    <row r="11" spans="1:14" x14ac:dyDescent="0.2">
      <c r="A11" s="134"/>
      <c r="B11" s="135"/>
      <c r="C11" s="136"/>
      <c r="D11" s="137"/>
      <c r="E11" s="138"/>
      <c r="F11" s="137"/>
      <c r="G11" s="127"/>
      <c r="H11" s="141"/>
      <c r="I11" s="142"/>
      <c r="K11" s="94" t="str">
        <f>ח!K11</f>
        <v>ביטוחים (למעט רכב)</v>
      </c>
      <c r="L11" s="113">
        <f>ח!L11</f>
        <v>0</v>
      </c>
      <c r="M11" s="100">
        <f>SUMPRODUCT(($D$6:$D$1503)*($C$6:$C$1503=K11)*($B$6:$B$1503&lt;&gt;'הוראות שימוש'!$D$88))</f>
        <v>0</v>
      </c>
      <c r="N11" s="101">
        <f>ח!N11+$L$1500*(L11-M11)</f>
        <v>0</v>
      </c>
    </row>
    <row r="12" spans="1:14" x14ac:dyDescent="0.2">
      <c r="A12" s="134"/>
      <c r="B12" s="135"/>
      <c r="C12" s="136"/>
      <c r="D12" s="137"/>
      <c r="E12" s="138"/>
      <c r="F12" s="137"/>
      <c r="G12" s="127"/>
      <c r="H12" s="141"/>
      <c r="I12" s="142"/>
      <c r="K12" s="94" t="str">
        <f>ח!K12</f>
        <v>הוראות קבע לחיסכון</v>
      </c>
      <c r="L12" s="113">
        <f>ח!L12</f>
        <v>0</v>
      </c>
      <c r="M12" s="100">
        <f>SUMPRODUCT(($D$6:$D$1503)*($C$6:$C$1503=K12)*($B$6:$B$1503&lt;&gt;'הוראות שימוש'!$D$88))</f>
        <v>0</v>
      </c>
      <c r="N12" s="101">
        <f>ח!N12+$L$1500*(L12-M12)</f>
        <v>0</v>
      </c>
    </row>
    <row r="13" spans="1:14" x14ac:dyDescent="0.2">
      <c r="A13" s="134"/>
      <c r="B13" s="135"/>
      <c r="C13" s="136"/>
      <c r="D13" s="137"/>
      <c r="E13" s="138"/>
      <c r="F13" s="137"/>
      <c r="G13" s="127"/>
      <c r="H13" s="141"/>
      <c r="I13" s="142"/>
      <c r="K13" s="94" t="str">
        <f>ח!K13</f>
        <v>מנויים</v>
      </c>
      <c r="L13" s="113">
        <f>ח!L13</f>
        <v>0</v>
      </c>
      <c r="M13" s="100">
        <f>SUMPRODUCT(($D$6:$D$1503)*($C$6:$C$1503=K13)*($B$6:$B$1503&lt;&gt;'הוראות שימוש'!$D$88))</f>
        <v>0</v>
      </c>
      <c r="N13" s="101">
        <f>ח!N13+$L$1500*(L13-M13)</f>
        <v>0</v>
      </c>
    </row>
    <row r="14" spans="1:14" x14ac:dyDescent="0.2">
      <c r="A14" s="134"/>
      <c r="B14" s="135"/>
      <c r="C14" s="136"/>
      <c r="D14" s="137"/>
      <c r="E14" s="138"/>
      <c r="F14" s="137"/>
      <c r="G14" s="127"/>
      <c r="H14" s="141"/>
      <c r="I14" s="142"/>
      <c r="K14" s="94" t="str">
        <f>ח!K14</f>
        <v>תרומות בהוראת קבע</v>
      </c>
      <c r="L14" s="113">
        <f>ח!L14</f>
        <v>0</v>
      </c>
      <c r="M14" s="100">
        <f>SUMPRODUCT(($D$6:$D$1503)*($C$6:$C$1503=K14)*($B$6:$B$1503&lt;&gt;'הוראות שימוש'!$D$88))</f>
        <v>0</v>
      </c>
      <c r="N14" s="101">
        <f>ח!N14+$L$1500*(L14-M14)</f>
        <v>0</v>
      </c>
    </row>
    <row r="15" spans="1:14" x14ac:dyDescent="0.2">
      <c r="A15" s="134"/>
      <c r="B15" s="135"/>
      <c r="C15" s="136"/>
      <c r="D15" s="137"/>
      <c r="E15" s="138"/>
      <c r="F15" s="137"/>
      <c r="G15" s="127"/>
      <c r="H15" s="141"/>
      <c r="I15" s="143"/>
      <c r="K15" s="94" t="str">
        <f>ח!K15</f>
        <v>ארנונה / שמירה</v>
      </c>
      <c r="L15" s="113">
        <f>ח!L15</f>
        <v>0</v>
      </c>
      <c r="M15" s="100">
        <f>SUMPRODUCT(($D$6:$D$1503)*($C$6:$C$1503=K15)*($B$6:$B$1503&lt;&gt;'הוראות שימוש'!$D$88))</f>
        <v>0</v>
      </c>
      <c r="N15" s="101">
        <f>ח!N15+$L$1500*(L15-M15)</f>
        <v>0</v>
      </c>
    </row>
    <row r="16" spans="1:14" x14ac:dyDescent="0.2">
      <c r="A16" s="134"/>
      <c r="B16" s="135"/>
      <c r="C16" s="136"/>
      <c r="D16" s="137"/>
      <c r="E16" s="138"/>
      <c r="F16" s="137"/>
      <c r="G16" s="127"/>
      <c r="H16" s="141"/>
      <c r="I16" s="143"/>
      <c r="K16" s="94" t="str">
        <f>ח!K16</f>
        <v>מים וביוב</v>
      </c>
      <c r="L16" s="113">
        <f>ח!L16</f>
        <v>0</v>
      </c>
      <c r="M16" s="100">
        <f>SUMPRODUCT(($D$6:$D$1503)*($C$6:$C$1503=K16)*($B$6:$B$1503&lt;&gt;'הוראות שימוש'!$D$88))</f>
        <v>0</v>
      </c>
      <c r="N16" s="101">
        <f>ח!N16+$L$1500*(L16-M16)</f>
        <v>0</v>
      </c>
    </row>
    <row r="17" spans="1:14" x14ac:dyDescent="0.2">
      <c r="A17" s="134"/>
      <c r="B17" s="135"/>
      <c r="C17" s="136"/>
      <c r="D17" s="137"/>
      <c r="E17" s="138"/>
      <c r="F17" s="137"/>
      <c r="G17" s="127"/>
      <c r="H17" s="141"/>
      <c r="I17" s="143"/>
      <c r="K17" s="94" t="str">
        <f>ח!K17</f>
        <v>חשמל</v>
      </c>
      <c r="L17" s="113">
        <f>ח!L17</f>
        <v>0</v>
      </c>
      <c r="M17" s="100">
        <f>SUMPRODUCT(($D$6:$D$1503)*($C$6:$C$1503=K17)*($B$6:$B$1503&lt;&gt;'הוראות שימוש'!$D$88))</f>
        <v>0</v>
      </c>
      <c r="N17" s="101">
        <f>ח!N17+$L$1500*(L17-M17)</f>
        <v>0</v>
      </c>
    </row>
    <row r="18" spans="1:14" x14ac:dyDescent="0.2">
      <c r="A18" s="134"/>
      <c r="B18" s="135"/>
      <c r="C18" s="136"/>
      <c r="D18" s="137"/>
      <c r="E18" s="138"/>
      <c r="F18" s="137"/>
      <c r="G18" s="127"/>
      <c r="H18" s="141"/>
      <c r="I18" s="143"/>
      <c r="K18" s="94" t="str">
        <f>ח!K18</f>
        <v>גז</v>
      </c>
      <c r="L18" s="113">
        <f>ח!L18</f>
        <v>0</v>
      </c>
      <c r="M18" s="100">
        <f>SUMPRODUCT(($D$6:$D$1503)*($C$6:$C$1503=K18)*($B$6:$B$1503&lt;&gt;'הוראות שימוש'!$D$88))</f>
        <v>0</v>
      </c>
      <c r="N18" s="101">
        <f>ח!N18+$L$1500*(L18-M18)</f>
        <v>0</v>
      </c>
    </row>
    <row r="19" spans="1:14" x14ac:dyDescent="0.2">
      <c r="A19" s="134"/>
      <c r="B19" s="135"/>
      <c r="C19" s="136"/>
      <c r="D19" s="137"/>
      <c r="E19" s="138"/>
      <c r="F19" s="137"/>
      <c r="G19" s="127"/>
      <c r="H19" s="141"/>
      <c r="I19" s="143"/>
      <c r="K19" s="94" t="str">
        <f>ח!K19</f>
        <v>חימום - סולר, נפט</v>
      </c>
      <c r="L19" s="113">
        <f>ח!L19</f>
        <v>0</v>
      </c>
      <c r="M19" s="100">
        <f>SUMPRODUCT(($D$6:$D$1503)*($C$6:$C$1503=K19)*($B$6:$B$1503&lt;&gt;'הוראות שימוש'!$D$88))</f>
        <v>0</v>
      </c>
      <c r="N19" s="101">
        <f>ח!N19+$L$1500*(L19-M19)</f>
        <v>0</v>
      </c>
    </row>
    <row r="20" spans="1:14" x14ac:dyDescent="0.2">
      <c r="A20" s="134"/>
      <c r="B20" s="135"/>
      <c r="C20" s="136"/>
      <c r="D20" s="137"/>
      <c r="E20" s="138"/>
      <c r="F20" s="137"/>
      <c r="G20" s="127"/>
      <c r="H20" s="141"/>
      <c r="I20" s="143"/>
      <c r="K20" s="94" t="str">
        <f>ח!K20</f>
        <v>חינוך</v>
      </c>
      <c r="L20" s="113">
        <f>ח!L20</f>
        <v>0</v>
      </c>
      <c r="M20" s="100">
        <f>SUMPRODUCT(($D$6:$D$1503)*($C$6:$C$1503=K20)*($B$6:$B$1503&lt;&gt;'הוראות שימוש'!$D$88))</f>
        <v>0</v>
      </c>
      <c r="N20" s="101">
        <f>ח!N20+$L$1500*(L20-M20)</f>
        <v>0</v>
      </c>
    </row>
    <row r="21" spans="1:14" x14ac:dyDescent="0.2">
      <c r="A21" s="134"/>
      <c r="B21" s="135"/>
      <c r="C21" s="136"/>
      <c r="D21" s="137"/>
      <c r="E21" s="138"/>
      <c r="F21" s="137"/>
      <c r="G21" s="127"/>
      <c r="H21" s="141"/>
      <c r="I21" s="143"/>
      <c r="K21" s="94" t="str">
        <f>ח!K21</f>
        <v>חוגים, קייטנות ובריכה</v>
      </c>
      <c r="L21" s="113">
        <f>ח!L21</f>
        <v>0</v>
      </c>
      <c r="M21" s="100">
        <f>SUMPRODUCT(($D$6:$D$1503)*($C$6:$C$1503=K21)*($B$6:$B$1503&lt;&gt;'הוראות שימוש'!$D$88))</f>
        <v>0</v>
      </c>
      <c r="N21" s="101">
        <f>ח!N21+$L$1500*(L21-M21)</f>
        <v>0</v>
      </c>
    </row>
    <row r="22" spans="1:14" x14ac:dyDescent="0.2">
      <c r="A22" s="134"/>
      <c r="B22" s="135"/>
      <c r="C22" s="136"/>
      <c r="D22" s="137"/>
      <c r="E22" s="138"/>
      <c r="F22" s="137"/>
      <c r="G22" s="127"/>
      <c r="H22" s="141"/>
      <c r="I22" s="143"/>
      <c r="K22" s="94" t="str">
        <f>ח!K22</f>
        <v>ביטוח רכב + טסט</v>
      </c>
      <c r="L22" s="113">
        <f>ח!L22</f>
        <v>0</v>
      </c>
      <c r="M22" s="100">
        <f>SUMPRODUCT(($D$6:$D$1503)*($C$6:$C$1503=K22)*($B$6:$B$1503&lt;&gt;'הוראות שימוש'!$D$88))</f>
        <v>0</v>
      </c>
      <c r="N22" s="101">
        <f>ח!N22+$L$1500*(L22-M22)</f>
        <v>0</v>
      </c>
    </row>
    <row r="23" spans="1:14" x14ac:dyDescent="0.2">
      <c r="A23" s="134"/>
      <c r="B23" s="135"/>
      <c r="C23" s="136"/>
      <c r="D23" s="137"/>
      <c r="E23" s="138"/>
      <c r="F23" s="137"/>
      <c r="G23" s="127"/>
      <c r="H23" s="141"/>
      <c r="I23" s="143"/>
      <c r="K23" s="94" t="str">
        <f>ח!K23</f>
        <v>תיקוני רכב</v>
      </c>
      <c r="L23" s="113">
        <f>ח!L23</f>
        <v>0</v>
      </c>
      <c r="M23" s="100">
        <f>SUMPRODUCT(($D$6:$D$1503)*($C$6:$C$1503=K23)*($B$6:$B$1503&lt;&gt;'הוראות שימוש'!$D$88))</f>
        <v>0</v>
      </c>
      <c r="N23" s="101">
        <f>ח!N23+$L$1500*(L23-M23)</f>
        <v>0</v>
      </c>
    </row>
    <row r="24" spans="1:14" ht="15" customHeight="1" x14ac:dyDescent="0.2">
      <c r="A24" s="134"/>
      <c r="B24" s="135"/>
      <c r="C24" s="136"/>
      <c r="D24" s="137"/>
      <c r="E24" s="138"/>
      <c r="F24" s="137"/>
      <c r="G24" s="127"/>
      <c r="H24" s="141"/>
      <c r="I24" s="143"/>
      <c r="K24" s="94" t="str">
        <f>ח!K24</f>
        <v>ביגוד והנעלה</v>
      </c>
      <c r="L24" s="113">
        <f>ח!L24</f>
        <v>0</v>
      </c>
      <c r="M24" s="100">
        <f>SUMPRODUCT(($D$6:$D$1503)*($C$6:$C$1503=K24)*($B$6:$B$1503&lt;&gt;'הוראות שימוש'!$D$88))</f>
        <v>0</v>
      </c>
      <c r="N24" s="101">
        <f>ח!N24+$L$1500*(L24-M24)</f>
        <v>0</v>
      </c>
    </row>
    <row r="25" spans="1:14" x14ac:dyDescent="0.2">
      <c r="A25" s="134"/>
      <c r="B25" s="135"/>
      <c r="C25" s="136"/>
      <c r="D25" s="137"/>
      <c r="E25" s="138"/>
      <c r="F25" s="137"/>
      <c r="G25" s="127"/>
      <c r="H25" s="141"/>
      <c r="I25" s="143"/>
      <c r="K25" s="94" t="str">
        <f>ח!K25</f>
        <v>בריאות</v>
      </c>
      <c r="L25" s="113">
        <f>ח!L25</f>
        <v>0</v>
      </c>
      <c r="M25" s="100">
        <f>SUMPRODUCT(($D$6:$D$1503)*($C$6:$C$1503=K25)*($B$6:$B$1503&lt;&gt;'הוראות שימוש'!$D$88))</f>
        <v>0</v>
      </c>
      <c r="N25" s="101">
        <f>ח!N25+$L$1500*(L25-M25)</f>
        <v>0</v>
      </c>
    </row>
    <row r="26" spans="1:14" x14ac:dyDescent="0.2">
      <c r="A26" s="134"/>
      <c r="B26" s="135"/>
      <c r="C26" s="136"/>
      <c r="D26" s="137"/>
      <c r="E26" s="138"/>
      <c r="F26" s="137"/>
      <c r="G26" s="127"/>
      <c r="H26" s="141"/>
      <c r="I26" s="143"/>
      <c r="K26" s="94" t="str">
        <f>ח!K26</f>
        <v>עמלות וריביות בנקים</v>
      </c>
      <c r="L26" s="113">
        <f>ח!L26</f>
        <v>0</v>
      </c>
      <c r="M26" s="100">
        <f>SUMPRODUCT(($D$6:$D$1503)*($C$6:$C$1503=K26)*($B$6:$B$1503&lt;&gt;'הוראות שימוש'!$D$88))</f>
        <v>0</v>
      </c>
      <c r="N26" s="101">
        <f>ח!N26+$L$1500*(L26-M26)</f>
        <v>0</v>
      </c>
    </row>
    <row r="27" spans="1:14" x14ac:dyDescent="0.2">
      <c r="A27" s="134"/>
      <c r="B27" s="135"/>
      <c r="C27" s="136"/>
      <c r="D27" s="137"/>
      <c r="E27" s="138"/>
      <c r="F27" s="137"/>
      <c r="G27" s="127"/>
      <c r="H27" s="141"/>
      <c r="I27" s="143"/>
      <c r="K27" s="94" t="str">
        <f>ח!K27</f>
        <v>טיפולי שיניים</v>
      </c>
      <c r="L27" s="113">
        <f>ח!L27</f>
        <v>0</v>
      </c>
      <c r="M27" s="100">
        <f>SUMPRODUCT(($D$6:$D$1503)*($C$6:$C$1503=K27)*($B$6:$B$1503&lt;&gt;'הוראות שימוש'!$D$88))</f>
        <v>0</v>
      </c>
      <c r="N27" s="101">
        <f>ח!N27+$L$1500*(L27-M27)</f>
        <v>0</v>
      </c>
    </row>
    <row r="28" spans="1:14" x14ac:dyDescent="0.2">
      <c r="A28" s="134"/>
      <c r="B28" s="135"/>
      <c r="C28" s="136"/>
      <c r="D28" s="137"/>
      <c r="E28" s="138"/>
      <c r="F28" s="137"/>
      <c r="G28" s="127"/>
      <c r="H28" s="141"/>
      <c r="I28" s="143"/>
      <c r="K28" s="94" t="str">
        <f>ח!K28</f>
        <v>אופטיקה</v>
      </c>
      <c r="L28" s="113">
        <f>ח!L28</f>
        <v>0</v>
      </c>
      <c r="M28" s="100">
        <f>SUMPRODUCT(($D$6:$D$1503)*($C$6:$C$1503=K28)*($B$6:$B$1503&lt;&gt;'הוראות שימוש'!$D$88))</f>
        <v>0</v>
      </c>
      <c r="N28" s="101">
        <f>ח!N28+$L$1500*(L28-M28)</f>
        <v>0</v>
      </c>
    </row>
    <row r="29" spans="1:14" x14ac:dyDescent="0.2">
      <c r="A29" s="134"/>
      <c r="B29" s="135"/>
      <c r="C29" s="136"/>
      <c r="D29" s="137"/>
      <c r="E29" s="138"/>
      <c r="F29" s="137"/>
      <c r="G29" s="127"/>
      <c r="H29" s="141"/>
      <c r="I29" s="143"/>
      <c r="K29" s="94" t="str">
        <f>ח!K29</f>
        <v>חופשה / טיול</v>
      </c>
      <c r="L29" s="113">
        <f>ח!L29</f>
        <v>0</v>
      </c>
      <c r="M29" s="100">
        <f>SUMPRODUCT(($D$6:$D$1503)*($C$6:$C$1503=K29)*($B$6:$B$1503&lt;&gt;'הוראות שימוש'!$D$88))</f>
        <v>0</v>
      </c>
      <c r="N29" s="101">
        <f>ח!N29+$L$1500*(L29-M29)</f>
        <v>0</v>
      </c>
    </row>
    <row r="30" spans="1:14" x14ac:dyDescent="0.2">
      <c r="A30" s="134"/>
      <c r="B30" s="135"/>
      <c r="C30" s="136"/>
      <c r="D30" s="137"/>
      <c r="E30" s="138"/>
      <c r="F30" s="137"/>
      <c r="G30" s="127"/>
      <c r="H30" s="141"/>
      <c r="I30" s="143"/>
      <c r="K30" s="94" t="str">
        <f>ח!K30</f>
        <v>יהדות / חגים</v>
      </c>
      <c r="L30" s="113">
        <f>ח!L30</f>
        <v>0</v>
      </c>
      <c r="M30" s="100">
        <f>SUMPRODUCT(($D$6:$D$1503)*($C$6:$C$1503=K30)*($B$6:$B$1503&lt;&gt;'הוראות שימוש'!$D$88))</f>
        <v>0</v>
      </c>
      <c r="N30" s="101">
        <f>ח!N30+$L$1500*(L30-M30)</f>
        <v>0</v>
      </c>
    </row>
    <row r="31" spans="1:14" x14ac:dyDescent="0.2">
      <c r="A31" s="134"/>
      <c r="B31" s="135"/>
      <c r="C31" s="136"/>
      <c r="D31" s="137"/>
      <c r="E31" s="138"/>
      <c r="F31" s="137"/>
      <c r="G31" s="127"/>
      <c r="H31" s="141"/>
      <c r="I31" s="143"/>
      <c r="K31" s="94" t="str">
        <f>ח!K31</f>
        <v>מתנות לאירועים ושמחות</v>
      </c>
      <c r="L31" s="113">
        <f>ח!L31</f>
        <v>0</v>
      </c>
      <c r="M31" s="100">
        <f>SUMPRODUCT(($D$6:$D$1503)*($C$6:$C$1503=K31)*($B$6:$B$1503&lt;&gt;'הוראות שימוש'!$D$88))</f>
        <v>0</v>
      </c>
      <c r="N31" s="101">
        <f>ח!N31+$L$1500*(L31-M31)</f>
        <v>0</v>
      </c>
    </row>
    <row r="32" spans="1:14" x14ac:dyDescent="0.2">
      <c r="A32" s="134"/>
      <c r="B32" s="135"/>
      <c r="C32" s="136"/>
      <c r="D32" s="137"/>
      <c r="E32" s="138"/>
      <c r="F32" s="137"/>
      <c r="G32" s="127"/>
      <c r="H32" s="141"/>
      <c r="I32" s="143"/>
      <c r="K32" s="94" t="str">
        <f>ח!K32</f>
        <v>רכישות ושירותים</v>
      </c>
      <c r="L32" s="113">
        <f>ח!L32</f>
        <v>0</v>
      </c>
      <c r="M32" s="100">
        <f>SUMPRODUCT(($D$6:$D$1503)*($C$6:$C$1503=K32)*($B$6:$B$1503&lt;&gt;'הוראות שימוש'!$D$88))</f>
        <v>0</v>
      </c>
      <c r="N32" s="101">
        <f>ח!N32+$L$1500*(L32-M32)</f>
        <v>0</v>
      </c>
    </row>
    <row r="33" spans="1:14" x14ac:dyDescent="0.2">
      <c r="A33" s="134"/>
      <c r="B33" s="135"/>
      <c r="C33" s="136"/>
      <c r="D33" s="137"/>
      <c r="E33" s="138"/>
      <c r="F33" s="137"/>
      <c r="G33" s="127"/>
      <c r="H33" s="141"/>
      <c r="I33" s="143"/>
      <c r="K33" s="94" t="str">
        <f>ח!K33</f>
        <v>תספורת וקוסמטיקה</v>
      </c>
      <c r="L33" s="113">
        <f>ח!L33</f>
        <v>0</v>
      </c>
      <c r="M33" s="100">
        <f>SUMPRODUCT(($D$6:$D$1503)*($C$6:$C$1503=K33)*($B$6:$B$1503&lt;&gt;'הוראות שימוש'!$D$88))</f>
        <v>0</v>
      </c>
      <c r="N33" s="101">
        <f>ח!N33+$L$1500*(L33-M33)</f>
        <v>0</v>
      </c>
    </row>
    <row r="34" spans="1:14" x14ac:dyDescent="0.2">
      <c r="A34" s="134"/>
      <c r="B34" s="135"/>
      <c r="C34" s="136"/>
      <c r="D34" s="137"/>
      <c r="E34" s="138"/>
      <c r="F34" s="137"/>
      <c r="G34" s="127"/>
      <c r="H34" s="141"/>
      <c r="I34" s="143"/>
      <c r="K34" s="94" t="str">
        <f>ח!K34</f>
        <v>ביטוח לאומי (למי שלא עובד)</v>
      </c>
      <c r="L34" s="113">
        <f>ח!L34</f>
        <v>0</v>
      </c>
      <c r="M34" s="100">
        <f>SUMPRODUCT(($D$6:$D$1503)*($C$6:$C$1503=K34)*($B$6:$B$1503&lt;&gt;'הוראות שימוש'!$D$88))</f>
        <v>0</v>
      </c>
      <c r="N34" s="101">
        <f>ח!N34+$L$1500*(L34-M34)</f>
        <v>0</v>
      </c>
    </row>
    <row r="35" spans="1:14" x14ac:dyDescent="0.2">
      <c r="A35" s="134"/>
      <c r="B35" s="135"/>
      <c r="C35" s="136"/>
      <c r="D35" s="137"/>
      <c r="E35" s="138"/>
      <c r="F35" s="137"/>
      <c r="G35" s="127"/>
      <c r="H35" s="141"/>
      <c r="I35" s="143"/>
      <c r="K35" s="94" t="str">
        <f>ח!K35</f>
        <v>מזון</v>
      </c>
      <c r="L35" s="113">
        <f>ח!L35</f>
        <v>0</v>
      </c>
      <c r="M35" s="100">
        <f>SUMPRODUCT(($D$6:$D$1503)*($C$6:$C$1503=K35)*($B$6:$B$1503&lt;&gt;'הוראות שימוש'!$D$88))</f>
        <v>0</v>
      </c>
      <c r="N35" s="101">
        <f>ח!N35+$L$1500*(L35-M35)</f>
        <v>0</v>
      </c>
    </row>
    <row r="36" spans="1:14" x14ac:dyDescent="0.2">
      <c r="A36" s="134"/>
      <c r="B36" s="135"/>
      <c r="C36" s="136"/>
      <c r="D36" s="137"/>
      <c r="E36" s="138"/>
      <c r="F36" s="137"/>
      <c r="G36" s="127"/>
      <c r="H36" s="141"/>
      <c r="I36" s="143"/>
      <c r="K36" s="94" t="str">
        <f>ח!K36</f>
        <v>תחבורה ציבורית</v>
      </c>
      <c r="L36" s="113">
        <f>ח!L36</f>
        <v>0</v>
      </c>
      <c r="M36" s="100">
        <f>SUMPRODUCT(($D$6:$D$1503)*($C$6:$C$1503=K36)*($B$6:$B$1503&lt;&gt;'הוראות שימוש'!$D$88))</f>
        <v>0</v>
      </c>
      <c r="N36" s="101">
        <f>ח!N36+$L$1500*(L36-M36)</f>
        <v>0</v>
      </c>
    </row>
    <row r="37" spans="1:14" x14ac:dyDescent="0.2">
      <c r="A37" s="134"/>
      <c r="B37" s="135"/>
      <c r="C37" s="136"/>
      <c r="D37" s="137"/>
      <c r="E37" s="138"/>
      <c r="F37" s="137"/>
      <c r="G37" s="127"/>
      <c r="H37" s="141"/>
      <c r="I37" s="143"/>
      <c r="K37" s="94" t="str">
        <f>ח!K37</f>
        <v>דלק וחניה</v>
      </c>
      <c r="L37" s="113">
        <f>ח!L37</f>
        <v>0</v>
      </c>
      <c r="M37" s="100">
        <f>SUMPRODUCT(($D$6:$D$1503)*($C$6:$C$1503=K37)*($B$6:$B$1503&lt;&gt;'הוראות שימוש'!$D$88))</f>
        <v>0</v>
      </c>
      <c r="N37" s="101">
        <f>ח!N37+$L$1500*(L37-M37)</f>
        <v>0</v>
      </c>
    </row>
    <row r="38" spans="1:14" x14ac:dyDescent="0.2">
      <c r="A38" s="134"/>
      <c r="B38" s="135"/>
      <c r="C38" s="136"/>
      <c r="D38" s="137"/>
      <c r="E38" s="138"/>
      <c r="F38" s="137"/>
      <c r="G38" s="127"/>
      <c r="H38" s="141"/>
      <c r="I38" s="143"/>
      <c r="K38" s="94" t="str">
        <f>ח!K38</f>
        <v>טלפון נייח</v>
      </c>
      <c r="L38" s="113">
        <f>ח!L38</f>
        <v>0</v>
      </c>
      <c r="M38" s="100">
        <f>SUMPRODUCT(($D$6:$D$1503)*($C$6:$C$1503=K38)*($B$6:$B$1503&lt;&gt;'הוראות שימוש'!$D$88))</f>
        <v>0</v>
      </c>
      <c r="N38" s="101">
        <f>ח!N38+$L$1500*(L38-M38)</f>
        <v>0</v>
      </c>
    </row>
    <row r="39" spans="1:14" x14ac:dyDescent="0.2">
      <c r="A39" s="134"/>
      <c r="B39" s="135"/>
      <c r="C39" s="136"/>
      <c r="D39" s="137"/>
      <c r="E39" s="138"/>
      <c r="F39" s="137"/>
      <c r="G39" s="127"/>
      <c r="H39" s="141"/>
      <c r="I39" s="143"/>
      <c r="K39" s="94" t="str">
        <f>ח!K39</f>
        <v>טלפון נייד</v>
      </c>
      <c r="L39" s="113">
        <f>ח!L39</f>
        <v>0</v>
      </c>
      <c r="M39" s="100">
        <f>SUMPRODUCT(($D$6:$D$1503)*($C$6:$C$1503=K39)*($B$6:$B$1503&lt;&gt;'הוראות שימוש'!$D$88))</f>
        <v>0</v>
      </c>
      <c r="N39" s="101">
        <f>ח!N39+$L$1500*(L39-M39)</f>
        <v>0</v>
      </c>
    </row>
    <row r="40" spans="1:14" x14ac:dyDescent="0.2">
      <c r="A40" s="134"/>
      <c r="B40" s="135"/>
      <c r="C40" s="136"/>
      <c r="D40" s="137"/>
      <c r="E40" s="138"/>
      <c r="F40" s="137"/>
      <c r="G40" s="127"/>
      <c r="H40" s="141"/>
      <c r="I40" s="143"/>
      <c r="K40" s="94" t="str">
        <f>ח!K40</f>
        <v>תיקונים בבית / במכשירים</v>
      </c>
      <c r="L40" s="113">
        <f>ח!L40</f>
        <v>0</v>
      </c>
      <c r="M40" s="100">
        <f>SUMPRODUCT(($D$6:$D$1503)*($C$6:$C$1503=K40)*($B$6:$B$1503&lt;&gt;'הוראות שימוש'!$D$88))</f>
        <v>0</v>
      </c>
      <c r="N40" s="101">
        <f>ח!N40+$L$1500*(L40-M40)</f>
        <v>0</v>
      </c>
    </row>
    <row r="41" spans="1:14" x14ac:dyDescent="0.2">
      <c r="A41" s="134"/>
      <c r="B41" s="135"/>
      <c r="C41" s="136"/>
      <c r="D41" s="137"/>
      <c r="E41" s="138"/>
      <c r="F41" s="137"/>
      <c r="G41" s="127"/>
      <c r="H41" s="141"/>
      <c r="I41" s="143"/>
      <c r="K41" s="94" t="str">
        <f>ח!K41</f>
        <v>עוזרת / שמרטף</v>
      </c>
      <c r="L41" s="113">
        <f>ח!L41</f>
        <v>0</v>
      </c>
      <c r="M41" s="100">
        <f>SUMPRODUCT(($D$6:$D$1503)*($C$6:$C$1503=K41)*($B$6:$B$1503&lt;&gt;'הוראות שימוש'!$D$88))</f>
        <v>0</v>
      </c>
      <c r="N41" s="101">
        <f>ח!N41+$L$1500*(L41-M41)</f>
        <v>0</v>
      </c>
    </row>
    <row r="42" spans="1:14" x14ac:dyDescent="0.2">
      <c r="A42" s="134"/>
      <c r="B42" s="135"/>
      <c r="C42" s="136"/>
      <c r="D42" s="137"/>
      <c r="E42" s="138"/>
      <c r="F42" s="137"/>
      <c r="G42" s="127"/>
      <c r="H42" s="141"/>
      <c r="I42" s="143"/>
      <c r="K42" s="94" t="str">
        <f>ח!K42</f>
        <v>סיגריות</v>
      </c>
      <c r="L42" s="113">
        <f>ח!L42</f>
        <v>0</v>
      </c>
      <c r="M42" s="100">
        <f>SUMPRODUCT(($D$6:$D$1503)*($C$6:$C$1503=K42)*($B$6:$B$1503&lt;&gt;'הוראות שימוש'!$D$88))</f>
        <v>0</v>
      </c>
      <c r="N42" s="101">
        <f>ח!N42+$L$1500*(L42-M42)</f>
        <v>0</v>
      </c>
    </row>
    <row r="43" spans="1:14" x14ac:dyDescent="0.2">
      <c r="A43" s="134"/>
      <c r="B43" s="135"/>
      <c r="C43" s="136"/>
      <c r="D43" s="137"/>
      <c r="E43" s="138"/>
      <c r="F43" s="137"/>
      <c r="G43" s="127"/>
      <c r="H43" s="141"/>
      <c r="I43" s="143"/>
      <c r="K43" s="94" t="str">
        <f>ח!K43</f>
        <v>דברים נוספים</v>
      </c>
      <c r="L43" s="113">
        <f>ח!L43</f>
        <v>0</v>
      </c>
      <c r="M43" s="100">
        <f>SUMPRODUCT(($D$6:$D$1503)*($C$6:$C$1503=K43)*($B$6:$B$1503&lt;&gt;'הוראות שימוש'!$D$88))</f>
        <v>0</v>
      </c>
      <c r="N43" s="101">
        <f>ח!N43+$L$1500*(L43-M43)</f>
        <v>0</v>
      </c>
    </row>
    <row r="44" spans="1:14" x14ac:dyDescent="0.2">
      <c r="A44" s="134"/>
      <c r="B44" s="135"/>
      <c r="C44" s="136"/>
      <c r="D44" s="137"/>
      <c r="E44" s="138"/>
      <c r="F44" s="137"/>
      <c r="G44" s="127"/>
      <c r="H44" s="141"/>
      <c r="I44" s="143"/>
      <c r="J44" s="6" t="s">
        <v>42</v>
      </c>
      <c r="K44" s="94" t="str">
        <f>ח!K44</f>
        <v>הוצאות - מותאם אישית1</v>
      </c>
      <c r="L44" s="113">
        <f>ח!L44</f>
        <v>0</v>
      </c>
      <c r="M44" s="100">
        <f>SUMPRODUCT(($D$6:$D$1503)*($C$6:$C$1503=K44)*($B$6:$B$1503&lt;&gt;'הוראות שימוש'!$D$88))</f>
        <v>0</v>
      </c>
      <c r="N44" s="101">
        <f>ח!N44+$L$1500*(L44-M44)</f>
        <v>0</v>
      </c>
    </row>
    <row r="45" spans="1:14" x14ac:dyDescent="0.2">
      <c r="A45" s="134"/>
      <c r="B45" s="135"/>
      <c r="C45" s="136"/>
      <c r="D45" s="137"/>
      <c r="E45" s="138"/>
      <c r="F45" s="137"/>
      <c r="G45" s="127"/>
      <c r="H45" s="141"/>
      <c r="I45" s="143"/>
      <c r="K45" s="94" t="str">
        <f>ח!K45</f>
        <v>הוצאות - מותאם אישית2</v>
      </c>
      <c r="L45" s="113">
        <f>ח!L45</f>
        <v>0</v>
      </c>
      <c r="M45" s="100">
        <f>SUMPRODUCT(($D$6:$D$1503)*($C$6:$C$1503=K45)*($B$6:$B$1503&lt;&gt;'הוראות שימוש'!$D$88))</f>
        <v>0</v>
      </c>
      <c r="N45" s="101">
        <f>ח!N45+$L$1500*(L45-M45)</f>
        <v>0</v>
      </c>
    </row>
    <row r="46" spans="1:14" x14ac:dyDescent="0.2">
      <c r="A46" s="134"/>
      <c r="B46" s="135"/>
      <c r="C46" s="136"/>
      <c r="D46" s="137"/>
      <c r="E46" s="138"/>
      <c r="F46" s="137"/>
      <c r="G46" s="127"/>
      <c r="H46" s="141"/>
      <c r="I46" s="143"/>
      <c r="K46" s="94" t="str">
        <f>ח!K46</f>
        <v>הוצאות - מותאם אישית3</v>
      </c>
      <c r="L46" s="113">
        <f>ח!L46</f>
        <v>0</v>
      </c>
      <c r="M46" s="100">
        <f>SUMPRODUCT(($D$6:$D$1503)*($C$6:$C$1503=K46)*($B$6:$B$1503&lt;&gt;'הוראות שימוש'!$D$88))</f>
        <v>0</v>
      </c>
      <c r="N46" s="101">
        <f>ח!N46+$L$1500*(L46-M46)</f>
        <v>0</v>
      </c>
    </row>
    <row r="47" spans="1:14" x14ac:dyDescent="0.2">
      <c r="A47" s="134"/>
      <c r="B47" s="135"/>
      <c r="C47" s="136"/>
      <c r="D47" s="137"/>
      <c r="E47" s="138"/>
      <c r="F47" s="137"/>
      <c r="G47" s="127"/>
      <c r="H47" s="141"/>
      <c r="I47" s="143"/>
      <c r="K47" s="94" t="str">
        <f>ח!K47</f>
        <v>הוצאות - מותאם אישית4</v>
      </c>
      <c r="L47" s="113">
        <f>ח!L47</f>
        <v>0</v>
      </c>
      <c r="M47" s="100">
        <f>SUMPRODUCT(($D$6:$D$1503)*($C$6:$C$1503=K47)*($B$6:$B$1503&lt;&gt;'הוראות שימוש'!$D$88))</f>
        <v>0</v>
      </c>
      <c r="N47" s="101">
        <f>ח!N47+$L$1500*(L47-M47)</f>
        <v>0</v>
      </c>
    </row>
    <row r="48" spans="1:14" x14ac:dyDescent="0.2">
      <c r="A48" s="134"/>
      <c r="B48" s="135"/>
      <c r="C48" s="136"/>
      <c r="D48" s="137"/>
      <c r="E48" s="138"/>
      <c r="F48" s="137"/>
      <c r="G48" s="127"/>
      <c r="H48" s="141"/>
      <c r="I48" s="143"/>
      <c r="K48" s="94" t="str">
        <f>ח!K48</f>
        <v>הוצאות - מותאם אישית5</v>
      </c>
      <c r="L48" s="113">
        <f>ח!L48</f>
        <v>0</v>
      </c>
      <c r="M48" s="100">
        <f>SUMPRODUCT(($D$6:$D$1503)*($C$6:$C$1503=K48)*($B$6:$B$1503&lt;&gt;'הוראות שימוש'!$D$88))</f>
        <v>0</v>
      </c>
      <c r="N48" s="101">
        <f>ח!N48+$L$1500*(L48-M48)</f>
        <v>0</v>
      </c>
    </row>
    <row r="49" spans="1:14" x14ac:dyDescent="0.2">
      <c r="A49" s="134"/>
      <c r="B49" s="135"/>
      <c r="C49" s="136"/>
      <c r="D49" s="137"/>
      <c r="E49" s="138"/>
      <c r="F49" s="137"/>
      <c r="G49" s="127"/>
      <c r="H49" s="141"/>
      <c r="I49" s="143"/>
      <c r="K49" s="94" t="str">
        <f>ח!K49</f>
        <v>הוצאות - מותאם אישית6</v>
      </c>
      <c r="L49" s="113">
        <f>ח!L49</f>
        <v>0</v>
      </c>
      <c r="M49" s="100">
        <f>SUMPRODUCT(($D$6:$D$1503)*($C$6:$C$1503=K49)*($B$6:$B$1503&lt;&gt;'הוראות שימוש'!$D$88))</f>
        <v>0</v>
      </c>
      <c r="N49" s="101">
        <f>ח!N49+$L$1500*(L49-M49)</f>
        <v>0</v>
      </c>
    </row>
    <row r="50" spans="1:14" ht="15.75" thickBot="1" x14ac:dyDescent="0.25">
      <c r="A50" s="134"/>
      <c r="B50" s="135"/>
      <c r="C50" s="136"/>
      <c r="D50" s="137"/>
      <c r="E50" s="138"/>
      <c r="F50" s="137"/>
      <c r="G50" s="127"/>
      <c r="H50" s="141"/>
      <c r="I50" s="143"/>
      <c r="K50" s="44" t="str">
        <f>ח!K50</f>
        <v>החזרי חובות</v>
      </c>
      <c r="L50" s="74">
        <f>ח!L50</f>
        <v>0</v>
      </c>
      <c r="M50" s="4">
        <f>SUMPRODUCT(($D$6:$D$1503)*($C$6:$C$1503=K50)*($B$6:$B$1503&lt;&gt;'הוראות שימוש'!$D$88))</f>
        <v>0</v>
      </c>
      <c r="N50" s="56">
        <f>ח!N50+$L$1500*(L50-M50)</f>
        <v>0</v>
      </c>
    </row>
    <row r="51" spans="1:14" ht="16.5" thickBot="1" x14ac:dyDescent="0.3">
      <c r="A51" s="134"/>
      <c r="B51" s="135"/>
      <c r="C51" s="136"/>
      <c r="D51" s="137"/>
      <c r="E51" s="138"/>
      <c r="F51" s="137"/>
      <c r="G51" s="127"/>
      <c r="H51" s="141"/>
      <c r="I51" s="143"/>
      <c r="K51" s="41"/>
      <c r="L51" s="75"/>
      <c r="M51" s="41"/>
      <c r="N51" s="57"/>
    </row>
    <row r="52" spans="1:14" ht="15.75" x14ac:dyDescent="0.25">
      <c r="A52" s="134"/>
      <c r="B52" s="135"/>
      <c r="C52" s="136"/>
      <c r="D52" s="137"/>
      <c r="E52" s="138"/>
      <c r="F52" s="137"/>
      <c r="G52" s="127"/>
      <c r="H52" s="141"/>
      <c r="I52" s="143"/>
      <c r="J52" s="116"/>
      <c r="K52" s="45" t="s">
        <v>0</v>
      </c>
      <c r="L52" s="76" t="s">
        <v>45</v>
      </c>
      <c r="M52" s="30" t="s">
        <v>48</v>
      </c>
      <c r="N52" s="58" t="s">
        <v>46</v>
      </c>
    </row>
    <row r="53" spans="1:14" x14ac:dyDescent="0.2">
      <c r="A53" s="134"/>
      <c r="B53" s="135"/>
      <c r="C53" s="136"/>
      <c r="D53" s="137"/>
      <c r="E53" s="138"/>
      <c r="F53" s="137"/>
      <c r="G53" s="127"/>
      <c r="H53" s="141"/>
      <c r="I53" s="143"/>
      <c r="K53" s="102" t="str">
        <f>ח!K53</f>
        <v>שכר עבודה 1</v>
      </c>
      <c r="L53" s="114">
        <f>ח!L53</f>
        <v>0</v>
      </c>
      <c r="M53" s="104">
        <f>SUMPRODUCT(($D$6:$D$1503)*($C$6:$C$1503=K53)*($B$6:$B$1503='הוראות שימוש'!$D$88))</f>
        <v>0</v>
      </c>
      <c r="N53" s="104">
        <f>ח!N53+$L$1500*(M53-L53)</f>
        <v>0</v>
      </c>
    </row>
    <row r="54" spans="1:14" x14ac:dyDescent="0.2">
      <c r="A54" s="134"/>
      <c r="B54" s="135"/>
      <c r="C54" s="136"/>
      <c r="D54" s="137"/>
      <c r="E54" s="138"/>
      <c r="F54" s="137"/>
      <c r="G54" s="127"/>
      <c r="H54" s="141"/>
      <c r="I54" s="143"/>
      <c r="K54" s="106" t="str">
        <f>ח!K54</f>
        <v>שכר עבודה 2</v>
      </c>
      <c r="L54" s="115">
        <f>ח!L54</f>
        <v>0</v>
      </c>
      <c r="M54" s="108">
        <f>SUMPRODUCT(($D$6:$D$1503)*($C$6:$C$1503=K54)*($B$6:$B$1503='הוראות שימוש'!$D$88))</f>
        <v>0</v>
      </c>
      <c r="N54" s="109">
        <f>ח!N54+$L$1500*(M54-L54)</f>
        <v>0</v>
      </c>
    </row>
    <row r="55" spans="1:14" x14ac:dyDescent="0.2">
      <c r="A55" s="134"/>
      <c r="B55" s="135"/>
      <c r="C55" s="136"/>
      <c r="D55" s="137"/>
      <c r="E55" s="138"/>
      <c r="F55" s="137"/>
      <c r="G55" s="127"/>
      <c r="H55" s="141"/>
      <c r="I55" s="143"/>
      <c r="K55" s="106" t="str">
        <f>ח!K55</f>
        <v>שכר עבודה 3</v>
      </c>
      <c r="L55" s="115">
        <f>ח!L55</f>
        <v>0</v>
      </c>
      <c r="M55" s="108">
        <f>SUMPRODUCT(($D$6:$D$1503)*($C$6:$C$1503=K55)*($B$6:$B$1503='הוראות שימוש'!$D$88))</f>
        <v>0</v>
      </c>
      <c r="N55" s="109">
        <f>ח!N55+$L$1500*(M55-L55)</f>
        <v>0</v>
      </c>
    </row>
    <row r="56" spans="1:14" x14ac:dyDescent="0.2">
      <c r="A56" s="134"/>
      <c r="B56" s="135"/>
      <c r="C56" s="136"/>
      <c r="D56" s="137"/>
      <c r="E56" s="138"/>
      <c r="F56" s="137"/>
      <c r="G56" s="127"/>
      <c r="H56" s="141"/>
      <c r="I56" s="143"/>
      <c r="K56" s="106" t="str">
        <f>ח!K56</f>
        <v>שכר עבודה 4</v>
      </c>
      <c r="L56" s="115">
        <f>ח!L56</f>
        <v>0</v>
      </c>
      <c r="M56" s="108">
        <f>SUMPRODUCT(($D$6:$D$1503)*($C$6:$C$1503=K56)*($B$6:$B$1503='הוראות שימוש'!$D$88))</f>
        <v>0</v>
      </c>
      <c r="N56" s="109">
        <f>ח!N56+$L$1500*(M56-L56)</f>
        <v>0</v>
      </c>
    </row>
    <row r="57" spans="1:14" x14ac:dyDescent="0.2">
      <c r="A57" s="134"/>
      <c r="B57" s="135"/>
      <c r="C57" s="136"/>
      <c r="D57" s="137"/>
      <c r="E57" s="138"/>
      <c r="F57" s="137"/>
      <c r="G57" s="127"/>
      <c r="H57" s="141"/>
      <c r="I57" s="143"/>
      <c r="K57" s="106" t="str">
        <f>ח!K57</f>
        <v>קצבת ילדים</v>
      </c>
      <c r="L57" s="115">
        <f>ח!L57</f>
        <v>0</v>
      </c>
      <c r="M57" s="108">
        <f>SUMPRODUCT(($D$6:$D$1503)*($C$6:$C$1503=K57)*($B$6:$B$1503='הוראות שימוש'!$D$88))</f>
        <v>0</v>
      </c>
      <c r="N57" s="109">
        <f>ח!N57+$L$1500*(M57-L57)</f>
        <v>0</v>
      </c>
    </row>
    <row r="58" spans="1:14" x14ac:dyDescent="0.2">
      <c r="A58" s="134"/>
      <c r="B58" s="135"/>
      <c r="C58" s="136"/>
      <c r="D58" s="137"/>
      <c r="E58" s="138"/>
      <c r="F58" s="137"/>
      <c r="G58" s="127"/>
      <c r="H58" s="141"/>
      <c r="I58" s="143"/>
      <c r="K58" s="106" t="str">
        <f>ח!K58</f>
        <v>קצבאות נוספות</v>
      </c>
      <c r="L58" s="115">
        <f>ח!L58</f>
        <v>0</v>
      </c>
      <c r="M58" s="108">
        <f>SUMPRODUCT(($D$6:$D$1503)*($C$6:$C$1503=K58)*($B$6:$B$1503='הוראות שימוש'!$D$88))</f>
        <v>0</v>
      </c>
      <c r="N58" s="109">
        <f>ח!N58+$L$1500*(M58-L58)</f>
        <v>0</v>
      </c>
    </row>
    <row r="59" spans="1:14" x14ac:dyDescent="0.2">
      <c r="A59" s="134"/>
      <c r="B59" s="135"/>
      <c r="C59" s="136"/>
      <c r="D59" s="137"/>
      <c r="E59" s="138"/>
      <c r="F59" s="137"/>
      <c r="G59" s="127"/>
      <c r="H59" s="141"/>
      <c r="I59" s="143"/>
      <c r="K59" s="106" t="str">
        <f>ח!K59</f>
        <v>סיוע בשכר דירה</v>
      </c>
      <c r="L59" s="115">
        <f>ח!L59</f>
        <v>0</v>
      </c>
      <c r="M59" s="108">
        <f>SUMPRODUCT(($D$6:$D$1503)*($C$6:$C$1503=K59)*($B$6:$B$1503='הוראות שימוש'!$D$88))</f>
        <v>0</v>
      </c>
      <c r="N59" s="109">
        <f>ח!N59+$L$1500*(M59-L59)</f>
        <v>0</v>
      </c>
    </row>
    <row r="60" spans="1:14" x14ac:dyDescent="0.2">
      <c r="A60" s="134"/>
      <c r="B60" s="135"/>
      <c r="C60" s="136"/>
      <c r="D60" s="137"/>
      <c r="E60" s="138"/>
      <c r="F60" s="137"/>
      <c r="G60" s="127"/>
      <c r="H60" s="141"/>
      <c r="I60" s="143"/>
      <c r="K60" s="106" t="str">
        <f>ח!K60</f>
        <v>מזונות</v>
      </c>
      <c r="L60" s="115">
        <f>ח!L60</f>
        <v>0</v>
      </c>
      <c r="M60" s="108">
        <f>SUMPRODUCT(($D$6:$D$1503)*($C$6:$C$1503=K60)*($B$6:$B$1503='הוראות שימוש'!$D$88))</f>
        <v>0</v>
      </c>
      <c r="N60" s="109">
        <f>ח!N60+$L$1500*(M60-L60)</f>
        <v>0</v>
      </c>
    </row>
    <row r="61" spans="1:14" x14ac:dyDescent="0.2">
      <c r="A61" s="134"/>
      <c r="B61" s="135"/>
      <c r="C61" s="136"/>
      <c r="D61" s="137"/>
      <c r="E61" s="138"/>
      <c r="F61" s="137"/>
      <c r="G61" s="127"/>
      <c r="H61" s="141"/>
      <c r="I61" s="143"/>
      <c r="K61" s="106" t="str">
        <f>ח!K61</f>
        <v>הכנסה מנכס</v>
      </c>
      <c r="L61" s="115">
        <f>ח!L61</f>
        <v>0</v>
      </c>
      <c r="M61" s="108">
        <f>SUMPRODUCT(($D$6:$D$1503)*($C$6:$C$1503=K61)*($B$6:$B$1503='הוראות שימוש'!$D$88))</f>
        <v>0</v>
      </c>
      <c r="N61" s="109">
        <f>ח!N61+$L$1500*(M61-L61)</f>
        <v>0</v>
      </c>
    </row>
    <row r="62" spans="1:14" x14ac:dyDescent="0.2">
      <c r="A62" s="134"/>
      <c r="B62" s="135"/>
      <c r="C62" s="136"/>
      <c r="D62" s="137"/>
      <c r="E62" s="138"/>
      <c r="F62" s="137"/>
      <c r="G62" s="127"/>
      <c r="H62" s="141"/>
      <c r="I62" s="143"/>
      <c r="K62" s="106" t="str">
        <f>ח!K62</f>
        <v>עזרה מההורים</v>
      </c>
      <c r="L62" s="115">
        <f>ח!L62</f>
        <v>0</v>
      </c>
      <c r="M62" s="108">
        <f>SUMPRODUCT(($D$6:$D$1503)*($C$6:$C$1503=K62)*($B$6:$B$1503='הוראות שימוש'!$D$88))</f>
        <v>0</v>
      </c>
      <c r="N62" s="109">
        <f>ח!N62+$L$1500*(M62-L62)</f>
        <v>0</v>
      </c>
    </row>
    <row r="63" spans="1:14" x14ac:dyDescent="0.2">
      <c r="A63" s="134"/>
      <c r="B63" s="135"/>
      <c r="C63" s="136"/>
      <c r="D63" s="137"/>
      <c r="E63" s="138"/>
      <c r="F63" s="137"/>
      <c r="G63" s="127"/>
      <c r="H63" s="141"/>
      <c r="I63" s="143"/>
      <c r="K63" s="106" t="str">
        <f>ח!K63</f>
        <v>הכנסה נוספת</v>
      </c>
      <c r="L63" s="115">
        <f>ח!L63</f>
        <v>0</v>
      </c>
      <c r="M63" s="108">
        <f>SUMPRODUCT(($D$6:$D$1503)*($C$6:$C$1503=K63)*($B$6:$B$1503='הוראות שימוש'!$D$88))</f>
        <v>0</v>
      </c>
      <c r="N63" s="109">
        <f>ח!N63+$L$1500*(M63-L63)</f>
        <v>0</v>
      </c>
    </row>
    <row r="64" spans="1:14" x14ac:dyDescent="0.2">
      <c r="A64" s="134"/>
      <c r="B64" s="135"/>
      <c r="C64" s="136"/>
      <c r="D64" s="137"/>
      <c r="E64" s="138"/>
      <c r="F64" s="137"/>
      <c r="G64" s="127"/>
      <c r="H64" s="141"/>
      <c r="I64" s="143"/>
      <c r="K64" s="106" t="str">
        <f>ח!K64</f>
        <v>הכנסות - מותאם אישית1</v>
      </c>
      <c r="L64" s="115">
        <f>ח!L64</f>
        <v>0</v>
      </c>
      <c r="M64" s="108">
        <f>SUMPRODUCT(($D$6:$D$1503)*($C$6:$C$1503=K64)*($B$6:$B$1503='הוראות שימוש'!$D$88))</f>
        <v>0</v>
      </c>
      <c r="N64" s="109">
        <f>ח!N64+$L$1500*(M64-L64)</f>
        <v>0</v>
      </c>
    </row>
    <row r="65" spans="1:14" ht="15.75" thickBot="1" x14ac:dyDescent="0.25">
      <c r="A65" s="134"/>
      <c r="B65" s="135"/>
      <c r="C65" s="136"/>
      <c r="D65" s="137"/>
      <c r="E65" s="138"/>
      <c r="F65" s="137"/>
      <c r="G65" s="127"/>
      <c r="H65" s="141"/>
      <c r="I65" s="143"/>
      <c r="K65" s="46" t="str">
        <f>ח!K65</f>
        <v>הכנסות - מותאם אישית2</v>
      </c>
      <c r="L65" s="77">
        <f>ח!L65</f>
        <v>0</v>
      </c>
      <c r="M65" s="31">
        <f>SUMPRODUCT(($D$6:$D$1503)*($C$6:$C$1503=K65)*($B$6:$B$1503='הוראות שימוש'!$D$88))</f>
        <v>0</v>
      </c>
      <c r="N65" s="59">
        <f>ח!N65+$L$1500*(M65-L65)</f>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7"/>
      <c r="B355" s="135"/>
      <c r="C355" s="136"/>
      <c r="D355" s="137"/>
      <c r="E355" s="138"/>
      <c r="F355" s="137"/>
      <c r="G355" s="127"/>
      <c r="H355" s="143"/>
      <c r="I355" s="143"/>
      <c r="K355" s="6"/>
      <c r="L355" s="6"/>
    </row>
    <row r="356" spans="1:12" x14ac:dyDescent="0.2">
      <c r="A356" s="477"/>
      <c r="B356" s="135"/>
      <c r="C356" s="136"/>
      <c r="D356" s="137"/>
      <c r="E356" s="138"/>
      <c r="F356" s="137"/>
      <c r="G356" s="127"/>
      <c r="H356" s="143"/>
      <c r="I356" s="143"/>
      <c r="K356" s="6"/>
      <c r="L356" s="6"/>
    </row>
    <row r="357" spans="1:12" x14ac:dyDescent="0.2">
      <c r="A357" s="477"/>
      <c r="B357" s="135"/>
      <c r="C357" s="136"/>
      <c r="D357" s="137"/>
      <c r="E357" s="138"/>
      <c r="F357" s="137"/>
      <c r="G357" s="127"/>
      <c r="H357" s="143"/>
      <c r="I357" s="143"/>
      <c r="K357" s="6"/>
      <c r="L357" s="6"/>
    </row>
    <row r="358" spans="1:12" x14ac:dyDescent="0.2">
      <c r="A358" s="477"/>
      <c r="B358" s="135"/>
      <c r="C358" s="136"/>
      <c r="D358" s="137"/>
      <c r="E358" s="138"/>
      <c r="F358" s="137"/>
      <c r="G358" s="127"/>
      <c r="H358" s="143"/>
      <c r="I358" s="143"/>
      <c r="K358" s="6"/>
      <c r="L358" s="6"/>
    </row>
    <row r="359" spans="1:12" x14ac:dyDescent="0.2">
      <c r="A359" s="477"/>
      <c r="B359" s="135"/>
      <c r="C359" s="136"/>
      <c r="D359" s="137"/>
      <c r="E359" s="138"/>
      <c r="F359" s="137"/>
      <c r="G359" s="127"/>
      <c r="H359" s="143"/>
      <c r="I359" s="143"/>
      <c r="K359" s="6"/>
      <c r="L359" s="6"/>
    </row>
    <row r="360" spans="1:12" x14ac:dyDescent="0.2">
      <c r="A360" s="477"/>
      <c r="B360" s="135"/>
      <c r="C360" s="136"/>
      <c r="D360" s="137"/>
      <c r="E360" s="138"/>
      <c r="F360" s="137"/>
      <c r="G360" s="127"/>
      <c r="H360" s="143"/>
      <c r="I360" s="143"/>
      <c r="K360" s="6"/>
      <c r="L360" s="6"/>
    </row>
    <row r="361" spans="1:12" x14ac:dyDescent="0.2">
      <c r="A361" s="477"/>
      <c r="B361" s="135"/>
      <c r="C361" s="136"/>
      <c r="D361" s="137"/>
      <c r="E361" s="138"/>
      <c r="F361" s="137"/>
      <c r="G361" s="127"/>
      <c r="H361" s="143"/>
      <c r="I361" s="143"/>
      <c r="K361" s="6"/>
      <c r="L361" s="6"/>
    </row>
    <row r="362" spans="1:12" x14ac:dyDescent="0.2">
      <c r="A362" s="477"/>
      <c r="B362" s="135"/>
      <c r="C362" s="136"/>
      <c r="D362" s="137"/>
      <c r="E362" s="138"/>
      <c r="F362" s="137"/>
      <c r="G362" s="127"/>
      <c r="H362" s="143"/>
      <c r="I362" s="143"/>
      <c r="K362" s="6"/>
      <c r="L362" s="6"/>
    </row>
    <row r="363" spans="1:12" x14ac:dyDescent="0.2">
      <c r="A363" s="477"/>
      <c r="B363" s="135"/>
      <c r="C363" s="136"/>
      <c r="D363" s="137"/>
      <c r="E363" s="138"/>
      <c r="F363" s="137"/>
      <c r="G363" s="127"/>
      <c r="H363" s="143"/>
      <c r="I363" s="143"/>
      <c r="K363" s="6"/>
      <c r="L363" s="6"/>
    </row>
    <row r="364" spans="1:12" x14ac:dyDescent="0.2">
      <c r="A364" s="477"/>
      <c r="B364" s="135"/>
      <c r="C364" s="136"/>
      <c r="D364" s="137"/>
      <c r="E364" s="138"/>
      <c r="F364" s="137"/>
      <c r="G364" s="127"/>
      <c r="H364" s="143"/>
      <c r="I364" s="143"/>
      <c r="K364" s="6"/>
      <c r="L364" s="6"/>
    </row>
    <row r="365" spans="1:12" x14ac:dyDescent="0.2">
      <c r="A365" s="477"/>
      <c r="B365" s="135"/>
      <c r="C365" s="136"/>
      <c r="D365" s="137"/>
      <c r="E365" s="138"/>
      <c r="F365" s="137"/>
      <c r="G365" s="127"/>
      <c r="H365" s="143"/>
      <c r="I365" s="143"/>
      <c r="K365" s="6"/>
      <c r="L365" s="6"/>
    </row>
    <row r="366" spans="1:12" x14ac:dyDescent="0.2">
      <c r="A366" s="477"/>
      <c r="B366" s="135"/>
      <c r="C366" s="136"/>
      <c r="D366" s="137"/>
      <c r="E366" s="138"/>
      <c r="F366" s="137"/>
      <c r="G366" s="127"/>
      <c r="H366" s="143"/>
      <c r="I366" s="143"/>
      <c r="K366" s="6"/>
      <c r="L366" s="6"/>
    </row>
    <row r="367" spans="1:12" x14ac:dyDescent="0.2">
      <c r="A367" s="477"/>
      <c r="B367" s="135"/>
      <c r="C367" s="136"/>
      <c r="D367" s="137"/>
      <c r="E367" s="138"/>
      <c r="F367" s="137"/>
      <c r="G367" s="127"/>
      <c r="H367" s="143"/>
      <c r="I367" s="143"/>
      <c r="K367" s="6"/>
      <c r="L367" s="6"/>
    </row>
    <row r="368" spans="1:12" x14ac:dyDescent="0.2">
      <c r="A368" s="477"/>
      <c r="B368" s="135"/>
      <c r="C368" s="136"/>
      <c r="D368" s="137"/>
      <c r="E368" s="138"/>
      <c r="F368" s="137"/>
      <c r="G368" s="127"/>
      <c r="H368" s="143"/>
      <c r="I368" s="143"/>
      <c r="K368" s="6"/>
      <c r="L368" s="6"/>
    </row>
    <row r="369" spans="1:12" x14ac:dyDescent="0.2">
      <c r="A369" s="477"/>
      <c r="B369" s="135"/>
      <c r="C369" s="136"/>
      <c r="D369" s="137"/>
      <c r="E369" s="138"/>
      <c r="F369" s="137"/>
      <c r="G369" s="127"/>
      <c r="H369" s="143"/>
      <c r="I369" s="143"/>
      <c r="K369" s="6"/>
      <c r="L369" s="6"/>
    </row>
    <row r="370" spans="1:12" x14ac:dyDescent="0.2">
      <c r="A370" s="477"/>
      <c r="B370" s="135"/>
      <c r="C370" s="136"/>
      <c r="D370" s="137"/>
      <c r="E370" s="138"/>
      <c r="F370" s="137"/>
      <c r="G370" s="127"/>
      <c r="H370" s="143"/>
      <c r="I370" s="143"/>
      <c r="K370" s="6"/>
      <c r="L370" s="6"/>
    </row>
    <row r="371" spans="1:12" x14ac:dyDescent="0.2">
      <c r="A371" s="477"/>
      <c r="B371" s="135"/>
      <c r="C371" s="136"/>
      <c r="D371" s="137"/>
      <c r="E371" s="138"/>
      <c r="F371" s="137"/>
      <c r="G371" s="127"/>
      <c r="H371" s="143"/>
      <c r="I371" s="143"/>
      <c r="K371" s="6"/>
      <c r="L371" s="6"/>
    </row>
    <row r="372" spans="1:12" x14ac:dyDescent="0.2">
      <c r="A372" s="477"/>
      <c r="B372" s="135"/>
      <c r="C372" s="136"/>
      <c r="D372" s="137"/>
      <c r="E372" s="138"/>
      <c r="F372" s="137"/>
      <c r="G372" s="127"/>
      <c r="H372" s="143"/>
      <c r="I372" s="143"/>
      <c r="K372" s="6"/>
      <c r="L372" s="6"/>
    </row>
    <row r="373" spans="1:12" x14ac:dyDescent="0.2">
      <c r="A373" s="477"/>
      <c r="B373" s="135"/>
      <c r="C373" s="136"/>
      <c r="D373" s="137"/>
      <c r="E373" s="138"/>
      <c r="F373" s="137"/>
      <c r="G373" s="127"/>
      <c r="H373" s="143"/>
      <c r="I373" s="143"/>
      <c r="K373" s="6"/>
      <c r="L373" s="6"/>
    </row>
    <row r="374" spans="1:12" x14ac:dyDescent="0.2">
      <c r="A374" s="477"/>
      <c r="B374" s="135"/>
      <c r="C374" s="136"/>
      <c r="D374" s="137"/>
      <c r="E374" s="138"/>
      <c r="F374" s="137"/>
      <c r="G374" s="127"/>
      <c r="H374" s="143"/>
      <c r="I374" s="143"/>
      <c r="K374" s="6"/>
      <c r="L374" s="6"/>
    </row>
    <row r="375" spans="1:12" x14ac:dyDescent="0.2">
      <c r="A375" s="477"/>
      <c r="B375" s="135"/>
      <c r="C375" s="136"/>
      <c r="D375" s="137"/>
      <c r="E375" s="138"/>
      <c r="F375" s="137"/>
      <c r="G375" s="127"/>
      <c r="H375" s="143"/>
      <c r="I375" s="143"/>
      <c r="K375" s="6"/>
      <c r="L375" s="6"/>
    </row>
    <row r="376" spans="1:12" x14ac:dyDescent="0.2">
      <c r="A376" s="477"/>
      <c r="B376" s="135"/>
      <c r="C376" s="136"/>
      <c r="D376" s="137"/>
      <c r="E376" s="138"/>
      <c r="F376" s="137"/>
      <c r="G376" s="127"/>
      <c r="H376" s="143"/>
      <c r="I376" s="143"/>
      <c r="K376" s="6"/>
      <c r="L376" s="6"/>
    </row>
    <row r="377" spans="1:12" x14ac:dyDescent="0.2">
      <c r="A377" s="477"/>
      <c r="B377" s="135"/>
      <c r="C377" s="136"/>
      <c r="D377" s="137"/>
      <c r="E377" s="138"/>
      <c r="F377" s="137"/>
      <c r="G377" s="127"/>
      <c r="H377" s="143"/>
      <c r="I377" s="143"/>
      <c r="K377" s="6"/>
      <c r="L377" s="6"/>
    </row>
    <row r="378" spans="1:12" x14ac:dyDescent="0.2">
      <c r="A378" s="477"/>
      <c r="B378" s="135"/>
      <c r="C378" s="136"/>
      <c r="D378" s="137"/>
      <c r="E378" s="138"/>
      <c r="F378" s="137"/>
      <c r="G378" s="127"/>
      <c r="H378" s="143"/>
      <c r="I378" s="143"/>
      <c r="K378" s="6"/>
      <c r="L378" s="6"/>
    </row>
    <row r="379" spans="1:12" x14ac:dyDescent="0.2">
      <c r="A379" s="477"/>
      <c r="B379" s="135"/>
      <c r="C379" s="136"/>
      <c r="D379" s="137"/>
      <c r="E379" s="138"/>
      <c r="F379" s="137"/>
      <c r="G379" s="127"/>
      <c r="H379" s="143"/>
      <c r="I379" s="143"/>
      <c r="K379" s="6"/>
      <c r="L379" s="6"/>
    </row>
    <row r="380" spans="1:12" x14ac:dyDescent="0.2">
      <c r="A380" s="477"/>
      <c r="B380" s="135"/>
      <c r="C380" s="136"/>
      <c r="D380" s="137"/>
      <c r="E380" s="138"/>
      <c r="F380" s="137"/>
      <c r="G380" s="127"/>
      <c r="H380" s="143"/>
      <c r="I380" s="143"/>
      <c r="K380" s="6"/>
      <c r="L380" s="6"/>
    </row>
    <row r="381" spans="1:12" x14ac:dyDescent="0.2">
      <c r="A381" s="477"/>
      <c r="B381" s="135"/>
      <c r="C381" s="136"/>
      <c r="D381" s="137"/>
      <c r="E381" s="138"/>
      <c r="F381" s="137"/>
      <c r="G381" s="127"/>
      <c r="H381" s="143"/>
      <c r="I381" s="143"/>
      <c r="K381" s="6"/>
      <c r="L381" s="6"/>
    </row>
    <row r="382" spans="1:12" x14ac:dyDescent="0.2">
      <c r="A382" s="477"/>
      <c r="B382" s="135"/>
      <c r="C382" s="136"/>
      <c r="D382" s="137"/>
      <c r="E382" s="138"/>
      <c r="F382" s="137"/>
      <c r="G382" s="127"/>
      <c r="H382" s="143"/>
      <c r="I382" s="143"/>
      <c r="K382" s="6"/>
      <c r="L382" s="6"/>
    </row>
    <row r="383" spans="1:12" x14ac:dyDescent="0.2">
      <c r="A383" s="477"/>
      <c r="B383" s="135"/>
      <c r="C383" s="136"/>
      <c r="D383" s="137"/>
      <c r="E383" s="138"/>
      <c r="F383" s="137"/>
      <c r="G383" s="127"/>
      <c r="H383" s="143"/>
      <c r="I383" s="143"/>
      <c r="K383" s="6"/>
      <c r="L383" s="6"/>
    </row>
    <row r="384" spans="1:12" x14ac:dyDescent="0.2">
      <c r="A384" s="477"/>
      <c r="B384" s="135"/>
      <c r="C384" s="136"/>
      <c r="D384" s="137"/>
      <c r="E384" s="138"/>
      <c r="F384" s="137"/>
      <c r="G384" s="127"/>
      <c r="H384" s="143"/>
      <c r="I384" s="143"/>
      <c r="K384" s="6"/>
      <c r="L384" s="6"/>
    </row>
    <row r="385" spans="1:12" x14ac:dyDescent="0.2">
      <c r="A385" s="477"/>
      <c r="B385" s="135"/>
      <c r="C385" s="136"/>
      <c r="D385" s="137"/>
      <c r="E385" s="138"/>
      <c r="F385" s="137"/>
      <c r="G385" s="127"/>
      <c r="H385" s="143"/>
      <c r="I385" s="143"/>
      <c r="K385" s="6"/>
      <c r="L385" s="6"/>
    </row>
    <row r="386" spans="1:12" x14ac:dyDescent="0.2">
      <c r="A386" s="477"/>
      <c r="B386" s="135"/>
      <c r="C386" s="136"/>
      <c r="D386" s="137"/>
      <c r="E386" s="138"/>
      <c r="F386" s="137"/>
      <c r="G386" s="127"/>
      <c r="H386" s="143"/>
      <c r="I386" s="143"/>
      <c r="K386" s="6"/>
      <c r="L386" s="6"/>
    </row>
    <row r="387" spans="1:12" x14ac:dyDescent="0.2">
      <c r="A387" s="477"/>
      <c r="B387" s="135"/>
      <c r="C387" s="136"/>
      <c r="D387" s="137"/>
      <c r="E387" s="138"/>
      <c r="F387" s="137"/>
      <c r="G387" s="127"/>
      <c r="H387" s="143"/>
      <c r="I387" s="143"/>
      <c r="K387" s="6"/>
      <c r="L387" s="6"/>
    </row>
    <row r="388" spans="1:12" x14ac:dyDescent="0.2">
      <c r="A388" s="477"/>
      <c r="B388" s="135"/>
      <c r="C388" s="136"/>
      <c r="D388" s="137"/>
      <c r="E388" s="138"/>
      <c r="F388" s="137"/>
      <c r="G388" s="127"/>
      <c r="H388" s="143"/>
      <c r="I388" s="143"/>
      <c r="K388" s="6"/>
      <c r="L388" s="6"/>
    </row>
    <row r="389" spans="1:12" x14ac:dyDescent="0.2">
      <c r="A389" s="477"/>
      <c r="B389" s="135"/>
      <c r="C389" s="136"/>
      <c r="D389" s="137"/>
      <c r="E389" s="138"/>
      <c r="F389" s="137"/>
      <c r="G389" s="127"/>
      <c r="H389" s="143"/>
      <c r="I389" s="143"/>
      <c r="K389" s="6"/>
      <c r="L389" s="6"/>
    </row>
    <row r="390" spans="1:12" x14ac:dyDescent="0.2">
      <c r="A390" s="477"/>
      <c r="B390" s="135"/>
      <c r="C390" s="136"/>
      <c r="D390" s="137"/>
      <c r="E390" s="138"/>
      <c r="F390" s="137"/>
      <c r="G390" s="127"/>
      <c r="H390" s="143"/>
      <c r="I390" s="143"/>
      <c r="K390" s="6"/>
      <c r="L390" s="6"/>
    </row>
    <row r="391" spans="1:12" x14ac:dyDescent="0.2">
      <c r="A391" s="477"/>
      <c r="B391" s="135"/>
      <c r="C391" s="136"/>
      <c r="D391" s="137"/>
      <c r="E391" s="138"/>
      <c r="F391" s="137"/>
      <c r="G391" s="127"/>
      <c r="H391" s="143"/>
      <c r="I391" s="143"/>
      <c r="K391" s="6"/>
      <c r="L391" s="6"/>
    </row>
    <row r="392" spans="1:12" x14ac:dyDescent="0.2">
      <c r="A392" s="477"/>
      <c r="B392" s="135"/>
      <c r="C392" s="136"/>
      <c r="D392" s="137"/>
      <c r="E392" s="138"/>
      <c r="F392" s="137"/>
      <c r="G392" s="127"/>
      <c r="H392" s="143"/>
      <c r="I392" s="143"/>
      <c r="K392" s="6"/>
      <c r="L392" s="6"/>
    </row>
    <row r="393" spans="1:12" x14ac:dyDescent="0.2">
      <c r="A393" s="477"/>
      <c r="B393" s="135"/>
      <c r="C393" s="136"/>
      <c r="D393" s="137"/>
      <c r="E393" s="138"/>
      <c r="F393" s="137"/>
      <c r="G393" s="127"/>
      <c r="H393" s="143"/>
      <c r="I393" s="143"/>
      <c r="K393" s="6"/>
      <c r="L393" s="6"/>
    </row>
    <row r="394" spans="1:12" x14ac:dyDescent="0.2">
      <c r="A394" s="477"/>
      <c r="B394" s="135"/>
      <c r="C394" s="136"/>
      <c r="D394" s="137"/>
      <c r="E394" s="138"/>
      <c r="F394" s="137"/>
      <c r="G394" s="127"/>
      <c r="H394" s="143"/>
      <c r="I394" s="143"/>
      <c r="K394" s="6"/>
      <c r="L394" s="6"/>
    </row>
    <row r="395" spans="1:12" x14ac:dyDescent="0.2">
      <c r="A395" s="477"/>
      <c r="B395" s="135"/>
      <c r="C395" s="136"/>
      <c r="D395" s="137"/>
      <c r="E395" s="138"/>
      <c r="F395" s="137"/>
      <c r="G395" s="127"/>
      <c r="H395" s="143"/>
      <c r="I395" s="143"/>
      <c r="K395" s="6"/>
      <c r="L395" s="6"/>
    </row>
    <row r="396" spans="1:12" x14ac:dyDescent="0.2">
      <c r="A396" s="477"/>
      <c r="B396" s="135"/>
      <c r="C396" s="136"/>
      <c r="D396" s="137"/>
      <c r="E396" s="138"/>
      <c r="F396" s="137"/>
      <c r="G396" s="127"/>
      <c r="H396" s="143"/>
      <c r="I396" s="143"/>
      <c r="K396" s="6"/>
      <c r="L396" s="6"/>
    </row>
    <row r="397" spans="1:12" x14ac:dyDescent="0.2">
      <c r="A397" s="477"/>
      <c r="B397" s="135"/>
      <c r="C397" s="136"/>
      <c r="D397" s="137"/>
      <c r="E397" s="138"/>
      <c r="F397" s="137"/>
      <c r="G397" s="127"/>
      <c r="H397" s="143"/>
      <c r="I397" s="143"/>
      <c r="K397" s="6"/>
      <c r="L397" s="6"/>
    </row>
    <row r="398" spans="1:12" x14ac:dyDescent="0.2">
      <c r="A398" s="477"/>
      <c r="B398" s="135"/>
      <c r="C398" s="136"/>
      <c r="D398" s="137"/>
      <c r="E398" s="138"/>
      <c r="F398" s="137"/>
      <c r="G398" s="127"/>
      <c r="H398" s="143"/>
      <c r="I398" s="143"/>
      <c r="K398" s="6"/>
      <c r="L398" s="6"/>
    </row>
    <row r="399" spans="1:12" x14ac:dyDescent="0.2">
      <c r="A399" s="477"/>
      <c r="B399" s="135"/>
      <c r="C399" s="136"/>
      <c r="D399" s="137"/>
      <c r="E399" s="138"/>
      <c r="F399" s="137"/>
      <c r="G399" s="127"/>
      <c r="H399" s="143"/>
      <c r="I399" s="143"/>
      <c r="K399" s="6"/>
      <c r="L399" s="6"/>
    </row>
    <row r="400" spans="1:12" x14ac:dyDescent="0.2">
      <c r="A400" s="477"/>
      <c r="B400" s="135"/>
      <c r="C400" s="136"/>
      <c r="D400" s="137"/>
      <c r="E400" s="138"/>
      <c r="F400" s="137"/>
      <c r="G400" s="127"/>
      <c r="H400" s="143"/>
      <c r="I400" s="143"/>
      <c r="K400" s="6"/>
      <c r="L400" s="6"/>
    </row>
    <row r="401" spans="1:12" x14ac:dyDescent="0.2">
      <c r="A401" s="477"/>
      <c r="B401" s="135"/>
      <c r="C401" s="136"/>
      <c r="D401" s="137"/>
      <c r="E401" s="138"/>
      <c r="F401" s="137"/>
      <c r="G401" s="127"/>
      <c r="H401" s="143"/>
      <c r="I401" s="143"/>
      <c r="K401" s="6"/>
      <c r="L401" s="6"/>
    </row>
    <row r="402" spans="1:12" x14ac:dyDescent="0.2">
      <c r="A402" s="477"/>
      <c r="B402" s="135"/>
      <c r="C402" s="136"/>
      <c r="D402" s="137"/>
      <c r="E402" s="138"/>
      <c r="F402" s="137"/>
      <c r="G402" s="127"/>
      <c r="H402" s="143"/>
      <c r="I402" s="143"/>
      <c r="K402" s="6"/>
      <c r="L402" s="6"/>
    </row>
    <row r="403" spans="1:12" x14ac:dyDescent="0.2">
      <c r="A403" s="477"/>
      <c r="B403" s="135"/>
      <c r="C403" s="136"/>
      <c r="D403" s="137"/>
      <c r="E403" s="138"/>
      <c r="F403" s="137"/>
      <c r="G403" s="127"/>
      <c r="H403" s="143"/>
      <c r="I403" s="143"/>
      <c r="K403" s="6"/>
      <c r="L403" s="6"/>
    </row>
    <row r="404" spans="1:12" x14ac:dyDescent="0.2">
      <c r="A404" s="477"/>
      <c r="B404" s="135"/>
      <c r="C404" s="136"/>
      <c r="D404" s="137"/>
      <c r="E404" s="138"/>
      <c r="F404" s="137"/>
      <c r="G404" s="127"/>
      <c r="H404" s="143"/>
      <c r="I404" s="143"/>
      <c r="K404" s="6"/>
      <c r="L404" s="6"/>
    </row>
    <row r="405" spans="1:12" x14ac:dyDescent="0.2">
      <c r="A405" s="477"/>
      <c r="B405" s="135"/>
      <c r="C405" s="136"/>
      <c r="D405" s="137"/>
      <c r="E405" s="138"/>
      <c r="F405" s="137"/>
      <c r="G405" s="127"/>
      <c r="H405" s="143"/>
      <c r="I405" s="143"/>
      <c r="K405" s="6"/>
      <c r="L405" s="6"/>
    </row>
    <row r="406" spans="1:12" x14ac:dyDescent="0.2">
      <c r="A406" s="477"/>
      <c r="B406" s="135"/>
      <c r="C406" s="136"/>
      <c r="D406" s="137"/>
      <c r="E406" s="138"/>
      <c r="F406" s="137"/>
      <c r="G406" s="127"/>
      <c r="H406" s="143"/>
      <c r="I406" s="143"/>
      <c r="K406" s="6"/>
      <c r="L406" s="6"/>
    </row>
    <row r="407" spans="1:12" x14ac:dyDescent="0.2">
      <c r="A407" s="477"/>
      <c r="B407" s="135"/>
      <c r="C407" s="136"/>
      <c r="D407" s="137"/>
      <c r="E407" s="138"/>
      <c r="F407" s="137"/>
      <c r="G407" s="127"/>
      <c r="H407" s="143"/>
      <c r="I407" s="143"/>
      <c r="K407" s="6"/>
      <c r="L407" s="6"/>
    </row>
    <row r="408" spans="1:12" x14ac:dyDescent="0.2">
      <c r="A408" s="477"/>
      <c r="B408" s="135"/>
      <c r="C408" s="136"/>
      <c r="D408" s="137"/>
      <c r="E408" s="138"/>
      <c r="F408" s="137"/>
      <c r="G408" s="127"/>
      <c r="H408" s="143"/>
      <c r="I408" s="143"/>
      <c r="K408" s="6"/>
      <c r="L408" s="6"/>
    </row>
    <row r="409" spans="1:12" x14ac:dyDescent="0.2">
      <c r="A409" s="477"/>
      <c r="B409" s="135"/>
      <c r="C409" s="136"/>
      <c r="D409" s="137"/>
      <c r="E409" s="138"/>
      <c r="F409" s="137"/>
      <c r="G409" s="127"/>
      <c r="H409" s="143"/>
      <c r="I409" s="143"/>
      <c r="K409" s="6"/>
      <c r="L409" s="6"/>
    </row>
    <row r="410" spans="1:12" x14ac:dyDescent="0.2">
      <c r="A410" s="477"/>
      <c r="B410" s="135"/>
      <c r="C410" s="136"/>
      <c r="D410" s="137"/>
      <c r="E410" s="138"/>
      <c r="F410" s="137"/>
      <c r="G410" s="127"/>
      <c r="H410" s="143"/>
      <c r="I410" s="143"/>
      <c r="K410" s="6"/>
      <c r="L410" s="6"/>
    </row>
    <row r="411" spans="1:12" x14ac:dyDescent="0.2">
      <c r="A411" s="477"/>
      <c r="B411" s="135"/>
      <c r="C411" s="136"/>
      <c r="D411" s="137"/>
      <c r="E411" s="138"/>
      <c r="F411" s="137"/>
      <c r="G411" s="127"/>
      <c r="H411" s="143"/>
      <c r="I411" s="143"/>
      <c r="K411" s="6"/>
      <c r="L411" s="6"/>
    </row>
    <row r="412" spans="1:12" x14ac:dyDescent="0.2">
      <c r="A412" s="477"/>
      <c r="B412" s="135"/>
      <c r="C412" s="136"/>
      <c r="D412" s="137"/>
      <c r="E412" s="138"/>
      <c r="F412" s="137"/>
      <c r="G412" s="127"/>
      <c r="H412" s="143"/>
      <c r="I412" s="143"/>
      <c r="K412" s="6"/>
      <c r="L412" s="6"/>
    </row>
    <row r="413" spans="1:12" x14ac:dyDescent="0.2">
      <c r="A413" s="477"/>
      <c r="B413" s="135"/>
      <c r="C413" s="136"/>
      <c r="D413" s="137"/>
      <c r="E413" s="138"/>
      <c r="F413" s="137"/>
      <c r="G413" s="127"/>
      <c r="H413" s="143"/>
      <c r="I413" s="143"/>
      <c r="K413" s="6"/>
      <c r="L413" s="6"/>
    </row>
    <row r="414" spans="1:12" x14ac:dyDescent="0.2">
      <c r="A414" s="477"/>
      <c r="B414" s="135"/>
      <c r="C414" s="136"/>
      <c r="D414" s="137"/>
      <c r="E414" s="138"/>
      <c r="F414" s="137"/>
      <c r="G414" s="127"/>
      <c r="H414" s="143"/>
      <c r="I414" s="143"/>
      <c r="K414" s="6"/>
      <c r="L414" s="6"/>
    </row>
    <row r="415" spans="1:12" x14ac:dyDescent="0.2">
      <c r="A415" s="477"/>
      <c r="B415" s="135"/>
      <c r="C415" s="136"/>
      <c r="D415" s="137"/>
      <c r="E415" s="138"/>
      <c r="F415" s="137"/>
      <c r="G415" s="127"/>
      <c r="H415" s="143"/>
      <c r="I415" s="143"/>
      <c r="K415" s="6"/>
      <c r="L415" s="6"/>
    </row>
    <row r="416" spans="1:12" x14ac:dyDescent="0.2">
      <c r="A416" s="477"/>
      <c r="B416" s="135"/>
      <c r="C416" s="136"/>
      <c r="D416" s="137"/>
      <c r="E416" s="138"/>
      <c r="F416" s="137"/>
      <c r="G416" s="127"/>
      <c r="H416" s="143"/>
      <c r="I416" s="143"/>
      <c r="K416" s="6"/>
      <c r="L416" s="6"/>
    </row>
    <row r="417" spans="1:12" x14ac:dyDescent="0.2">
      <c r="A417" s="477"/>
      <c r="B417" s="135"/>
      <c r="C417" s="136"/>
      <c r="D417" s="137"/>
      <c r="E417" s="138"/>
      <c r="F417" s="137"/>
      <c r="G417" s="127"/>
      <c r="H417" s="143"/>
      <c r="I417" s="143"/>
      <c r="K417" s="6"/>
      <c r="L417" s="6"/>
    </row>
    <row r="418" spans="1:12" x14ac:dyDescent="0.2">
      <c r="A418" s="477"/>
      <c r="B418" s="135"/>
      <c r="C418" s="136"/>
      <c r="D418" s="137"/>
      <c r="E418" s="138"/>
      <c r="F418" s="137"/>
      <c r="G418" s="127"/>
      <c r="H418" s="143"/>
      <c r="I418" s="143"/>
      <c r="K418" s="6"/>
      <c r="L418" s="6"/>
    </row>
    <row r="419" spans="1:12" x14ac:dyDescent="0.2">
      <c r="A419" s="477"/>
      <c r="B419" s="135"/>
      <c r="C419" s="136"/>
      <c r="D419" s="137"/>
      <c r="E419" s="138"/>
      <c r="F419" s="137"/>
      <c r="G419" s="127"/>
      <c r="H419" s="143"/>
      <c r="I419" s="143"/>
      <c r="K419" s="6"/>
      <c r="L419" s="6"/>
    </row>
    <row r="420" spans="1:12" x14ac:dyDescent="0.2">
      <c r="A420" s="477"/>
      <c r="B420" s="135"/>
      <c r="C420" s="136"/>
      <c r="D420" s="137"/>
      <c r="E420" s="138"/>
      <c r="F420" s="137"/>
      <c r="G420" s="127"/>
      <c r="H420" s="143"/>
      <c r="I420" s="143"/>
      <c r="K420" s="6"/>
      <c r="L420" s="6"/>
    </row>
    <row r="421" spans="1:12" x14ac:dyDescent="0.2">
      <c r="A421" s="477"/>
      <c r="B421" s="135"/>
      <c r="C421" s="136"/>
      <c r="D421" s="137"/>
      <c r="E421" s="138"/>
      <c r="F421" s="137"/>
      <c r="G421" s="127"/>
      <c r="H421" s="143"/>
      <c r="I421" s="143"/>
      <c r="K421" s="6"/>
      <c r="L421" s="6"/>
    </row>
    <row r="422" spans="1:12" x14ac:dyDescent="0.2">
      <c r="A422" s="477"/>
      <c r="B422" s="135"/>
      <c r="C422" s="136"/>
      <c r="D422" s="137"/>
      <c r="E422" s="138"/>
      <c r="F422" s="137"/>
      <c r="G422" s="127"/>
      <c r="H422" s="143"/>
      <c r="I422" s="143"/>
      <c r="K422" s="6"/>
      <c r="L422" s="6"/>
    </row>
    <row r="423" spans="1:12" x14ac:dyDescent="0.2">
      <c r="A423" s="477"/>
      <c r="B423" s="135"/>
      <c r="C423" s="136"/>
      <c r="D423" s="137"/>
      <c r="E423" s="138"/>
      <c r="F423" s="137"/>
      <c r="G423" s="127"/>
      <c r="H423" s="143"/>
      <c r="I423" s="143"/>
      <c r="K423" s="6"/>
      <c r="L423" s="6"/>
    </row>
    <row r="424" spans="1:12" x14ac:dyDescent="0.2">
      <c r="A424" s="477"/>
      <c r="B424" s="135"/>
      <c r="C424" s="136"/>
      <c r="D424" s="137"/>
      <c r="E424" s="138"/>
      <c r="F424" s="137"/>
      <c r="G424" s="127"/>
      <c r="H424" s="143"/>
      <c r="I424" s="143"/>
      <c r="K424" s="6"/>
      <c r="L424" s="6"/>
    </row>
    <row r="425" spans="1:12" x14ac:dyDescent="0.2">
      <c r="A425" s="477"/>
      <c r="B425" s="135"/>
      <c r="C425" s="136"/>
      <c r="D425" s="137"/>
      <c r="E425" s="138"/>
      <c r="F425" s="137"/>
      <c r="G425" s="127"/>
      <c r="H425" s="143"/>
      <c r="I425" s="143"/>
      <c r="K425" s="6"/>
      <c r="L425" s="6"/>
    </row>
    <row r="426" spans="1:12" x14ac:dyDescent="0.2">
      <c r="A426" s="477"/>
      <c r="B426" s="135"/>
      <c r="C426" s="136"/>
      <c r="D426" s="137"/>
      <c r="E426" s="138"/>
      <c r="F426" s="137"/>
      <c r="G426" s="127"/>
      <c r="H426" s="143"/>
      <c r="I426" s="143"/>
      <c r="K426" s="6"/>
      <c r="L426" s="6"/>
    </row>
    <row r="427" spans="1:12" x14ac:dyDescent="0.2">
      <c r="A427" s="477"/>
      <c r="B427" s="135"/>
      <c r="C427" s="136"/>
      <c r="D427" s="137"/>
      <c r="E427" s="138"/>
      <c r="F427" s="137"/>
      <c r="G427" s="127"/>
      <c r="H427" s="143"/>
      <c r="I427" s="143"/>
      <c r="K427" s="6"/>
      <c r="L427" s="6"/>
    </row>
    <row r="428" spans="1:12" x14ac:dyDescent="0.2">
      <c r="A428" s="477"/>
      <c r="B428" s="135"/>
      <c r="C428" s="136"/>
      <c r="D428" s="137"/>
      <c r="E428" s="138"/>
      <c r="F428" s="137"/>
      <c r="G428" s="127"/>
      <c r="H428" s="143"/>
      <c r="I428" s="143"/>
      <c r="K428" s="6"/>
      <c r="L428" s="6"/>
    </row>
    <row r="429" spans="1:12" x14ac:dyDescent="0.2">
      <c r="A429" s="477"/>
      <c r="B429" s="135"/>
      <c r="C429" s="136"/>
      <c r="D429" s="137"/>
      <c r="E429" s="138"/>
      <c r="F429" s="137"/>
      <c r="G429" s="127"/>
      <c r="H429" s="143"/>
      <c r="I429" s="143"/>
      <c r="K429" s="6"/>
      <c r="L429" s="6"/>
    </row>
    <row r="430" spans="1:12" x14ac:dyDescent="0.2">
      <c r="A430" s="477"/>
      <c r="B430" s="135"/>
      <c r="C430" s="136"/>
      <c r="D430" s="137"/>
      <c r="E430" s="138"/>
      <c r="F430" s="137"/>
      <c r="G430" s="127"/>
      <c r="H430" s="143"/>
      <c r="I430" s="143"/>
      <c r="K430" s="6"/>
      <c r="L430" s="6"/>
    </row>
    <row r="431" spans="1:12" x14ac:dyDescent="0.2">
      <c r="A431" s="477"/>
      <c r="B431" s="135"/>
      <c r="C431" s="136"/>
      <c r="D431" s="137"/>
      <c r="E431" s="138"/>
      <c r="F431" s="137"/>
      <c r="G431" s="127"/>
      <c r="H431" s="143"/>
      <c r="I431" s="143"/>
      <c r="K431" s="6"/>
      <c r="L431" s="6"/>
    </row>
    <row r="432" spans="1:12" x14ac:dyDescent="0.2">
      <c r="A432" s="477"/>
      <c r="B432" s="135"/>
      <c r="C432" s="136"/>
      <c r="D432" s="137"/>
      <c r="E432" s="138"/>
      <c r="F432" s="137"/>
      <c r="G432" s="127"/>
      <c r="H432" s="143"/>
      <c r="I432" s="143"/>
      <c r="K432" s="6"/>
      <c r="L432" s="6"/>
    </row>
    <row r="433" spans="1:12" x14ac:dyDescent="0.2">
      <c r="A433" s="477"/>
      <c r="B433" s="135"/>
      <c r="C433" s="136"/>
      <c r="D433" s="137"/>
      <c r="E433" s="138"/>
      <c r="F433" s="137"/>
      <c r="G433" s="127"/>
      <c r="H433" s="143"/>
      <c r="I433" s="143"/>
      <c r="K433" s="6"/>
      <c r="L433" s="6"/>
    </row>
    <row r="434" spans="1:12" x14ac:dyDescent="0.2">
      <c r="A434" s="477"/>
      <c r="B434" s="135"/>
      <c r="C434" s="136"/>
      <c r="D434" s="137"/>
      <c r="E434" s="138"/>
      <c r="F434" s="137"/>
      <c r="G434" s="127"/>
      <c r="H434" s="143"/>
      <c r="I434" s="143"/>
      <c r="K434" s="6"/>
      <c r="L434" s="6"/>
    </row>
    <row r="435" spans="1:12" x14ac:dyDescent="0.2">
      <c r="A435" s="477"/>
      <c r="B435" s="135"/>
      <c r="C435" s="136"/>
      <c r="D435" s="137"/>
      <c r="E435" s="138"/>
      <c r="F435" s="137"/>
      <c r="G435" s="127"/>
      <c r="H435" s="143"/>
      <c r="I435" s="143"/>
      <c r="K435" s="6"/>
      <c r="L435" s="6"/>
    </row>
    <row r="436" spans="1:12" x14ac:dyDescent="0.2">
      <c r="A436" s="477"/>
      <c r="B436" s="135"/>
      <c r="C436" s="136"/>
      <c r="D436" s="137"/>
      <c r="E436" s="138"/>
      <c r="F436" s="137"/>
      <c r="G436" s="127"/>
      <c r="H436" s="143"/>
      <c r="I436" s="143"/>
      <c r="K436" s="6"/>
      <c r="L436" s="6"/>
    </row>
    <row r="437" spans="1:12" x14ac:dyDescent="0.2">
      <c r="A437" s="477"/>
      <c r="B437" s="135"/>
      <c r="C437" s="136"/>
      <c r="D437" s="137"/>
      <c r="E437" s="138"/>
      <c r="F437" s="137"/>
      <c r="G437" s="127"/>
      <c r="H437" s="143"/>
      <c r="I437" s="143"/>
      <c r="K437" s="6"/>
      <c r="L437" s="6"/>
    </row>
    <row r="438" spans="1:12" x14ac:dyDescent="0.2">
      <c r="A438" s="477"/>
      <c r="B438" s="135"/>
      <c r="C438" s="136"/>
      <c r="D438" s="137"/>
      <c r="E438" s="138"/>
      <c r="F438" s="137"/>
      <c r="G438" s="127"/>
      <c r="H438" s="143"/>
      <c r="I438" s="143"/>
      <c r="K438" s="6"/>
      <c r="L438" s="6"/>
    </row>
    <row r="439" spans="1:12" x14ac:dyDescent="0.2">
      <c r="A439" s="477"/>
      <c r="B439" s="135"/>
      <c r="C439" s="136"/>
      <c r="D439" s="137"/>
      <c r="E439" s="138"/>
      <c r="F439" s="137"/>
      <c r="G439" s="127"/>
      <c r="H439" s="143"/>
      <c r="I439" s="143"/>
      <c r="K439" s="6"/>
      <c r="L439" s="6"/>
    </row>
    <row r="440" spans="1:12" x14ac:dyDescent="0.2">
      <c r="A440" s="477"/>
      <c r="B440" s="135"/>
      <c r="C440" s="136"/>
      <c r="D440" s="137"/>
      <c r="E440" s="138"/>
      <c r="F440" s="137"/>
      <c r="G440" s="127"/>
      <c r="H440" s="143"/>
      <c r="I440" s="143"/>
      <c r="K440" s="6"/>
      <c r="L440" s="6"/>
    </row>
    <row r="441" spans="1:12" x14ac:dyDescent="0.2">
      <c r="A441" s="477"/>
      <c r="B441" s="135"/>
      <c r="C441" s="136"/>
      <c r="D441" s="137"/>
      <c r="E441" s="138"/>
      <c r="F441" s="137"/>
      <c r="G441" s="127"/>
      <c r="H441" s="143"/>
      <c r="I441" s="143"/>
      <c r="K441" s="6"/>
      <c r="L441" s="6"/>
    </row>
    <row r="442" spans="1:12" x14ac:dyDescent="0.2">
      <c r="A442" s="477"/>
      <c r="B442" s="135"/>
      <c r="C442" s="136"/>
      <c r="D442" s="137"/>
      <c r="E442" s="138"/>
      <c r="F442" s="137"/>
      <c r="G442" s="127"/>
      <c r="H442" s="143"/>
      <c r="I442" s="143"/>
      <c r="K442" s="6"/>
      <c r="L442" s="6"/>
    </row>
    <row r="443" spans="1:12" x14ac:dyDescent="0.2">
      <c r="A443" s="477"/>
      <c r="B443" s="135"/>
      <c r="C443" s="136"/>
      <c r="D443" s="137"/>
      <c r="E443" s="138"/>
      <c r="F443" s="137"/>
      <c r="G443" s="127"/>
      <c r="H443" s="143"/>
      <c r="I443" s="143"/>
      <c r="K443" s="6"/>
      <c r="L443" s="6"/>
    </row>
    <row r="444" spans="1:12" x14ac:dyDescent="0.2">
      <c r="A444" s="477"/>
      <c r="B444" s="135"/>
      <c r="C444" s="136"/>
      <c r="D444" s="137"/>
      <c r="E444" s="138"/>
      <c r="F444" s="137"/>
      <c r="G444" s="127"/>
      <c r="H444" s="143"/>
      <c r="I444" s="143"/>
      <c r="K444" s="6"/>
      <c r="L444" s="6"/>
    </row>
    <row r="445" spans="1:12" x14ac:dyDescent="0.2">
      <c r="A445" s="477"/>
      <c r="B445" s="135"/>
      <c r="C445" s="136"/>
      <c r="D445" s="137"/>
      <c r="E445" s="138"/>
      <c r="F445" s="137"/>
      <c r="G445" s="127"/>
      <c r="H445" s="143"/>
      <c r="I445" s="143"/>
      <c r="K445" s="6"/>
      <c r="L445" s="6"/>
    </row>
    <row r="446" spans="1:12" x14ac:dyDescent="0.2">
      <c r="A446" s="477"/>
      <c r="B446" s="135"/>
      <c r="C446" s="136"/>
      <c r="D446" s="137"/>
      <c r="E446" s="138"/>
      <c r="F446" s="137"/>
      <c r="G446" s="127"/>
      <c r="H446" s="143"/>
      <c r="I446" s="143"/>
      <c r="K446" s="6"/>
      <c r="L446" s="6"/>
    </row>
    <row r="447" spans="1:12" x14ac:dyDescent="0.2">
      <c r="A447" s="477"/>
      <c r="B447" s="135"/>
      <c r="C447" s="136"/>
      <c r="D447" s="137"/>
      <c r="E447" s="138"/>
      <c r="F447" s="137"/>
      <c r="G447" s="127"/>
      <c r="H447" s="143"/>
      <c r="I447" s="143"/>
      <c r="K447" s="6"/>
      <c r="L447" s="6"/>
    </row>
    <row r="448" spans="1:12" x14ac:dyDescent="0.2">
      <c r="A448" s="477"/>
      <c r="B448" s="135"/>
      <c r="C448" s="136"/>
      <c r="D448" s="137"/>
      <c r="E448" s="138"/>
      <c r="F448" s="137"/>
      <c r="G448" s="127"/>
      <c r="H448" s="143"/>
      <c r="I448" s="143"/>
      <c r="K448" s="6"/>
      <c r="L448" s="6"/>
    </row>
    <row r="449" spans="1:12" x14ac:dyDescent="0.2">
      <c r="A449" s="477"/>
      <c r="B449" s="135"/>
      <c r="C449" s="136"/>
      <c r="D449" s="137"/>
      <c r="E449" s="138"/>
      <c r="F449" s="137"/>
      <c r="G449" s="127"/>
      <c r="H449" s="143"/>
      <c r="I449" s="143"/>
      <c r="K449" s="6"/>
      <c r="L449" s="6"/>
    </row>
    <row r="450" spans="1:12" x14ac:dyDescent="0.2">
      <c r="A450" s="477"/>
      <c r="B450" s="135"/>
      <c r="C450" s="136"/>
      <c r="D450" s="137"/>
      <c r="E450" s="138"/>
      <c r="F450" s="137"/>
      <c r="G450" s="127"/>
      <c r="H450" s="143"/>
      <c r="I450" s="143"/>
      <c r="K450" s="6"/>
      <c r="L450" s="6"/>
    </row>
    <row r="451" spans="1:12" x14ac:dyDescent="0.2">
      <c r="A451" s="477"/>
      <c r="B451" s="135"/>
      <c r="C451" s="136"/>
      <c r="D451" s="137"/>
      <c r="E451" s="138"/>
      <c r="F451" s="137"/>
      <c r="G451" s="127"/>
      <c r="H451" s="143"/>
      <c r="I451" s="143"/>
      <c r="K451" s="6"/>
      <c r="L451" s="6"/>
    </row>
    <row r="452" spans="1:12" x14ac:dyDescent="0.2">
      <c r="A452" s="477"/>
      <c r="B452" s="135"/>
      <c r="C452" s="136"/>
      <c r="D452" s="137"/>
      <c r="E452" s="138"/>
      <c r="F452" s="137"/>
      <c r="G452" s="127"/>
      <c r="H452" s="143"/>
      <c r="I452" s="143"/>
      <c r="K452" s="6"/>
      <c r="L452" s="6"/>
    </row>
    <row r="453" spans="1:12" x14ac:dyDescent="0.2">
      <c r="A453" s="477"/>
      <c r="B453" s="135"/>
      <c r="C453" s="136"/>
      <c r="D453" s="137"/>
      <c r="E453" s="138"/>
      <c r="F453" s="137"/>
      <c r="G453" s="127"/>
      <c r="H453" s="143"/>
      <c r="I453" s="143"/>
      <c r="K453" s="6"/>
      <c r="L453" s="6"/>
    </row>
    <row r="454" spans="1:12" x14ac:dyDescent="0.2">
      <c r="A454" s="477"/>
      <c r="B454" s="135"/>
      <c r="C454" s="136"/>
      <c r="D454" s="137"/>
      <c r="E454" s="138"/>
      <c r="F454" s="137"/>
      <c r="G454" s="127"/>
      <c r="H454" s="143"/>
      <c r="I454" s="143"/>
      <c r="K454" s="6"/>
      <c r="L454" s="6"/>
    </row>
    <row r="455" spans="1:12" x14ac:dyDescent="0.2">
      <c r="A455" s="477"/>
      <c r="B455" s="135"/>
      <c r="C455" s="136"/>
      <c r="D455" s="137"/>
      <c r="E455" s="138"/>
      <c r="F455" s="137"/>
      <c r="G455" s="127"/>
      <c r="H455" s="143"/>
      <c r="I455" s="143"/>
      <c r="K455" s="6"/>
      <c r="L455" s="6"/>
    </row>
    <row r="456" spans="1:12" x14ac:dyDescent="0.2">
      <c r="A456" s="477"/>
      <c r="B456" s="135"/>
      <c r="C456" s="136"/>
      <c r="D456" s="137"/>
      <c r="E456" s="138"/>
      <c r="F456" s="137"/>
      <c r="G456" s="127"/>
      <c r="H456" s="143"/>
      <c r="I456" s="143"/>
      <c r="K456" s="6"/>
      <c r="L456" s="6"/>
    </row>
    <row r="457" spans="1:12" x14ac:dyDescent="0.2">
      <c r="A457" s="477"/>
      <c r="B457" s="135"/>
      <c r="C457" s="136"/>
      <c r="D457" s="137"/>
      <c r="E457" s="138"/>
      <c r="F457" s="137"/>
      <c r="G457" s="127"/>
      <c r="H457" s="143"/>
      <c r="I457" s="143"/>
      <c r="K457" s="6"/>
      <c r="L457" s="6"/>
    </row>
    <row r="458" spans="1:12" x14ac:dyDescent="0.2">
      <c r="A458" s="477"/>
      <c r="B458" s="135"/>
      <c r="C458" s="136"/>
      <c r="D458" s="137"/>
      <c r="E458" s="138"/>
      <c r="F458" s="137"/>
      <c r="G458" s="127"/>
      <c r="H458" s="143"/>
      <c r="I458" s="143"/>
      <c r="K458" s="6"/>
      <c r="L458" s="6"/>
    </row>
    <row r="459" spans="1:12" x14ac:dyDescent="0.2">
      <c r="A459" s="477"/>
      <c r="B459" s="135"/>
      <c r="C459" s="136"/>
      <c r="D459" s="137"/>
      <c r="E459" s="138"/>
      <c r="F459" s="137"/>
      <c r="G459" s="127"/>
      <c r="H459" s="143"/>
      <c r="I459" s="143"/>
      <c r="K459" s="6"/>
      <c r="L459" s="6"/>
    </row>
    <row r="460" spans="1:12" x14ac:dyDescent="0.2">
      <c r="A460" s="477"/>
      <c r="B460" s="135"/>
      <c r="C460" s="136"/>
      <c r="D460" s="137"/>
      <c r="E460" s="138"/>
      <c r="F460" s="137"/>
      <c r="G460" s="127"/>
      <c r="H460" s="143"/>
      <c r="I460" s="143"/>
      <c r="K460" s="6"/>
      <c r="L460" s="6"/>
    </row>
    <row r="461" spans="1:12" x14ac:dyDescent="0.2">
      <c r="A461" s="477"/>
      <c r="B461" s="135"/>
      <c r="C461" s="136"/>
      <c r="D461" s="137"/>
      <c r="E461" s="138"/>
      <c r="F461" s="137"/>
      <c r="G461" s="127"/>
      <c r="H461" s="143"/>
      <c r="I461" s="143"/>
      <c r="K461" s="6"/>
      <c r="L461" s="6"/>
    </row>
    <row r="462" spans="1:12" x14ac:dyDescent="0.2">
      <c r="A462" s="477"/>
      <c r="B462" s="135"/>
      <c r="C462" s="136"/>
      <c r="D462" s="137"/>
      <c r="E462" s="138"/>
      <c r="F462" s="137"/>
      <c r="G462" s="127"/>
      <c r="H462" s="143"/>
      <c r="I462" s="143"/>
      <c r="K462" s="6"/>
      <c r="L462" s="6"/>
    </row>
    <row r="463" spans="1:12" x14ac:dyDescent="0.2">
      <c r="A463" s="477"/>
      <c r="B463" s="135"/>
      <c r="C463" s="136"/>
      <c r="D463" s="137"/>
      <c r="E463" s="138"/>
      <c r="F463" s="137"/>
      <c r="G463" s="127"/>
      <c r="H463" s="143"/>
      <c r="I463" s="143"/>
      <c r="K463" s="6"/>
      <c r="L463" s="6"/>
    </row>
    <row r="464" spans="1:12" x14ac:dyDescent="0.2">
      <c r="A464" s="477"/>
      <c r="B464" s="135"/>
      <c r="C464" s="136"/>
      <c r="D464" s="137"/>
      <c r="E464" s="138"/>
      <c r="F464" s="137"/>
      <c r="G464" s="127"/>
      <c r="H464" s="143"/>
      <c r="I464" s="143"/>
      <c r="K464" s="6"/>
      <c r="L464" s="6"/>
    </row>
    <row r="465" spans="1:12" x14ac:dyDescent="0.2">
      <c r="A465" s="477"/>
      <c r="B465" s="135"/>
      <c r="C465" s="136"/>
      <c r="D465" s="137"/>
      <c r="E465" s="138"/>
      <c r="F465" s="137"/>
      <c r="G465" s="127"/>
      <c r="H465" s="143"/>
      <c r="I465" s="143"/>
      <c r="K465" s="6"/>
      <c r="L465" s="6"/>
    </row>
    <row r="466" spans="1:12" x14ac:dyDescent="0.2">
      <c r="A466" s="477"/>
      <c r="B466" s="135"/>
      <c r="C466" s="136"/>
      <c r="D466" s="137"/>
      <c r="E466" s="138"/>
      <c r="F466" s="137"/>
      <c r="G466" s="127"/>
      <c r="H466" s="143"/>
      <c r="I466" s="143"/>
      <c r="K466" s="6"/>
      <c r="L466" s="6"/>
    </row>
    <row r="467" spans="1:12" x14ac:dyDescent="0.2">
      <c r="A467" s="477"/>
      <c r="B467" s="135"/>
      <c r="C467" s="136"/>
      <c r="D467" s="137"/>
      <c r="E467" s="138"/>
      <c r="F467" s="137"/>
      <c r="G467" s="127"/>
      <c r="H467" s="143"/>
      <c r="I467" s="143"/>
      <c r="K467" s="6"/>
      <c r="L467" s="6"/>
    </row>
    <row r="468" spans="1:12" x14ac:dyDescent="0.2">
      <c r="A468" s="477"/>
      <c r="B468" s="135"/>
      <c r="C468" s="136"/>
      <c r="D468" s="137"/>
      <c r="E468" s="138"/>
      <c r="F468" s="137"/>
      <c r="G468" s="127"/>
      <c r="H468" s="143"/>
      <c r="I468" s="143"/>
      <c r="K468" s="6"/>
      <c r="L468" s="6"/>
    </row>
    <row r="469" spans="1:12" x14ac:dyDescent="0.2">
      <c r="A469" s="477"/>
      <c r="B469" s="135"/>
      <c r="C469" s="136"/>
      <c r="D469" s="137"/>
      <c r="E469" s="138"/>
      <c r="F469" s="137"/>
      <c r="G469" s="127"/>
      <c r="H469" s="143"/>
      <c r="I469" s="143"/>
      <c r="K469" s="6"/>
      <c r="L469" s="6"/>
    </row>
    <row r="470" spans="1:12" x14ac:dyDescent="0.2">
      <c r="A470" s="477"/>
      <c r="B470" s="135"/>
      <c r="C470" s="136"/>
      <c r="D470" s="137"/>
      <c r="E470" s="138"/>
      <c r="F470" s="137"/>
      <c r="G470" s="127"/>
      <c r="H470" s="143"/>
      <c r="I470" s="143"/>
      <c r="K470" s="6"/>
      <c r="L470" s="6"/>
    </row>
    <row r="471" spans="1:12" x14ac:dyDescent="0.2">
      <c r="A471" s="477"/>
      <c r="B471" s="135"/>
      <c r="C471" s="136"/>
      <c r="D471" s="137"/>
      <c r="E471" s="138"/>
      <c r="F471" s="137"/>
      <c r="G471" s="127"/>
      <c r="H471" s="143"/>
      <c r="I471" s="143"/>
      <c r="K471" s="6"/>
      <c r="L471" s="6"/>
    </row>
    <row r="472" spans="1:12" x14ac:dyDescent="0.2">
      <c r="A472" s="477"/>
      <c r="B472" s="135"/>
      <c r="C472" s="136"/>
      <c r="D472" s="137"/>
      <c r="E472" s="138"/>
      <c r="F472" s="137"/>
      <c r="G472" s="127"/>
      <c r="H472" s="143"/>
      <c r="I472" s="143"/>
      <c r="K472" s="6"/>
      <c r="L472" s="6"/>
    </row>
    <row r="473" spans="1:12" x14ac:dyDescent="0.2">
      <c r="A473" s="477"/>
      <c r="B473" s="135"/>
      <c r="C473" s="136"/>
      <c r="D473" s="137"/>
      <c r="E473" s="138"/>
      <c r="F473" s="137"/>
      <c r="G473" s="127"/>
      <c r="H473" s="143"/>
      <c r="I473" s="143"/>
      <c r="K473" s="6"/>
      <c r="L473" s="6"/>
    </row>
    <row r="474" spans="1:12" x14ac:dyDescent="0.2">
      <c r="A474" s="477"/>
      <c r="B474" s="135"/>
      <c r="C474" s="136"/>
      <c r="D474" s="137"/>
      <c r="E474" s="138"/>
      <c r="F474" s="137"/>
      <c r="G474" s="127"/>
      <c r="H474" s="143"/>
      <c r="I474" s="143"/>
      <c r="K474" s="6"/>
      <c r="L474" s="6"/>
    </row>
    <row r="475" spans="1:12" x14ac:dyDescent="0.2">
      <c r="A475" s="477"/>
      <c r="B475" s="135"/>
      <c r="C475" s="136"/>
      <c r="D475" s="137"/>
      <c r="E475" s="138"/>
      <c r="F475" s="137"/>
      <c r="G475" s="127"/>
      <c r="H475" s="143"/>
      <c r="I475" s="143"/>
      <c r="K475" s="6"/>
      <c r="L475" s="6"/>
    </row>
    <row r="476" spans="1:12" x14ac:dyDescent="0.2">
      <c r="A476" s="477"/>
      <c r="B476" s="135"/>
      <c r="C476" s="136"/>
      <c r="D476" s="137"/>
      <c r="E476" s="138"/>
      <c r="F476" s="137"/>
      <c r="G476" s="127"/>
      <c r="H476" s="143"/>
      <c r="I476" s="143"/>
      <c r="K476" s="6"/>
      <c r="L476" s="6"/>
    </row>
    <row r="477" spans="1:12" x14ac:dyDescent="0.2">
      <c r="A477" s="477"/>
      <c r="B477" s="135"/>
      <c r="C477" s="136"/>
      <c r="D477" s="137"/>
      <c r="E477" s="138"/>
      <c r="F477" s="137"/>
      <c r="G477" s="127"/>
      <c r="H477" s="143"/>
      <c r="I477" s="143"/>
      <c r="K477" s="6"/>
      <c r="L477" s="6"/>
    </row>
    <row r="478" spans="1:12" x14ac:dyDescent="0.2">
      <c r="A478" s="477"/>
      <c r="B478" s="135"/>
      <c r="C478" s="136"/>
      <c r="D478" s="137"/>
      <c r="E478" s="138"/>
      <c r="F478" s="137"/>
      <c r="G478" s="127"/>
      <c r="H478" s="143"/>
      <c r="I478" s="143"/>
      <c r="K478" s="6"/>
      <c r="L478" s="6"/>
    </row>
    <row r="479" spans="1:12" x14ac:dyDescent="0.2">
      <c r="A479" s="477"/>
      <c r="B479" s="135"/>
      <c r="C479" s="136"/>
      <c r="D479" s="137"/>
      <c r="E479" s="138"/>
      <c r="F479" s="137"/>
      <c r="G479" s="127"/>
      <c r="H479" s="143"/>
      <c r="I479" s="143"/>
      <c r="K479" s="6"/>
      <c r="L479" s="6"/>
    </row>
    <row r="480" spans="1:12" x14ac:dyDescent="0.2">
      <c r="A480" s="477"/>
      <c r="B480" s="135"/>
      <c r="C480" s="136"/>
      <c r="D480" s="137"/>
      <c r="E480" s="138"/>
      <c r="F480" s="137"/>
      <c r="G480" s="127"/>
      <c r="H480" s="143"/>
      <c r="I480" s="143"/>
      <c r="K480" s="6"/>
      <c r="L480" s="6"/>
    </row>
    <row r="481" spans="1:12" x14ac:dyDescent="0.2">
      <c r="A481" s="477"/>
      <c r="B481" s="135"/>
      <c r="C481" s="136"/>
      <c r="D481" s="137"/>
      <c r="E481" s="138"/>
      <c r="F481" s="137"/>
      <c r="G481" s="127"/>
      <c r="H481" s="143"/>
      <c r="I481" s="143"/>
      <c r="K481" s="6"/>
      <c r="L481" s="6"/>
    </row>
    <row r="482" spans="1:12" x14ac:dyDescent="0.2">
      <c r="A482" s="477"/>
      <c r="B482" s="135"/>
      <c r="C482" s="136"/>
      <c r="D482" s="137"/>
      <c r="E482" s="138"/>
      <c r="F482" s="137"/>
      <c r="G482" s="127"/>
      <c r="H482" s="143"/>
      <c r="I482" s="143"/>
      <c r="K482" s="6"/>
      <c r="L482" s="6"/>
    </row>
    <row r="483" spans="1:12" x14ac:dyDescent="0.2">
      <c r="A483" s="477"/>
      <c r="B483" s="135"/>
      <c r="C483" s="136"/>
      <c r="D483" s="137"/>
      <c r="E483" s="138"/>
      <c r="F483" s="137"/>
      <c r="G483" s="127"/>
      <c r="H483" s="143"/>
      <c r="I483" s="143"/>
      <c r="K483" s="6"/>
      <c r="L483" s="6"/>
    </row>
    <row r="484" spans="1:12" x14ac:dyDescent="0.2">
      <c r="A484" s="477"/>
      <c r="B484" s="135"/>
      <c r="C484" s="136"/>
      <c r="D484" s="137"/>
      <c r="E484" s="138"/>
      <c r="F484" s="137"/>
      <c r="G484" s="127"/>
      <c r="H484" s="143"/>
      <c r="I484" s="143"/>
      <c r="K484" s="6"/>
      <c r="L484" s="6"/>
    </row>
    <row r="485" spans="1:12" x14ac:dyDescent="0.2">
      <c r="A485" s="477"/>
      <c r="B485" s="135"/>
      <c r="C485" s="136"/>
      <c r="D485" s="137"/>
      <c r="E485" s="138"/>
      <c r="F485" s="137"/>
      <c r="G485" s="127"/>
      <c r="H485" s="143"/>
      <c r="I485" s="143"/>
      <c r="K485" s="6"/>
      <c r="L485" s="6"/>
    </row>
    <row r="486" spans="1:12" x14ac:dyDescent="0.2">
      <c r="A486" s="477"/>
      <c r="B486" s="135"/>
      <c r="C486" s="136"/>
      <c r="D486" s="137"/>
      <c r="E486" s="138"/>
      <c r="F486" s="137"/>
      <c r="G486" s="127"/>
      <c r="H486" s="143"/>
      <c r="I486" s="143"/>
      <c r="K486" s="6"/>
      <c r="L486" s="6"/>
    </row>
    <row r="487" spans="1:12" x14ac:dyDescent="0.2">
      <c r="A487" s="477"/>
      <c r="B487" s="135"/>
      <c r="C487" s="136"/>
      <c r="D487" s="137"/>
      <c r="E487" s="138"/>
      <c r="F487" s="137"/>
      <c r="G487" s="127"/>
      <c r="H487" s="143"/>
      <c r="I487" s="143"/>
      <c r="K487" s="6"/>
      <c r="L487" s="6"/>
    </row>
    <row r="488" spans="1:12" x14ac:dyDescent="0.2">
      <c r="A488" s="477"/>
      <c r="B488" s="135"/>
      <c r="C488" s="136"/>
      <c r="D488" s="137"/>
      <c r="E488" s="138"/>
      <c r="F488" s="137"/>
      <c r="G488" s="127"/>
      <c r="H488" s="143"/>
      <c r="I488" s="143"/>
      <c r="K488" s="6"/>
      <c r="L488" s="6"/>
    </row>
    <row r="489" spans="1:12" x14ac:dyDescent="0.2">
      <c r="A489" s="477"/>
      <c r="B489" s="135"/>
      <c r="C489" s="136"/>
      <c r="D489" s="137"/>
      <c r="E489" s="138"/>
      <c r="F489" s="137"/>
      <c r="G489" s="127"/>
      <c r="H489" s="143"/>
      <c r="I489" s="143"/>
      <c r="K489" s="6"/>
      <c r="L489" s="6"/>
    </row>
    <row r="490" spans="1:12" x14ac:dyDescent="0.2">
      <c r="A490" s="477"/>
      <c r="B490" s="135"/>
      <c r="C490" s="136"/>
      <c r="D490" s="137"/>
      <c r="E490" s="138"/>
      <c r="F490" s="137"/>
      <c r="G490" s="127"/>
      <c r="H490" s="143"/>
      <c r="I490" s="143"/>
      <c r="K490" s="6"/>
      <c r="L490" s="6"/>
    </row>
    <row r="491" spans="1:12" x14ac:dyDescent="0.2">
      <c r="A491" s="477"/>
      <c r="B491" s="135"/>
      <c r="C491" s="136"/>
      <c r="D491" s="137"/>
      <c r="E491" s="138"/>
      <c r="F491" s="137"/>
      <c r="G491" s="127"/>
      <c r="H491" s="143"/>
      <c r="I491" s="143"/>
      <c r="K491" s="6"/>
      <c r="L491" s="6"/>
    </row>
    <row r="492" spans="1:12" x14ac:dyDescent="0.2">
      <c r="A492" s="477"/>
      <c r="B492" s="135"/>
      <c r="C492" s="136"/>
      <c r="D492" s="137"/>
      <c r="E492" s="138"/>
      <c r="F492" s="137"/>
      <c r="G492" s="127"/>
      <c r="H492" s="143"/>
      <c r="I492" s="143"/>
      <c r="K492" s="6"/>
      <c r="L492" s="6"/>
    </row>
    <row r="493" spans="1:12" x14ac:dyDescent="0.2">
      <c r="A493" s="477"/>
      <c r="B493" s="135"/>
      <c r="C493" s="136"/>
      <c r="D493" s="137"/>
      <c r="E493" s="138"/>
      <c r="F493" s="137"/>
      <c r="G493" s="127"/>
      <c r="H493" s="143"/>
      <c r="I493" s="143"/>
      <c r="K493" s="6"/>
      <c r="L493" s="6"/>
    </row>
    <row r="494" spans="1:12" x14ac:dyDescent="0.2">
      <c r="A494" s="477"/>
      <c r="B494" s="135"/>
      <c r="C494" s="136"/>
      <c r="D494" s="137"/>
      <c r="E494" s="138"/>
      <c r="F494" s="137"/>
      <c r="G494" s="127"/>
      <c r="H494" s="143"/>
      <c r="I494" s="143"/>
      <c r="K494" s="6"/>
      <c r="L494" s="6"/>
    </row>
    <row r="495" spans="1:12" x14ac:dyDescent="0.2">
      <c r="A495" s="477"/>
      <c r="B495" s="135"/>
      <c r="C495" s="136"/>
      <c r="D495" s="137"/>
      <c r="E495" s="138"/>
      <c r="F495" s="137"/>
      <c r="G495" s="127"/>
      <c r="H495" s="143"/>
      <c r="I495" s="143"/>
      <c r="K495" s="6"/>
      <c r="L495" s="6"/>
    </row>
    <row r="496" spans="1:12" x14ac:dyDescent="0.2">
      <c r="A496" s="477"/>
      <c r="B496" s="135"/>
      <c r="C496" s="136"/>
      <c r="D496" s="137"/>
      <c r="E496" s="138"/>
      <c r="F496" s="137"/>
      <c r="G496" s="127"/>
      <c r="H496" s="143"/>
      <c r="I496" s="143"/>
      <c r="K496" s="6"/>
      <c r="L496" s="6"/>
    </row>
    <row r="497" spans="1:12" x14ac:dyDescent="0.2">
      <c r="A497" s="477"/>
      <c r="B497" s="135"/>
      <c r="C497" s="136"/>
      <c r="D497" s="137"/>
      <c r="E497" s="138"/>
      <c r="F497" s="137"/>
      <c r="G497" s="127"/>
      <c r="H497" s="143"/>
      <c r="I497" s="143"/>
      <c r="K497" s="6"/>
      <c r="L497" s="6"/>
    </row>
    <row r="498" spans="1:12" x14ac:dyDescent="0.2">
      <c r="A498" s="477"/>
      <c r="B498" s="135"/>
      <c r="C498" s="136"/>
      <c r="D498" s="137"/>
      <c r="E498" s="138"/>
      <c r="F498" s="137"/>
      <c r="G498" s="127"/>
      <c r="H498" s="143"/>
      <c r="I498" s="143"/>
      <c r="K498" s="6"/>
      <c r="L498" s="6"/>
    </row>
    <row r="499" spans="1:12" x14ac:dyDescent="0.2">
      <c r="A499" s="477"/>
      <c r="B499" s="135"/>
      <c r="C499" s="136"/>
      <c r="D499" s="137"/>
      <c r="E499" s="138"/>
      <c r="F499" s="137"/>
      <c r="G499" s="127"/>
      <c r="H499" s="143"/>
      <c r="I499" s="143"/>
      <c r="K499" s="6"/>
      <c r="L499" s="6"/>
    </row>
    <row r="500" spans="1:12" x14ac:dyDescent="0.2">
      <c r="A500" s="477"/>
      <c r="B500" s="135"/>
      <c r="C500" s="136"/>
      <c r="D500" s="137"/>
      <c r="E500" s="138"/>
      <c r="F500" s="137"/>
      <c r="G500" s="127"/>
      <c r="H500" s="143"/>
      <c r="I500" s="143"/>
      <c r="K500" s="6"/>
      <c r="L500" s="6"/>
    </row>
    <row r="501" spans="1:12" x14ac:dyDescent="0.2">
      <c r="A501" s="477"/>
      <c r="B501" s="135"/>
      <c r="C501" s="136"/>
      <c r="D501" s="137"/>
      <c r="E501" s="138"/>
      <c r="F501" s="137"/>
      <c r="G501" s="127"/>
      <c r="H501" s="143"/>
      <c r="I501" s="143"/>
      <c r="K501" s="6"/>
      <c r="L501" s="6"/>
    </row>
    <row r="502" spans="1:12" x14ac:dyDescent="0.2">
      <c r="A502" s="477"/>
      <c r="B502" s="135"/>
      <c r="C502" s="136"/>
      <c r="D502" s="137"/>
      <c r="E502" s="138"/>
      <c r="F502" s="137"/>
      <c r="G502" s="127"/>
      <c r="H502" s="143"/>
      <c r="I502" s="143"/>
      <c r="K502" s="6"/>
      <c r="L502" s="6"/>
    </row>
    <row r="503" spans="1:12" x14ac:dyDescent="0.2">
      <c r="A503" s="477"/>
      <c r="B503" s="135"/>
      <c r="C503" s="136"/>
      <c r="D503" s="137"/>
      <c r="E503" s="138"/>
      <c r="F503" s="137"/>
      <c r="G503" s="127"/>
      <c r="H503" s="143"/>
      <c r="I503" s="143"/>
      <c r="K503" s="6"/>
      <c r="L503" s="6"/>
    </row>
    <row r="504" spans="1:12" x14ac:dyDescent="0.2">
      <c r="A504" s="477"/>
      <c r="B504" s="135"/>
      <c r="C504" s="136"/>
      <c r="D504" s="137"/>
      <c r="E504" s="138"/>
      <c r="F504" s="137"/>
      <c r="G504" s="127"/>
      <c r="H504" s="143"/>
      <c r="I504" s="143"/>
      <c r="K504" s="6"/>
      <c r="L504" s="6"/>
    </row>
    <row r="505" spans="1:12" x14ac:dyDescent="0.2">
      <c r="A505" s="477"/>
      <c r="B505" s="135"/>
      <c r="C505" s="136"/>
      <c r="D505" s="137"/>
      <c r="E505" s="138"/>
      <c r="F505" s="137"/>
      <c r="G505" s="127"/>
      <c r="H505" s="143"/>
      <c r="I505" s="143"/>
      <c r="K505" s="6"/>
      <c r="L505" s="6"/>
    </row>
    <row r="506" spans="1:12" x14ac:dyDescent="0.2">
      <c r="A506" s="477"/>
      <c r="B506" s="135"/>
      <c r="C506" s="136"/>
      <c r="D506" s="137"/>
      <c r="E506" s="138"/>
      <c r="F506" s="137"/>
      <c r="G506" s="127"/>
      <c r="H506" s="143"/>
      <c r="I506" s="143"/>
      <c r="K506" s="6"/>
      <c r="L506" s="6"/>
    </row>
    <row r="507" spans="1:12" x14ac:dyDescent="0.2">
      <c r="A507" s="477"/>
      <c r="B507" s="135"/>
      <c r="C507" s="136"/>
      <c r="D507" s="137"/>
      <c r="E507" s="138"/>
      <c r="F507" s="137"/>
      <c r="G507" s="127"/>
      <c r="H507" s="143"/>
      <c r="I507" s="143"/>
      <c r="K507" s="6"/>
      <c r="L507" s="6"/>
    </row>
    <row r="508" spans="1:12" x14ac:dyDescent="0.2">
      <c r="A508" s="477"/>
      <c r="B508" s="135"/>
      <c r="C508" s="136"/>
      <c r="D508" s="137"/>
      <c r="E508" s="138"/>
      <c r="F508" s="137"/>
      <c r="G508" s="127"/>
      <c r="H508" s="143"/>
      <c r="I508" s="143"/>
      <c r="K508" s="6"/>
      <c r="L508" s="6"/>
    </row>
    <row r="509" spans="1:12" x14ac:dyDescent="0.2">
      <c r="A509" s="477"/>
      <c r="B509" s="135"/>
      <c r="C509" s="136"/>
      <c r="D509" s="137"/>
      <c r="E509" s="138"/>
      <c r="F509" s="137"/>
      <c r="G509" s="127"/>
      <c r="H509" s="143"/>
      <c r="I509" s="143"/>
      <c r="K509" s="6"/>
      <c r="L509" s="6"/>
    </row>
    <row r="510" spans="1:12" x14ac:dyDescent="0.2">
      <c r="A510" s="477"/>
      <c r="B510" s="135"/>
      <c r="C510" s="136"/>
      <c r="D510" s="137"/>
      <c r="E510" s="138"/>
      <c r="F510" s="137"/>
      <c r="G510" s="127"/>
      <c r="H510" s="143"/>
      <c r="I510" s="143"/>
      <c r="K510" s="6"/>
      <c r="L510" s="6"/>
    </row>
    <row r="511" spans="1:12" x14ac:dyDescent="0.2">
      <c r="A511" s="477"/>
      <c r="B511" s="135"/>
      <c r="C511" s="136"/>
      <c r="D511" s="137"/>
      <c r="E511" s="138"/>
      <c r="F511" s="137"/>
      <c r="G511" s="127"/>
      <c r="H511" s="143"/>
      <c r="I511" s="143"/>
      <c r="K511" s="6"/>
      <c r="L511" s="6"/>
    </row>
    <row r="512" spans="1:12" x14ac:dyDescent="0.2">
      <c r="A512" s="477"/>
      <c r="B512" s="135"/>
      <c r="C512" s="136"/>
      <c r="D512" s="137"/>
      <c r="E512" s="138"/>
      <c r="F512" s="137"/>
      <c r="G512" s="127"/>
      <c r="H512" s="143"/>
      <c r="I512" s="143"/>
      <c r="K512" s="6"/>
      <c r="L512" s="6"/>
    </row>
    <row r="513" spans="1:12" x14ac:dyDescent="0.2">
      <c r="A513" s="477"/>
      <c r="B513" s="135"/>
      <c r="C513" s="136"/>
      <c r="D513" s="137"/>
      <c r="E513" s="138"/>
      <c r="F513" s="137"/>
      <c r="G513" s="127"/>
      <c r="H513" s="143"/>
      <c r="I513" s="143"/>
      <c r="K513" s="6"/>
      <c r="L513" s="6"/>
    </row>
    <row r="514" spans="1:12" x14ac:dyDescent="0.2">
      <c r="A514" s="477"/>
      <c r="B514" s="135"/>
      <c r="C514" s="136"/>
      <c r="D514" s="137"/>
      <c r="E514" s="138"/>
      <c r="F514" s="137"/>
      <c r="G514" s="127"/>
      <c r="H514" s="143"/>
      <c r="I514" s="143"/>
      <c r="K514" s="6"/>
      <c r="L514" s="6"/>
    </row>
    <row r="515" spans="1:12" x14ac:dyDescent="0.2">
      <c r="A515" s="477"/>
      <c r="B515" s="135"/>
      <c r="C515" s="136"/>
      <c r="D515" s="137"/>
      <c r="E515" s="138"/>
      <c r="F515" s="137"/>
      <c r="G515" s="127"/>
      <c r="H515" s="143"/>
      <c r="I515" s="143"/>
      <c r="K515" s="6"/>
      <c r="L515" s="6"/>
    </row>
    <row r="516" spans="1:12" x14ac:dyDescent="0.2">
      <c r="A516" s="477"/>
      <c r="B516" s="135"/>
      <c r="C516" s="136"/>
      <c r="D516" s="137"/>
      <c r="E516" s="138"/>
      <c r="F516" s="137"/>
      <c r="G516" s="127"/>
      <c r="H516" s="143"/>
      <c r="I516" s="143"/>
      <c r="K516" s="6"/>
      <c r="L516" s="6"/>
    </row>
    <row r="517" spans="1:12" x14ac:dyDescent="0.2">
      <c r="A517" s="477"/>
      <c r="B517" s="135"/>
      <c r="C517" s="136"/>
      <c r="D517" s="137"/>
      <c r="E517" s="138"/>
      <c r="F517" s="137"/>
      <c r="G517" s="127"/>
      <c r="H517" s="143"/>
      <c r="I517" s="143"/>
      <c r="K517" s="6"/>
      <c r="L517" s="6"/>
    </row>
    <row r="518" spans="1:12" x14ac:dyDescent="0.2">
      <c r="A518" s="477"/>
      <c r="B518" s="135"/>
      <c r="C518" s="136"/>
      <c r="D518" s="137"/>
      <c r="E518" s="138"/>
      <c r="F518" s="137"/>
      <c r="G518" s="127"/>
      <c r="H518" s="143"/>
      <c r="I518" s="143"/>
      <c r="K518" s="6"/>
      <c r="L518" s="6"/>
    </row>
    <row r="519" spans="1:12" x14ac:dyDescent="0.2">
      <c r="A519" s="477"/>
      <c r="B519" s="135"/>
      <c r="C519" s="136"/>
      <c r="D519" s="137"/>
      <c r="E519" s="138"/>
      <c r="F519" s="137"/>
      <c r="G519" s="127"/>
      <c r="H519" s="143"/>
      <c r="I519" s="143"/>
      <c r="K519" s="6"/>
      <c r="L519" s="6"/>
    </row>
    <row r="520" spans="1:12" x14ac:dyDescent="0.2">
      <c r="A520" s="477"/>
      <c r="B520" s="135"/>
      <c r="C520" s="136"/>
      <c r="D520" s="137"/>
      <c r="E520" s="138"/>
      <c r="F520" s="137"/>
      <c r="G520" s="127"/>
      <c r="H520" s="143"/>
      <c r="I520" s="143"/>
      <c r="K520" s="6"/>
      <c r="L520" s="6"/>
    </row>
    <row r="521" spans="1:12" x14ac:dyDescent="0.2">
      <c r="A521" s="477"/>
      <c r="B521" s="135"/>
      <c r="C521" s="136"/>
      <c r="D521" s="137"/>
      <c r="E521" s="138"/>
      <c r="F521" s="137"/>
      <c r="G521" s="127"/>
      <c r="H521" s="143"/>
      <c r="I521" s="143"/>
      <c r="K521" s="6"/>
      <c r="L521" s="6"/>
    </row>
    <row r="522" spans="1:12" x14ac:dyDescent="0.2">
      <c r="A522" s="477"/>
      <c r="B522" s="135"/>
      <c r="C522" s="136"/>
      <c r="D522" s="137"/>
      <c r="E522" s="138"/>
      <c r="F522" s="137"/>
      <c r="G522" s="127"/>
      <c r="H522" s="143"/>
      <c r="I522" s="143"/>
      <c r="K522" s="6"/>
      <c r="L522" s="6"/>
    </row>
    <row r="523" spans="1:12" x14ac:dyDescent="0.2">
      <c r="A523" s="477"/>
      <c r="B523" s="135"/>
      <c r="C523" s="136"/>
      <c r="D523" s="137"/>
      <c r="E523" s="138"/>
      <c r="F523" s="137"/>
      <c r="G523" s="127"/>
      <c r="H523" s="143"/>
      <c r="I523" s="143"/>
      <c r="K523" s="6"/>
      <c r="L523" s="6"/>
    </row>
    <row r="524" spans="1:12" x14ac:dyDescent="0.2">
      <c r="A524" s="477"/>
      <c r="B524" s="135"/>
      <c r="C524" s="136"/>
      <c r="D524" s="137"/>
      <c r="E524" s="138"/>
      <c r="F524" s="137"/>
      <c r="G524" s="127"/>
      <c r="H524" s="143"/>
      <c r="I524" s="143"/>
      <c r="K524" s="6"/>
      <c r="L524" s="6"/>
    </row>
    <row r="525" spans="1:12" x14ac:dyDescent="0.2">
      <c r="A525" s="477"/>
      <c r="B525" s="135"/>
      <c r="C525" s="136"/>
      <c r="D525" s="137"/>
      <c r="E525" s="138"/>
      <c r="F525" s="137"/>
      <c r="G525" s="127"/>
      <c r="H525" s="143"/>
      <c r="I525" s="143"/>
      <c r="K525" s="6"/>
      <c r="L525" s="6"/>
    </row>
    <row r="526" spans="1:12" x14ac:dyDescent="0.2">
      <c r="A526" s="477"/>
      <c r="B526" s="135"/>
      <c r="C526" s="136"/>
      <c r="D526" s="137"/>
      <c r="E526" s="138"/>
      <c r="F526" s="137"/>
      <c r="G526" s="127"/>
      <c r="H526" s="143"/>
      <c r="I526" s="143"/>
      <c r="K526" s="6"/>
      <c r="L526" s="6"/>
    </row>
    <row r="527" spans="1:12" x14ac:dyDescent="0.2">
      <c r="A527" s="477"/>
      <c r="B527" s="135"/>
      <c r="C527" s="136"/>
      <c r="D527" s="137"/>
      <c r="E527" s="138"/>
      <c r="F527" s="137"/>
      <c r="G527" s="127"/>
      <c r="H527" s="143"/>
      <c r="I527" s="143"/>
      <c r="K527" s="6"/>
      <c r="L527" s="6"/>
    </row>
    <row r="528" spans="1:12" x14ac:dyDescent="0.2">
      <c r="A528" s="477"/>
      <c r="B528" s="135"/>
      <c r="C528" s="136"/>
      <c r="D528" s="137"/>
      <c r="E528" s="138"/>
      <c r="F528" s="137"/>
      <c r="G528" s="127"/>
      <c r="H528" s="143"/>
      <c r="I528" s="143"/>
      <c r="K528" s="6"/>
      <c r="L528" s="6"/>
    </row>
    <row r="529" spans="1:12" x14ac:dyDescent="0.2">
      <c r="A529" s="477"/>
      <c r="B529" s="135"/>
      <c r="C529" s="136"/>
      <c r="D529" s="137"/>
      <c r="E529" s="138"/>
      <c r="F529" s="137"/>
      <c r="G529" s="127"/>
      <c r="H529" s="143"/>
      <c r="I529" s="143"/>
      <c r="K529" s="6"/>
      <c r="L529" s="6"/>
    </row>
    <row r="530" spans="1:12" x14ac:dyDescent="0.2">
      <c r="A530" s="477"/>
      <c r="B530" s="135"/>
      <c r="C530" s="136"/>
      <c r="D530" s="137"/>
      <c r="E530" s="138"/>
      <c r="F530" s="137"/>
      <c r="G530" s="127"/>
      <c r="H530" s="143"/>
      <c r="I530" s="143"/>
      <c r="K530" s="6"/>
      <c r="L530" s="6"/>
    </row>
    <row r="531" spans="1:12" x14ac:dyDescent="0.2">
      <c r="A531" s="477"/>
      <c r="B531" s="135"/>
      <c r="C531" s="136"/>
      <c r="D531" s="137"/>
      <c r="E531" s="138"/>
      <c r="F531" s="137"/>
      <c r="G531" s="127"/>
      <c r="H531" s="143"/>
      <c r="I531" s="143"/>
      <c r="K531" s="6"/>
      <c r="L531" s="6"/>
    </row>
    <row r="532" spans="1:12" x14ac:dyDescent="0.2">
      <c r="A532" s="477"/>
      <c r="B532" s="135"/>
      <c r="C532" s="136"/>
      <c r="D532" s="137"/>
      <c r="E532" s="138"/>
      <c r="F532" s="137"/>
      <c r="G532" s="127"/>
      <c r="H532" s="143"/>
      <c r="I532" s="143"/>
      <c r="K532" s="6"/>
      <c r="L532" s="6"/>
    </row>
    <row r="533" spans="1:12" x14ac:dyDescent="0.2">
      <c r="A533" s="477"/>
      <c r="B533" s="135"/>
      <c r="C533" s="136"/>
      <c r="D533" s="137"/>
      <c r="E533" s="138"/>
      <c r="F533" s="137"/>
      <c r="G533" s="127"/>
      <c r="H533" s="143"/>
      <c r="I533" s="143"/>
      <c r="K533" s="6"/>
      <c r="L533" s="6"/>
    </row>
    <row r="534" spans="1:12" x14ac:dyDescent="0.2">
      <c r="A534" s="477"/>
      <c r="B534" s="135"/>
      <c r="C534" s="136"/>
      <c r="D534" s="137"/>
      <c r="E534" s="138"/>
      <c r="F534" s="137"/>
      <c r="G534" s="127"/>
      <c r="H534" s="143"/>
      <c r="I534" s="143"/>
      <c r="K534" s="6"/>
      <c r="L534" s="6"/>
    </row>
    <row r="535" spans="1:12" x14ac:dyDescent="0.2">
      <c r="A535" s="477"/>
      <c r="B535" s="135"/>
      <c r="C535" s="136"/>
      <c r="D535" s="137"/>
      <c r="E535" s="138"/>
      <c r="F535" s="137"/>
      <c r="G535" s="127"/>
      <c r="H535" s="143"/>
      <c r="I535" s="143"/>
      <c r="K535" s="6"/>
      <c r="L535" s="6"/>
    </row>
    <row r="536" spans="1:12" x14ac:dyDescent="0.2">
      <c r="A536" s="477"/>
      <c r="B536" s="135"/>
      <c r="C536" s="136"/>
      <c r="D536" s="137"/>
      <c r="E536" s="138"/>
      <c r="F536" s="137"/>
      <c r="G536" s="127"/>
      <c r="H536" s="143"/>
      <c r="I536" s="143"/>
      <c r="K536" s="6"/>
      <c r="L536" s="6"/>
    </row>
    <row r="537" spans="1:12" x14ac:dyDescent="0.2">
      <c r="A537" s="477"/>
      <c r="B537" s="135"/>
      <c r="C537" s="136"/>
      <c r="D537" s="137"/>
      <c r="E537" s="138"/>
      <c r="F537" s="137"/>
      <c r="G537" s="127"/>
      <c r="H537" s="143"/>
      <c r="I537" s="143"/>
      <c r="K537" s="6"/>
      <c r="L537" s="6"/>
    </row>
    <row r="538" spans="1:12" x14ac:dyDescent="0.2">
      <c r="A538" s="477"/>
      <c r="B538" s="135"/>
      <c r="C538" s="136"/>
      <c r="D538" s="137"/>
      <c r="E538" s="138"/>
      <c r="F538" s="137"/>
      <c r="G538" s="127"/>
      <c r="H538" s="143"/>
      <c r="I538" s="143"/>
      <c r="K538" s="6"/>
      <c r="L538" s="6"/>
    </row>
    <row r="539" spans="1:12" x14ac:dyDescent="0.2">
      <c r="A539" s="477"/>
      <c r="B539" s="135"/>
      <c r="C539" s="136"/>
      <c r="D539" s="137"/>
      <c r="E539" s="138"/>
      <c r="F539" s="137"/>
      <c r="G539" s="127"/>
      <c r="H539" s="143"/>
      <c r="I539" s="143"/>
      <c r="K539" s="6"/>
      <c r="L539" s="6"/>
    </row>
    <row r="540" spans="1:12" x14ac:dyDescent="0.2">
      <c r="A540" s="477"/>
      <c r="B540" s="135"/>
      <c r="C540" s="136"/>
      <c r="D540" s="137"/>
      <c r="E540" s="138"/>
      <c r="F540" s="137"/>
      <c r="G540" s="127"/>
      <c r="H540" s="143"/>
      <c r="I540" s="143"/>
      <c r="K540" s="6"/>
      <c r="L540" s="6"/>
    </row>
    <row r="541" spans="1:12" x14ac:dyDescent="0.2">
      <c r="A541" s="477"/>
      <c r="B541" s="135"/>
      <c r="C541" s="136"/>
      <c r="D541" s="137"/>
      <c r="E541" s="138"/>
      <c r="F541" s="137"/>
      <c r="G541" s="127"/>
      <c r="H541" s="143"/>
      <c r="I541" s="143"/>
      <c r="K541" s="6"/>
      <c r="L541" s="6"/>
    </row>
    <row r="542" spans="1:12" x14ac:dyDescent="0.2">
      <c r="A542" s="477"/>
      <c r="B542" s="135"/>
      <c r="C542" s="136"/>
      <c r="D542" s="137"/>
      <c r="E542" s="138"/>
      <c r="F542" s="137"/>
      <c r="G542" s="127"/>
      <c r="H542" s="143"/>
      <c r="I542" s="143"/>
      <c r="K542" s="6"/>
      <c r="L542" s="6"/>
    </row>
    <row r="543" spans="1:12" x14ac:dyDescent="0.2">
      <c r="A543" s="477"/>
      <c r="B543" s="135"/>
      <c r="C543" s="136"/>
      <c r="D543" s="137"/>
      <c r="E543" s="138"/>
      <c r="F543" s="137"/>
      <c r="G543" s="127"/>
      <c r="H543" s="143"/>
      <c r="I543" s="143"/>
      <c r="K543" s="6"/>
      <c r="L543" s="6"/>
    </row>
    <row r="544" spans="1:12" x14ac:dyDescent="0.2">
      <c r="A544" s="477"/>
      <c r="B544" s="135"/>
      <c r="C544" s="136"/>
      <c r="D544" s="137"/>
      <c r="E544" s="138"/>
      <c r="F544" s="137"/>
      <c r="G544" s="127"/>
      <c r="H544" s="143"/>
      <c r="I544" s="143"/>
      <c r="K544" s="6"/>
      <c r="L544" s="6"/>
    </row>
    <row r="545" spans="1:12" x14ac:dyDescent="0.2">
      <c r="A545" s="477"/>
      <c r="B545" s="135"/>
      <c r="C545" s="136"/>
      <c r="D545" s="137"/>
      <c r="E545" s="138"/>
      <c r="F545" s="137"/>
      <c r="G545" s="127"/>
      <c r="H545" s="143"/>
      <c r="I545" s="143"/>
      <c r="K545" s="6"/>
      <c r="L545" s="6"/>
    </row>
    <row r="546" spans="1:12" x14ac:dyDescent="0.2">
      <c r="A546" s="477"/>
      <c r="B546" s="135"/>
      <c r="C546" s="136"/>
      <c r="D546" s="137"/>
      <c r="E546" s="138"/>
      <c r="F546" s="137"/>
      <c r="G546" s="127"/>
      <c r="H546" s="143"/>
      <c r="I546" s="143"/>
      <c r="K546" s="6"/>
      <c r="L546" s="6"/>
    </row>
    <row r="547" spans="1:12" x14ac:dyDescent="0.2">
      <c r="A547" s="477"/>
      <c r="B547" s="135"/>
      <c r="C547" s="136"/>
      <c r="D547" s="137"/>
      <c r="E547" s="138"/>
      <c r="F547" s="137"/>
      <c r="G547" s="127"/>
      <c r="H547" s="143"/>
      <c r="I547" s="143"/>
      <c r="K547" s="6"/>
      <c r="L547" s="6"/>
    </row>
    <row r="548" spans="1:12" x14ac:dyDescent="0.2">
      <c r="A548" s="477"/>
      <c r="B548" s="135"/>
      <c r="C548" s="136"/>
      <c r="D548" s="137"/>
      <c r="E548" s="138"/>
      <c r="F548" s="137"/>
      <c r="G548" s="127"/>
      <c r="H548" s="143"/>
      <c r="I548" s="143"/>
      <c r="K548" s="6"/>
      <c r="L548" s="6"/>
    </row>
    <row r="549" spans="1:12" x14ac:dyDescent="0.2">
      <c r="A549" s="477"/>
      <c r="B549" s="135"/>
      <c r="C549" s="136"/>
      <c r="D549" s="137"/>
      <c r="E549" s="138"/>
      <c r="F549" s="137"/>
      <c r="G549" s="127"/>
      <c r="H549" s="143"/>
      <c r="I549" s="143"/>
      <c r="K549" s="6"/>
      <c r="L549" s="6"/>
    </row>
    <row r="550" spans="1:12" x14ac:dyDescent="0.2">
      <c r="A550" s="477"/>
      <c r="B550" s="135"/>
      <c r="C550" s="136"/>
      <c r="D550" s="137"/>
      <c r="E550" s="138"/>
      <c r="F550" s="137"/>
      <c r="G550" s="127"/>
      <c r="H550" s="143"/>
      <c r="I550" s="143"/>
      <c r="K550" s="6"/>
      <c r="L550" s="6"/>
    </row>
    <row r="551" spans="1:12" x14ac:dyDescent="0.2">
      <c r="A551" s="477"/>
      <c r="B551" s="135"/>
      <c r="C551" s="136"/>
      <c r="D551" s="137"/>
      <c r="E551" s="138"/>
      <c r="F551" s="137"/>
      <c r="G551" s="127"/>
      <c r="H551" s="143"/>
      <c r="I551" s="143"/>
      <c r="K551" s="6"/>
      <c r="L551" s="6"/>
    </row>
    <row r="552" spans="1:12" x14ac:dyDescent="0.2">
      <c r="A552" s="477"/>
      <c r="B552" s="135"/>
      <c r="C552" s="136"/>
      <c r="D552" s="137"/>
      <c r="E552" s="138"/>
      <c r="F552" s="137"/>
      <c r="G552" s="127"/>
      <c r="H552" s="143"/>
      <c r="I552" s="143"/>
      <c r="K552" s="6"/>
      <c r="L552" s="6"/>
    </row>
    <row r="553" spans="1:12" x14ac:dyDescent="0.2">
      <c r="A553" s="477"/>
      <c r="B553" s="135"/>
      <c r="C553" s="136"/>
      <c r="D553" s="137"/>
      <c r="E553" s="138"/>
      <c r="F553" s="137"/>
      <c r="G553" s="127"/>
      <c r="H553" s="143"/>
      <c r="I553" s="143"/>
      <c r="K553" s="6"/>
      <c r="L553" s="6"/>
    </row>
    <row r="554" spans="1:12" x14ac:dyDescent="0.2">
      <c r="A554" s="477"/>
      <c r="B554" s="135"/>
      <c r="C554" s="136"/>
      <c r="D554" s="137"/>
      <c r="E554" s="138"/>
      <c r="F554" s="137"/>
      <c r="G554" s="127"/>
      <c r="H554" s="143"/>
      <c r="I554" s="143"/>
      <c r="K554" s="6"/>
      <c r="L554" s="6"/>
    </row>
    <row r="555" spans="1:12" x14ac:dyDescent="0.2">
      <c r="A555" s="477"/>
      <c r="B555" s="135"/>
      <c r="C555" s="136"/>
      <c r="D555" s="137"/>
      <c r="E555" s="138"/>
      <c r="F555" s="137"/>
      <c r="G555" s="127"/>
      <c r="H555" s="143"/>
      <c r="I555" s="143"/>
      <c r="K555" s="6"/>
      <c r="L555" s="6"/>
    </row>
    <row r="556" spans="1:12" x14ac:dyDescent="0.2">
      <c r="A556" s="477"/>
      <c r="B556" s="135"/>
      <c r="C556" s="136"/>
      <c r="D556" s="137"/>
      <c r="E556" s="138"/>
      <c r="F556" s="137"/>
      <c r="G556" s="127"/>
      <c r="H556" s="143"/>
      <c r="I556" s="143"/>
      <c r="K556" s="6"/>
      <c r="L556" s="6"/>
    </row>
    <row r="557" spans="1:12" x14ac:dyDescent="0.2">
      <c r="A557" s="477"/>
      <c r="B557" s="135"/>
      <c r="C557" s="136"/>
      <c r="D557" s="137"/>
      <c r="E557" s="138"/>
      <c r="F557" s="137"/>
      <c r="G557" s="127"/>
      <c r="H557" s="143"/>
      <c r="I557" s="143"/>
      <c r="K557" s="6"/>
      <c r="L557" s="6"/>
    </row>
    <row r="558" spans="1:12" x14ac:dyDescent="0.2">
      <c r="A558" s="477"/>
      <c r="B558" s="135"/>
      <c r="C558" s="136"/>
      <c r="D558" s="137"/>
      <c r="E558" s="138"/>
      <c r="F558" s="137"/>
      <c r="G558" s="127"/>
      <c r="H558" s="143"/>
      <c r="I558" s="143"/>
      <c r="K558" s="6"/>
      <c r="L558" s="6"/>
    </row>
    <row r="559" spans="1:12" x14ac:dyDescent="0.2">
      <c r="A559" s="477"/>
      <c r="B559" s="135"/>
      <c r="C559" s="136"/>
      <c r="D559" s="137"/>
      <c r="E559" s="138"/>
      <c r="F559" s="137"/>
      <c r="G559" s="127"/>
      <c r="H559" s="143"/>
      <c r="I559" s="143"/>
      <c r="K559" s="6"/>
      <c r="L559" s="6"/>
    </row>
    <row r="560" spans="1:12" x14ac:dyDescent="0.2">
      <c r="A560" s="477"/>
      <c r="B560" s="135"/>
      <c r="C560" s="136"/>
      <c r="D560" s="137"/>
      <c r="E560" s="138"/>
      <c r="F560" s="137"/>
      <c r="G560" s="127"/>
      <c r="H560" s="143"/>
      <c r="I560" s="143"/>
      <c r="K560" s="6"/>
      <c r="L560" s="6"/>
    </row>
    <row r="561" spans="1:12" x14ac:dyDescent="0.2">
      <c r="A561" s="477"/>
      <c r="B561" s="135"/>
      <c r="C561" s="136"/>
      <c r="D561" s="137"/>
      <c r="E561" s="138"/>
      <c r="F561" s="137"/>
      <c r="G561" s="127"/>
      <c r="H561" s="143"/>
      <c r="I561" s="143"/>
      <c r="K561" s="6"/>
      <c r="L561" s="6"/>
    </row>
    <row r="562" spans="1:12" x14ac:dyDescent="0.2">
      <c r="A562" s="477"/>
      <c r="B562" s="135"/>
      <c r="C562" s="136"/>
      <c r="D562" s="137"/>
      <c r="E562" s="138"/>
      <c r="F562" s="137"/>
      <c r="G562" s="127"/>
      <c r="H562" s="143"/>
      <c r="I562" s="143"/>
      <c r="K562" s="6"/>
      <c r="L562" s="6"/>
    </row>
    <row r="563" spans="1:12" x14ac:dyDescent="0.2">
      <c r="A563" s="477"/>
      <c r="B563" s="135"/>
      <c r="C563" s="136"/>
      <c r="D563" s="137"/>
      <c r="E563" s="138"/>
      <c r="F563" s="137"/>
      <c r="G563" s="127"/>
      <c r="H563" s="143"/>
      <c r="I563" s="143"/>
      <c r="K563" s="6"/>
      <c r="L563" s="6"/>
    </row>
    <row r="564" spans="1:12" x14ac:dyDescent="0.2">
      <c r="A564" s="477"/>
      <c r="B564" s="135"/>
      <c r="C564" s="136"/>
      <c r="D564" s="137"/>
      <c r="E564" s="138"/>
      <c r="F564" s="137"/>
      <c r="G564" s="127"/>
      <c r="H564" s="143"/>
      <c r="I564" s="143"/>
      <c r="K564" s="6"/>
      <c r="L564" s="6"/>
    </row>
    <row r="565" spans="1:12" x14ac:dyDescent="0.2">
      <c r="A565" s="477"/>
      <c r="B565" s="135"/>
      <c r="C565" s="136"/>
      <c r="D565" s="137"/>
      <c r="E565" s="138"/>
      <c r="F565" s="137"/>
      <c r="G565" s="127"/>
      <c r="H565" s="143"/>
      <c r="I565" s="143"/>
      <c r="K565" s="6"/>
      <c r="L565" s="6"/>
    </row>
    <row r="566" spans="1:12" x14ac:dyDescent="0.2">
      <c r="A566" s="477"/>
      <c r="B566" s="135"/>
      <c r="C566" s="136"/>
      <c r="D566" s="137"/>
      <c r="E566" s="138"/>
      <c r="F566" s="137"/>
      <c r="G566" s="127"/>
      <c r="H566" s="143"/>
      <c r="I566" s="143"/>
      <c r="K566" s="6"/>
      <c r="L566" s="6"/>
    </row>
    <row r="567" spans="1:12" x14ac:dyDescent="0.2">
      <c r="A567" s="477"/>
      <c r="B567" s="135"/>
      <c r="C567" s="136"/>
      <c r="D567" s="137"/>
      <c r="E567" s="138"/>
      <c r="F567" s="137"/>
      <c r="G567" s="127"/>
      <c r="H567" s="143"/>
      <c r="I567" s="143"/>
      <c r="K567" s="6"/>
      <c r="L567" s="6"/>
    </row>
    <row r="568" spans="1:12" x14ac:dyDescent="0.2">
      <c r="A568" s="477"/>
      <c r="B568" s="135"/>
      <c r="C568" s="136"/>
      <c r="D568" s="137"/>
      <c r="E568" s="138"/>
      <c r="F568" s="137"/>
      <c r="G568" s="127"/>
      <c r="H568" s="143"/>
      <c r="I568" s="143"/>
      <c r="K568" s="6"/>
      <c r="L568" s="6"/>
    </row>
    <row r="569" spans="1:12" x14ac:dyDescent="0.2">
      <c r="A569" s="477"/>
      <c r="B569" s="135"/>
      <c r="C569" s="136"/>
      <c r="D569" s="137"/>
      <c r="E569" s="138"/>
      <c r="F569" s="137"/>
      <c r="G569" s="127"/>
      <c r="H569" s="143"/>
      <c r="I569" s="143"/>
      <c r="K569" s="6"/>
      <c r="L569" s="6"/>
    </row>
    <row r="570" spans="1:12" x14ac:dyDescent="0.2">
      <c r="A570" s="477"/>
      <c r="B570" s="135"/>
      <c r="C570" s="136"/>
      <c r="D570" s="137"/>
      <c r="E570" s="138"/>
      <c r="F570" s="137"/>
      <c r="G570" s="127"/>
      <c r="H570" s="143"/>
      <c r="I570" s="143"/>
      <c r="K570" s="6"/>
      <c r="L570" s="6"/>
    </row>
    <row r="571" spans="1:12" x14ac:dyDescent="0.2">
      <c r="A571" s="477"/>
      <c r="B571" s="135"/>
      <c r="C571" s="136"/>
      <c r="D571" s="137"/>
      <c r="E571" s="138"/>
      <c r="F571" s="137"/>
      <c r="G571" s="127"/>
      <c r="H571" s="143"/>
      <c r="I571" s="143"/>
      <c r="K571" s="6"/>
      <c r="L571" s="6"/>
    </row>
    <row r="572" spans="1:12" x14ac:dyDescent="0.2">
      <c r="A572" s="477"/>
      <c r="B572" s="135"/>
      <c r="C572" s="136"/>
      <c r="D572" s="137"/>
      <c r="E572" s="138"/>
      <c r="F572" s="137"/>
      <c r="G572" s="127"/>
      <c r="H572" s="143"/>
      <c r="I572" s="143"/>
      <c r="K572" s="6"/>
      <c r="L572" s="6"/>
    </row>
    <row r="573" spans="1:12" x14ac:dyDescent="0.2">
      <c r="A573" s="477"/>
      <c r="B573" s="135"/>
      <c r="C573" s="136"/>
      <c r="D573" s="137"/>
      <c r="E573" s="138"/>
      <c r="F573" s="137"/>
      <c r="G573" s="127"/>
      <c r="H573" s="143"/>
      <c r="I573" s="143"/>
      <c r="K573" s="6"/>
      <c r="L573" s="6"/>
    </row>
    <row r="574" spans="1:12" x14ac:dyDescent="0.2">
      <c r="A574" s="477"/>
      <c r="B574" s="135"/>
      <c r="C574" s="136"/>
      <c r="D574" s="137"/>
      <c r="E574" s="138"/>
      <c r="F574" s="137"/>
      <c r="G574" s="127"/>
      <c r="H574" s="143"/>
      <c r="I574" s="143"/>
      <c r="K574" s="6"/>
      <c r="L574" s="6"/>
    </row>
    <row r="575" spans="1:12" x14ac:dyDescent="0.2">
      <c r="A575" s="477"/>
      <c r="B575" s="135"/>
      <c r="C575" s="136"/>
      <c r="D575" s="137"/>
      <c r="E575" s="138"/>
      <c r="F575" s="137"/>
      <c r="G575" s="127"/>
      <c r="H575" s="143"/>
      <c r="I575" s="143"/>
      <c r="K575" s="6"/>
      <c r="L575" s="6"/>
    </row>
    <row r="576" spans="1:12" x14ac:dyDescent="0.2">
      <c r="A576" s="477"/>
      <c r="B576" s="135"/>
      <c r="C576" s="136"/>
      <c r="D576" s="137"/>
      <c r="E576" s="138"/>
      <c r="F576" s="137"/>
      <c r="G576" s="127"/>
      <c r="H576" s="143"/>
      <c r="I576" s="143"/>
      <c r="K576" s="6"/>
      <c r="L576" s="6"/>
    </row>
    <row r="577" spans="1:12" x14ac:dyDescent="0.2">
      <c r="A577" s="477"/>
      <c r="B577" s="135"/>
      <c r="C577" s="136"/>
      <c r="D577" s="137"/>
      <c r="E577" s="138"/>
      <c r="F577" s="137"/>
      <c r="G577" s="127"/>
      <c r="H577" s="143"/>
      <c r="I577" s="143"/>
      <c r="K577" s="6"/>
      <c r="L577" s="6"/>
    </row>
    <row r="578" spans="1:12" x14ac:dyDescent="0.2">
      <c r="A578" s="477"/>
      <c r="B578" s="135"/>
      <c r="C578" s="136"/>
      <c r="D578" s="137"/>
      <c r="E578" s="138"/>
      <c r="F578" s="137"/>
      <c r="G578" s="127"/>
      <c r="H578" s="143"/>
      <c r="I578" s="143"/>
      <c r="K578" s="6"/>
      <c r="L578" s="6"/>
    </row>
    <row r="579" spans="1:12" x14ac:dyDescent="0.2">
      <c r="A579" s="477"/>
      <c r="B579" s="135"/>
      <c r="C579" s="136"/>
      <c r="D579" s="137"/>
      <c r="E579" s="138"/>
      <c r="F579" s="137"/>
      <c r="G579" s="127"/>
      <c r="H579" s="143"/>
      <c r="I579" s="143"/>
      <c r="K579" s="6"/>
      <c r="L579" s="6"/>
    </row>
    <row r="580" spans="1:12" x14ac:dyDescent="0.2">
      <c r="A580" s="477"/>
      <c r="B580" s="135"/>
      <c r="C580" s="136"/>
      <c r="D580" s="137"/>
      <c r="E580" s="138"/>
      <c r="F580" s="137"/>
      <c r="G580" s="127"/>
      <c r="H580" s="143"/>
      <c r="I580" s="143"/>
      <c r="K580" s="6"/>
      <c r="L580" s="6"/>
    </row>
    <row r="581" spans="1:12" x14ac:dyDescent="0.2">
      <c r="A581" s="477"/>
      <c r="B581" s="135"/>
      <c r="C581" s="136"/>
      <c r="D581" s="137"/>
      <c r="E581" s="138"/>
      <c r="F581" s="137"/>
      <c r="G581" s="127"/>
      <c r="H581" s="143"/>
      <c r="I581" s="143"/>
      <c r="K581" s="6"/>
      <c r="L581" s="6"/>
    </row>
    <row r="582" spans="1:12" x14ac:dyDescent="0.2">
      <c r="A582" s="477"/>
      <c r="B582" s="135"/>
      <c r="C582" s="136"/>
      <c r="D582" s="137"/>
      <c r="E582" s="138"/>
      <c r="F582" s="137"/>
      <c r="G582" s="127"/>
      <c r="H582" s="143"/>
      <c r="I582" s="143"/>
      <c r="K582" s="6"/>
      <c r="L582" s="6"/>
    </row>
    <row r="583" spans="1:12" x14ac:dyDescent="0.2">
      <c r="A583" s="477"/>
      <c r="B583" s="135"/>
      <c r="C583" s="136"/>
      <c r="D583" s="137"/>
      <c r="E583" s="138"/>
      <c r="F583" s="137"/>
      <c r="G583" s="127"/>
      <c r="H583" s="143"/>
      <c r="I583" s="143"/>
      <c r="K583" s="6"/>
      <c r="L583" s="6"/>
    </row>
    <row r="584" spans="1:12" x14ac:dyDescent="0.2">
      <c r="A584" s="477"/>
      <c r="B584" s="135"/>
      <c r="C584" s="136"/>
      <c r="D584" s="137"/>
      <c r="E584" s="138"/>
      <c r="F584" s="137"/>
      <c r="G584" s="127"/>
      <c r="H584" s="143"/>
      <c r="I584" s="143"/>
      <c r="K584" s="6"/>
      <c r="L584" s="6"/>
    </row>
    <row r="585" spans="1:12" x14ac:dyDescent="0.2">
      <c r="A585" s="477"/>
      <c r="B585" s="135"/>
      <c r="C585" s="136"/>
      <c r="D585" s="137"/>
      <c r="E585" s="138"/>
      <c r="F585" s="137"/>
      <c r="G585" s="127"/>
      <c r="H585" s="143"/>
      <c r="I585" s="143"/>
      <c r="K585" s="6"/>
      <c r="L585" s="6"/>
    </row>
    <row r="586" spans="1:12" x14ac:dyDescent="0.2">
      <c r="A586" s="477"/>
      <c r="B586" s="135"/>
      <c r="C586" s="136"/>
      <c r="D586" s="137"/>
      <c r="E586" s="138"/>
      <c r="F586" s="137"/>
      <c r="G586" s="127"/>
      <c r="H586" s="143"/>
      <c r="I586" s="143"/>
      <c r="K586" s="6"/>
      <c r="L586" s="6"/>
    </row>
    <row r="587" spans="1:12" x14ac:dyDescent="0.2">
      <c r="A587" s="477"/>
      <c r="B587" s="135"/>
      <c r="C587" s="136"/>
      <c r="D587" s="137"/>
      <c r="E587" s="138"/>
      <c r="F587" s="137"/>
      <c r="G587" s="127"/>
      <c r="H587" s="143"/>
      <c r="I587" s="143"/>
      <c r="K587" s="6"/>
      <c r="L587" s="6"/>
    </row>
    <row r="588" spans="1:12" x14ac:dyDescent="0.2">
      <c r="A588" s="477"/>
      <c r="B588" s="135"/>
      <c r="C588" s="136"/>
      <c r="D588" s="137"/>
      <c r="E588" s="138"/>
      <c r="F588" s="137"/>
      <c r="G588" s="127"/>
      <c r="H588" s="143"/>
      <c r="I588" s="143"/>
      <c r="K588" s="6"/>
      <c r="L588" s="6"/>
    </row>
    <row r="589" spans="1:12" x14ac:dyDescent="0.2">
      <c r="A589" s="477"/>
      <c r="B589" s="135"/>
      <c r="C589" s="136"/>
      <c r="D589" s="137"/>
      <c r="E589" s="138"/>
      <c r="F589" s="137"/>
      <c r="G589" s="127"/>
      <c r="H589" s="143"/>
      <c r="I589" s="143"/>
      <c r="K589" s="6"/>
      <c r="L589" s="6"/>
    </row>
    <row r="590" spans="1:12" x14ac:dyDescent="0.2">
      <c r="A590" s="477"/>
      <c r="B590" s="135"/>
      <c r="C590" s="136"/>
      <c r="D590" s="137"/>
      <c r="E590" s="138"/>
      <c r="F590" s="137"/>
      <c r="G590" s="127"/>
      <c r="H590" s="143"/>
      <c r="I590" s="143"/>
      <c r="K590" s="6"/>
      <c r="L590" s="6"/>
    </row>
    <row r="591" spans="1:12" x14ac:dyDescent="0.2">
      <c r="A591" s="477"/>
      <c r="B591" s="135"/>
      <c r="C591" s="136"/>
      <c r="D591" s="137"/>
      <c r="E591" s="138"/>
      <c r="F591" s="137"/>
      <c r="G591" s="127"/>
      <c r="H591" s="143"/>
      <c r="I591" s="143"/>
      <c r="K591" s="6"/>
      <c r="L591" s="6"/>
    </row>
    <row r="592" spans="1:12" x14ac:dyDescent="0.2">
      <c r="A592" s="477"/>
      <c r="B592" s="135"/>
      <c r="C592" s="136"/>
      <c r="D592" s="137"/>
      <c r="E592" s="138"/>
      <c r="F592" s="137"/>
      <c r="G592" s="127"/>
      <c r="H592" s="143"/>
      <c r="I592" s="143"/>
      <c r="K592" s="6"/>
      <c r="L592" s="6"/>
    </row>
    <row r="593" spans="1:12" x14ac:dyDescent="0.2">
      <c r="A593" s="477"/>
      <c r="B593" s="135"/>
      <c r="C593" s="136"/>
      <c r="D593" s="137"/>
      <c r="E593" s="138"/>
      <c r="F593" s="137"/>
      <c r="G593" s="127"/>
      <c r="H593" s="143"/>
      <c r="I593" s="143"/>
      <c r="K593" s="6"/>
      <c r="L593" s="6"/>
    </row>
    <row r="594" spans="1:12" x14ac:dyDescent="0.2">
      <c r="A594" s="477"/>
      <c r="B594" s="135"/>
      <c r="C594" s="136"/>
      <c r="D594" s="137"/>
      <c r="E594" s="138"/>
      <c r="F594" s="137"/>
      <c r="G594" s="127"/>
      <c r="H594" s="143"/>
      <c r="I594" s="143"/>
      <c r="K594" s="6"/>
      <c r="L594" s="6"/>
    </row>
    <row r="595" spans="1:12" x14ac:dyDescent="0.2">
      <c r="A595" s="477"/>
      <c r="B595" s="135"/>
      <c r="C595" s="136"/>
      <c r="D595" s="137"/>
      <c r="E595" s="138"/>
      <c r="F595" s="137"/>
      <c r="G595" s="127"/>
      <c r="H595" s="143"/>
      <c r="I595" s="143"/>
      <c r="K595" s="6"/>
      <c r="L595" s="6"/>
    </row>
    <row r="596" spans="1:12" x14ac:dyDescent="0.2">
      <c r="A596" s="477"/>
      <c r="B596" s="135"/>
      <c r="C596" s="136"/>
      <c r="D596" s="137"/>
      <c r="E596" s="138"/>
      <c r="F596" s="137"/>
      <c r="G596" s="127"/>
      <c r="H596" s="143"/>
      <c r="I596" s="143"/>
      <c r="K596" s="6"/>
      <c r="L596" s="6"/>
    </row>
    <row r="597" spans="1:12" x14ac:dyDescent="0.2">
      <c r="A597" s="477"/>
      <c r="B597" s="135"/>
      <c r="C597" s="136"/>
      <c r="D597" s="137"/>
      <c r="E597" s="138"/>
      <c r="F597" s="137"/>
      <c r="G597" s="127"/>
      <c r="H597" s="143"/>
      <c r="I597" s="143"/>
      <c r="K597" s="6"/>
      <c r="L597" s="6"/>
    </row>
    <row r="598" spans="1:12" x14ac:dyDescent="0.2">
      <c r="A598" s="477"/>
      <c r="B598" s="135"/>
      <c r="C598" s="136"/>
      <c r="D598" s="137"/>
      <c r="E598" s="138"/>
      <c r="F598" s="137"/>
      <c r="G598" s="127"/>
      <c r="H598" s="143"/>
      <c r="I598" s="143"/>
      <c r="K598" s="6"/>
      <c r="L598" s="6"/>
    </row>
    <row r="599" spans="1:12" x14ac:dyDescent="0.2">
      <c r="A599" s="477"/>
      <c r="B599" s="135"/>
      <c r="C599" s="136"/>
      <c r="D599" s="137"/>
      <c r="E599" s="138"/>
      <c r="F599" s="137"/>
      <c r="G599" s="127"/>
      <c r="H599" s="143"/>
      <c r="I599" s="143"/>
      <c r="K599" s="6"/>
      <c r="L599" s="6"/>
    </row>
    <row r="600" spans="1:12" x14ac:dyDescent="0.2">
      <c r="A600" s="477"/>
      <c r="B600" s="135"/>
      <c r="C600" s="136"/>
      <c r="D600" s="137"/>
      <c r="E600" s="138"/>
      <c r="F600" s="137"/>
      <c r="G600" s="127"/>
      <c r="H600" s="143"/>
      <c r="I600" s="143"/>
      <c r="K600" s="6"/>
      <c r="L600" s="6"/>
    </row>
    <row r="601" spans="1:12" x14ac:dyDescent="0.2">
      <c r="A601" s="477"/>
      <c r="B601" s="135"/>
      <c r="C601" s="136"/>
      <c r="D601" s="137"/>
      <c r="E601" s="138"/>
      <c r="F601" s="137"/>
      <c r="G601" s="127"/>
      <c r="H601" s="143"/>
      <c r="I601" s="143"/>
      <c r="K601" s="6"/>
      <c r="L601" s="6"/>
    </row>
    <row r="602" spans="1:12" x14ac:dyDescent="0.2">
      <c r="A602" s="477"/>
      <c r="B602" s="135"/>
      <c r="C602" s="136"/>
      <c r="D602" s="137"/>
      <c r="E602" s="138"/>
      <c r="F602" s="137"/>
      <c r="G602" s="127"/>
      <c r="H602" s="143"/>
      <c r="I602" s="143"/>
      <c r="K602" s="6"/>
      <c r="L602" s="6"/>
    </row>
    <row r="603" spans="1:12" x14ac:dyDescent="0.2">
      <c r="A603" s="477"/>
      <c r="B603" s="135"/>
      <c r="C603" s="136"/>
      <c r="D603" s="137"/>
      <c r="E603" s="138"/>
      <c r="F603" s="137"/>
      <c r="G603" s="127"/>
      <c r="H603" s="143"/>
      <c r="I603" s="143"/>
      <c r="K603" s="6"/>
      <c r="L603" s="6"/>
    </row>
    <row r="604" spans="1:12" x14ac:dyDescent="0.2">
      <c r="A604" s="477"/>
      <c r="B604" s="135"/>
      <c r="C604" s="136"/>
      <c r="D604" s="137"/>
      <c r="E604" s="138"/>
      <c r="F604" s="137"/>
      <c r="G604" s="127"/>
      <c r="H604" s="143"/>
      <c r="I604" s="143"/>
      <c r="K604" s="6"/>
      <c r="L604" s="6"/>
    </row>
    <row r="605" spans="1:12" x14ac:dyDescent="0.2">
      <c r="A605" s="477"/>
      <c r="B605" s="135"/>
      <c r="C605" s="136"/>
      <c r="D605" s="137"/>
      <c r="E605" s="138"/>
      <c r="F605" s="137"/>
      <c r="G605" s="127"/>
      <c r="H605" s="143"/>
      <c r="I605" s="143"/>
      <c r="K605" s="6"/>
      <c r="L605" s="6"/>
    </row>
    <row r="606" spans="1:12" x14ac:dyDescent="0.2">
      <c r="A606" s="477"/>
      <c r="B606" s="135"/>
      <c r="C606" s="136"/>
      <c r="D606" s="137"/>
      <c r="E606" s="138"/>
      <c r="F606" s="137"/>
      <c r="G606" s="127"/>
      <c r="H606" s="143"/>
      <c r="I606" s="143"/>
      <c r="K606" s="6"/>
      <c r="L606" s="6"/>
    </row>
    <row r="607" spans="1:12" x14ac:dyDescent="0.2">
      <c r="A607" s="477"/>
      <c r="B607" s="135"/>
      <c r="C607" s="136"/>
      <c r="D607" s="137"/>
      <c r="E607" s="138"/>
      <c r="F607" s="137"/>
      <c r="G607" s="127"/>
      <c r="H607" s="143"/>
      <c r="I607" s="143"/>
      <c r="K607" s="6"/>
      <c r="L607" s="6"/>
    </row>
    <row r="608" spans="1:12" x14ac:dyDescent="0.2">
      <c r="A608" s="477"/>
      <c r="B608" s="135"/>
      <c r="C608" s="136"/>
      <c r="D608" s="137"/>
      <c r="E608" s="138"/>
      <c r="F608" s="137"/>
      <c r="G608" s="127"/>
      <c r="H608" s="143"/>
      <c r="I608" s="143"/>
      <c r="K608" s="6"/>
      <c r="L608" s="6"/>
    </row>
    <row r="609" spans="1:12" x14ac:dyDescent="0.2">
      <c r="A609" s="477"/>
      <c r="B609" s="135"/>
      <c r="C609" s="136"/>
      <c r="D609" s="137"/>
      <c r="E609" s="138"/>
      <c r="F609" s="137"/>
      <c r="G609" s="127"/>
      <c r="H609" s="143"/>
      <c r="I609" s="143"/>
      <c r="K609" s="6"/>
      <c r="L609" s="6"/>
    </row>
    <row r="610" spans="1:12" x14ac:dyDescent="0.2">
      <c r="A610" s="477"/>
      <c r="B610" s="135"/>
      <c r="C610" s="136"/>
      <c r="D610" s="137"/>
      <c r="E610" s="138"/>
      <c r="F610" s="137"/>
      <c r="G610" s="127"/>
      <c r="H610" s="143"/>
      <c r="I610" s="143"/>
      <c r="K610" s="6"/>
      <c r="L610" s="6"/>
    </row>
    <row r="611" spans="1:12" x14ac:dyDescent="0.2">
      <c r="A611" s="477"/>
      <c r="B611" s="135"/>
      <c r="C611" s="136"/>
      <c r="D611" s="137"/>
      <c r="E611" s="138"/>
      <c r="F611" s="137"/>
      <c r="G611" s="127"/>
      <c r="H611" s="143"/>
      <c r="I611" s="143"/>
      <c r="K611" s="6"/>
      <c r="L611" s="6"/>
    </row>
    <row r="612" spans="1:12" x14ac:dyDescent="0.2">
      <c r="A612" s="477"/>
      <c r="B612" s="135"/>
      <c r="C612" s="136"/>
      <c r="D612" s="137"/>
      <c r="E612" s="138"/>
      <c r="F612" s="137"/>
      <c r="G612" s="127"/>
      <c r="H612" s="143"/>
      <c r="I612" s="143"/>
      <c r="K612" s="6"/>
      <c r="L612" s="6"/>
    </row>
    <row r="613" spans="1:12" x14ac:dyDescent="0.2">
      <c r="A613" s="477"/>
      <c r="B613" s="135"/>
      <c r="C613" s="136"/>
      <c r="D613" s="137"/>
      <c r="E613" s="138"/>
      <c r="F613" s="137"/>
      <c r="G613" s="127"/>
      <c r="H613" s="143"/>
      <c r="I613" s="143"/>
      <c r="K613" s="6"/>
      <c r="L613" s="6"/>
    </row>
    <row r="614" spans="1:12" x14ac:dyDescent="0.2">
      <c r="A614" s="477"/>
      <c r="B614" s="135"/>
      <c r="C614" s="136"/>
      <c r="D614" s="137"/>
      <c r="E614" s="138"/>
      <c r="F614" s="137"/>
      <c r="G614" s="127"/>
      <c r="H614" s="143"/>
      <c r="I614" s="143"/>
      <c r="K614" s="6"/>
      <c r="L614" s="6"/>
    </row>
    <row r="615" spans="1:12" x14ac:dyDescent="0.2">
      <c r="A615" s="477"/>
      <c r="B615" s="135"/>
      <c r="C615" s="136"/>
      <c r="D615" s="137"/>
      <c r="E615" s="138"/>
      <c r="F615" s="137"/>
      <c r="G615" s="127"/>
      <c r="H615" s="143"/>
      <c r="I615" s="143"/>
      <c r="K615" s="6"/>
      <c r="L615" s="6"/>
    </row>
    <row r="616" spans="1:12" x14ac:dyDescent="0.2">
      <c r="A616" s="477"/>
      <c r="B616" s="135"/>
      <c r="C616" s="136"/>
      <c r="D616" s="137"/>
      <c r="E616" s="138"/>
      <c r="F616" s="137"/>
      <c r="G616" s="127"/>
      <c r="H616" s="143"/>
      <c r="I616" s="143"/>
      <c r="K616" s="6"/>
      <c r="L616" s="6"/>
    </row>
    <row r="617" spans="1:12" x14ac:dyDescent="0.2">
      <c r="A617" s="477"/>
      <c r="B617" s="135"/>
      <c r="C617" s="136"/>
      <c r="D617" s="137"/>
      <c r="E617" s="138"/>
      <c r="F617" s="137"/>
      <c r="G617" s="127"/>
      <c r="H617" s="143"/>
      <c r="I617" s="143"/>
      <c r="K617" s="6"/>
      <c r="L617" s="6"/>
    </row>
    <row r="618" spans="1:12" x14ac:dyDescent="0.2">
      <c r="A618" s="477"/>
      <c r="B618" s="135"/>
      <c r="C618" s="136"/>
      <c r="D618" s="137"/>
      <c r="E618" s="138"/>
      <c r="F618" s="137"/>
      <c r="G618" s="127"/>
      <c r="H618" s="143"/>
      <c r="I618" s="143"/>
      <c r="K618" s="6"/>
      <c r="L618" s="6"/>
    </row>
    <row r="619" spans="1:12" x14ac:dyDescent="0.2">
      <c r="A619" s="477"/>
      <c r="B619" s="135"/>
      <c r="C619" s="136"/>
      <c r="D619" s="137"/>
      <c r="E619" s="138"/>
      <c r="F619" s="137"/>
      <c r="G619" s="127"/>
      <c r="H619" s="143"/>
      <c r="I619" s="143"/>
      <c r="K619" s="6"/>
      <c r="L619" s="6"/>
    </row>
    <row r="620" spans="1:12" x14ac:dyDescent="0.2">
      <c r="A620" s="477"/>
      <c r="B620" s="135"/>
      <c r="C620" s="136"/>
      <c r="D620" s="137"/>
      <c r="E620" s="138"/>
      <c r="F620" s="137"/>
      <c r="G620" s="127"/>
      <c r="H620" s="143"/>
      <c r="I620" s="143"/>
      <c r="K620" s="6"/>
      <c r="L620" s="6"/>
    </row>
    <row r="621" spans="1:12" x14ac:dyDescent="0.2">
      <c r="A621" s="477"/>
      <c r="B621" s="135"/>
      <c r="C621" s="136"/>
      <c r="D621" s="137"/>
      <c r="E621" s="138"/>
      <c r="F621" s="137"/>
      <c r="G621" s="127"/>
      <c r="H621" s="143"/>
      <c r="I621" s="143"/>
      <c r="K621" s="6"/>
      <c r="L621" s="6"/>
    </row>
    <row r="622" spans="1:12" x14ac:dyDescent="0.2">
      <c r="A622" s="477"/>
      <c r="B622" s="135"/>
      <c r="C622" s="136"/>
      <c r="D622" s="137"/>
      <c r="E622" s="138"/>
      <c r="F622" s="137"/>
      <c r="G622" s="127"/>
      <c r="H622" s="143"/>
      <c r="I622" s="143"/>
      <c r="K622" s="6"/>
      <c r="L622" s="6"/>
    </row>
    <row r="623" spans="1:12" x14ac:dyDescent="0.2">
      <c r="A623" s="477"/>
      <c r="B623" s="135"/>
      <c r="C623" s="136"/>
      <c r="D623" s="137"/>
      <c r="E623" s="138"/>
      <c r="F623" s="137"/>
      <c r="G623" s="127"/>
      <c r="H623" s="143"/>
      <c r="I623" s="143"/>
      <c r="K623" s="6"/>
      <c r="L623" s="6"/>
    </row>
    <row r="624" spans="1:12" x14ac:dyDescent="0.2">
      <c r="A624" s="477"/>
      <c r="B624" s="135"/>
      <c r="C624" s="136"/>
      <c r="D624" s="137"/>
      <c r="E624" s="138"/>
      <c r="F624" s="137"/>
      <c r="G624" s="127"/>
      <c r="H624" s="143"/>
      <c r="I624" s="143"/>
      <c r="K624" s="6"/>
      <c r="L624" s="6"/>
    </row>
    <row r="625" spans="1:12" x14ac:dyDescent="0.2">
      <c r="A625" s="477"/>
      <c r="B625" s="135"/>
      <c r="C625" s="136"/>
      <c r="D625" s="137"/>
      <c r="E625" s="138"/>
      <c r="F625" s="137"/>
      <c r="G625" s="127"/>
      <c r="H625" s="143"/>
      <c r="I625" s="143"/>
      <c r="K625" s="6"/>
      <c r="L625" s="6"/>
    </row>
    <row r="626" spans="1:12" x14ac:dyDescent="0.2">
      <c r="A626" s="477"/>
      <c r="B626" s="135"/>
      <c r="C626" s="136"/>
      <c r="D626" s="137"/>
      <c r="E626" s="138"/>
      <c r="F626" s="137"/>
      <c r="G626" s="127"/>
      <c r="H626" s="143"/>
      <c r="I626" s="143"/>
      <c r="K626" s="6"/>
      <c r="L626" s="6"/>
    </row>
    <row r="627" spans="1:12" x14ac:dyDescent="0.2">
      <c r="A627" s="477"/>
      <c r="B627" s="135"/>
      <c r="C627" s="136"/>
      <c r="D627" s="137"/>
      <c r="E627" s="138"/>
      <c r="F627" s="137"/>
      <c r="G627" s="127"/>
      <c r="H627" s="143"/>
      <c r="I627" s="143"/>
      <c r="K627" s="6"/>
      <c r="L627" s="6"/>
    </row>
    <row r="628" spans="1:12" x14ac:dyDescent="0.2">
      <c r="A628" s="477"/>
      <c r="B628" s="135"/>
      <c r="C628" s="136"/>
      <c r="D628" s="137"/>
      <c r="E628" s="138"/>
      <c r="F628" s="137"/>
      <c r="G628" s="127"/>
      <c r="H628" s="143"/>
      <c r="I628" s="143"/>
      <c r="K628" s="6"/>
      <c r="L628" s="6"/>
    </row>
    <row r="629" spans="1:12" x14ac:dyDescent="0.2">
      <c r="A629" s="477"/>
      <c r="B629" s="135"/>
      <c r="C629" s="136"/>
      <c r="D629" s="137"/>
      <c r="E629" s="138"/>
      <c r="F629" s="137"/>
      <c r="G629" s="127"/>
      <c r="H629" s="143"/>
      <c r="I629" s="143"/>
      <c r="K629" s="6"/>
      <c r="L629" s="6"/>
    </row>
    <row r="630" spans="1:12" x14ac:dyDescent="0.2">
      <c r="A630" s="477"/>
      <c r="B630" s="135"/>
      <c r="C630" s="136"/>
      <c r="D630" s="137"/>
      <c r="E630" s="138"/>
      <c r="F630" s="137"/>
      <c r="G630" s="127"/>
      <c r="H630" s="143"/>
      <c r="I630" s="143"/>
      <c r="K630" s="6"/>
      <c r="L630" s="6"/>
    </row>
    <row r="631" spans="1:12" x14ac:dyDescent="0.2">
      <c r="A631" s="477"/>
      <c r="B631" s="135"/>
      <c r="C631" s="136"/>
      <c r="D631" s="137"/>
      <c r="E631" s="138"/>
      <c r="F631" s="137"/>
      <c r="G631" s="127"/>
      <c r="H631" s="143"/>
      <c r="I631" s="143"/>
      <c r="K631" s="6"/>
      <c r="L631" s="6"/>
    </row>
    <row r="632" spans="1:12" x14ac:dyDescent="0.2">
      <c r="A632" s="477"/>
      <c r="B632" s="135"/>
      <c r="C632" s="136"/>
      <c r="D632" s="137"/>
      <c r="E632" s="138"/>
      <c r="F632" s="137"/>
      <c r="G632" s="127"/>
      <c r="H632" s="143"/>
      <c r="I632" s="143"/>
      <c r="K632" s="6"/>
      <c r="L632" s="6"/>
    </row>
    <row r="633" spans="1:12" x14ac:dyDescent="0.2">
      <c r="A633" s="477"/>
      <c r="B633" s="135"/>
      <c r="C633" s="136"/>
      <c r="D633" s="137"/>
      <c r="E633" s="138"/>
      <c r="F633" s="137"/>
      <c r="G633" s="127"/>
      <c r="H633" s="143"/>
      <c r="I633" s="143"/>
      <c r="K633" s="6"/>
      <c r="L633" s="6"/>
    </row>
    <row r="634" spans="1:12" x14ac:dyDescent="0.2">
      <c r="A634" s="477"/>
      <c r="B634" s="135"/>
      <c r="C634" s="136"/>
      <c r="D634" s="137"/>
      <c r="E634" s="138"/>
      <c r="F634" s="137"/>
      <c r="G634" s="127"/>
      <c r="H634" s="143"/>
      <c r="I634" s="143"/>
      <c r="K634" s="6"/>
      <c r="L634" s="6"/>
    </row>
    <row r="635" spans="1:12" x14ac:dyDescent="0.2">
      <c r="A635" s="477"/>
      <c r="B635" s="135"/>
      <c r="C635" s="136"/>
      <c r="D635" s="137"/>
      <c r="E635" s="138"/>
      <c r="F635" s="137"/>
      <c r="G635" s="127"/>
      <c r="H635" s="143"/>
      <c r="I635" s="143"/>
      <c r="K635" s="6"/>
      <c r="L635" s="6"/>
    </row>
    <row r="636" spans="1:12" x14ac:dyDescent="0.2">
      <c r="A636" s="477"/>
      <c r="B636" s="135"/>
      <c r="C636" s="136"/>
      <c r="D636" s="137"/>
      <c r="E636" s="138"/>
      <c r="F636" s="137"/>
      <c r="G636" s="127"/>
      <c r="H636" s="143"/>
      <c r="I636" s="143"/>
      <c r="K636" s="6"/>
      <c r="L636" s="6"/>
    </row>
    <row r="637" spans="1:12" x14ac:dyDescent="0.2">
      <c r="A637" s="477"/>
      <c r="B637" s="135"/>
      <c r="C637" s="136"/>
      <c r="D637" s="137"/>
      <c r="E637" s="138"/>
      <c r="F637" s="137"/>
      <c r="G637" s="127"/>
      <c r="H637" s="143"/>
      <c r="I637" s="143"/>
      <c r="K637" s="6"/>
      <c r="L637" s="6"/>
    </row>
    <row r="638" spans="1:12" x14ac:dyDescent="0.2">
      <c r="A638" s="477"/>
      <c r="B638" s="135"/>
      <c r="C638" s="136"/>
      <c r="D638" s="137"/>
      <c r="E638" s="138"/>
      <c r="F638" s="137"/>
      <c r="G638" s="127"/>
      <c r="H638" s="143"/>
      <c r="I638" s="143"/>
      <c r="K638" s="6"/>
      <c r="L638" s="6"/>
    </row>
    <row r="639" spans="1:12" x14ac:dyDescent="0.2">
      <c r="A639" s="477"/>
      <c r="B639" s="135"/>
      <c r="C639" s="136"/>
      <c r="D639" s="137"/>
      <c r="E639" s="138"/>
      <c r="F639" s="137"/>
      <c r="G639" s="127"/>
      <c r="H639" s="143"/>
      <c r="I639" s="143"/>
      <c r="K639" s="6"/>
      <c r="L639" s="6"/>
    </row>
    <row r="640" spans="1:12" x14ac:dyDescent="0.2">
      <c r="A640" s="477"/>
      <c r="B640" s="135"/>
      <c r="C640" s="136"/>
      <c r="D640" s="137"/>
      <c r="E640" s="138"/>
      <c r="F640" s="137"/>
      <c r="G640" s="127"/>
      <c r="H640" s="143"/>
      <c r="I640" s="143"/>
      <c r="K640" s="6"/>
      <c r="L640" s="6"/>
    </row>
    <row r="641" spans="1:12" x14ac:dyDescent="0.2">
      <c r="A641" s="477"/>
      <c r="B641" s="135"/>
      <c r="C641" s="136"/>
      <c r="D641" s="137"/>
      <c r="E641" s="138"/>
      <c r="F641" s="137"/>
      <c r="G641" s="127"/>
      <c r="H641" s="143"/>
      <c r="I641" s="143"/>
      <c r="K641" s="6"/>
      <c r="L641" s="6"/>
    </row>
    <row r="642" spans="1:12" x14ac:dyDescent="0.2">
      <c r="A642" s="477"/>
      <c r="B642" s="135"/>
      <c r="C642" s="136"/>
      <c r="D642" s="137"/>
      <c r="E642" s="138"/>
      <c r="F642" s="137"/>
      <c r="G642" s="127"/>
      <c r="H642" s="143"/>
      <c r="I642" s="143"/>
      <c r="K642" s="6"/>
      <c r="L642" s="6"/>
    </row>
    <row r="643" spans="1:12" x14ac:dyDescent="0.2">
      <c r="A643" s="477"/>
      <c r="B643" s="135"/>
      <c r="C643" s="136"/>
      <c r="D643" s="137"/>
      <c r="E643" s="138"/>
      <c r="F643" s="137"/>
      <c r="G643" s="127"/>
      <c r="H643" s="143"/>
      <c r="I643" s="143"/>
      <c r="K643" s="6"/>
      <c r="L643" s="6"/>
    </row>
    <row r="644" spans="1:12" x14ac:dyDescent="0.2">
      <c r="A644" s="477"/>
      <c r="B644" s="135"/>
      <c r="C644" s="136"/>
      <c r="D644" s="137"/>
      <c r="E644" s="138"/>
      <c r="F644" s="137"/>
      <c r="G644" s="127"/>
      <c r="H644" s="143"/>
      <c r="I644" s="143"/>
      <c r="K644" s="6"/>
      <c r="L644" s="6"/>
    </row>
    <row r="645" spans="1:12" x14ac:dyDescent="0.2">
      <c r="A645" s="477"/>
      <c r="B645" s="135"/>
      <c r="C645" s="136"/>
      <c r="D645" s="137"/>
      <c r="E645" s="138"/>
      <c r="F645" s="137"/>
      <c r="G645" s="127"/>
      <c r="H645" s="143"/>
      <c r="I645" s="143"/>
      <c r="K645" s="6"/>
      <c r="L645" s="6"/>
    </row>
    <row r="646" spans="1:12" x14ac:dyDescent="0.2">
      <c r="A646" s="477"/>
      <c r="B646" s="135"/>
      <c r="C646" s="136"/>
      <c r="D646" s="137"/>
      <c r="E646" s="138"/>
      <c r="F646" s="137"/>
      <c r="G646" s="127"/>
      <c r="H646" s="143"/>
      <c r="I646" s="143"/>
      <c r="K646" s="6"/>
      <c r="L646" s="6"/>
    </row>
    <row r="647" spans="1:12" x14ac:dyDescent="0.2">
      <c r="A647" s="477"/>
      <c r="B647" s="135"/>
      <c r="C647" s="136"/>
      <c r="D647" s="137"/>
      <c r="E647" s="138"/>
      <c r="F647" s="137"/>
      <c r="G647" s="127"/>
      <c r="H647" s="143"/>
      <c r="I647" s="143"/>
      <c r="K647" s="6"/>
      <c r="L647" s="6"/>
    </row>
    <row r="648" spans="1:12" x14ac:dyDescent="0.2">
      <c r="A648" s="477"/>
      <c r="B648" s="135"/>
      <c r="C648" s="136"/>
      <c r="D648" s="137"/>
      <c r="E648" s="138"/>
      <c r="F648" s="137"/>
      <c r="G648" s="127"/>
      <c r="H648" s="143"/>
      <c r="I648" s="143"/>
      <c r="K648" s="6"/>
      <c r="L648" s="6"/>
    </row>
    <row r="649" spans="1:12" x14ac:dyDescent="0.2">
      <c r="A649" s="477"/>
      <c r="B649" s="135"/>
      <c r="C649" s="136"/>
      <c r="D649" s="137"/>
      <c r="E649" s="138"/>
      <c r="F649" s="137"/>
      <c r="G649" s="127"/>
      <c r="H649" s="143"/>
      <c r="I649" s="143"/>
      <c r="K649" s="6"/>
      <c r="L649" s="6"/>
    </row>
    <row r="650" spans="1:12" x14ac:dyDescent="0.2">
      <c r="A650" s="477"/>
      <c r="B650" s="135"/>
      <c r="C650" s="136"/>
      <c r="D650" s="137"/>
      <c r="E650" s="138"/>
      <c r="F650" s="137"/>
      <c r="G650" s="127"/>
      <c r="H650" s="143"/>
      <c r="I650" s="143"/>
      <c r="K650" s="6"/>
      <c r="L650" s="6"/>
    </row>
    <row r="651" spans="1:12" x14ac:dyDescent="0.2">
      <c r="A651" s="477"/>
      <c r="B651" s="135"/>
      <c r="C651" s="136"/>
      <c r="D651" s="137"/>
      <c r="E651" s="138"/>
      <c r="F651" s="137"/>
      <c r="G651" s="127"/>
      <c r="H651" s="143"/>
      <c r="I651" s="143"/>
      <c r="K651" s="6"/>
      <c r="L651" s="6"/>
    </row>
    <row r="652" spans="1:12" x14ac:dyDescent="0.2">
      <c r="A652" s="477"/>
      <c r="B652" s="135"/>
      <c r="C652" s="136"/>
      <c r="D652" s="137"/>
      <c r="E652" s="138"/>
      <c r="F652" s="137"/>
      <c r="G652" s="127"/>
      <c r="H652" s="143"/>
      <c r="I652" s="143"/>
      <c r="K652" s="6"/>
      <c r="L652" s="6"/>
    </row>
    <row r="653" spans="1:12" x14ac:dyDescent="0.2">
      <c r="A653" s="477"/>
      <c r="B653" s="135"/>
      <c r="C653" s="136"/>
      <c r="D653" s="137"/>
      <c r="E653" s="138"/>
      <c r="F653" s="137"/>
      <c r="G653" s="127"/>
      <c r="H653" s="143"/>
      <c r="I653" s="143"/>
      <c r="K653" s="6"/>
      <c r="L653" s="6"/>
    </row>
    <row r="654" spans="1:12" x14ac:dyDescent="0.2">
      <c r="A654" s="477"/>
      <c r="B654" s="135"/>
      <c r="C654" s="136"/>
      <c r="D654" s="137"/>
      <c r="E654" s="138"/>
      <c r="F654" s="137"/>
      <c r="G654" s="127"/>
      <c r="H654" s="143"/>
      <c r="I654" s="143"/>
      <c r="K654" s="6"/>
      <c r="L654" s="6"/>
    </row>
    <row r="655" spans="1:12" x14ac:dyDescent="0.2">
      <c r="A655" s="477"/>
      <c r="B655" s="135"/>
      <c r="C655" s="136"/>
      <c r="D655" s="137"/>
      <c r="E655" s="138"/>
      <c r="F655" s="137"/>
      <c r="G655" s="127"/>
      <c r="H655" s="143"/>
      <c r="I655" s="143"/>
      <c r="K655" s="6"/>
      <c r="L655" s="6"/>
    </row>
    <row r="656" spans="1:12" x14ac:dyDescent="0.2">
      <c r="A656" s="477"/>
      <c r="B656" s="135"/>
      <c r="C656" s="136"/>
      <c r="D656" s="137"/>
      <c r="E656" s="138"/>
      <c r="F656" s="137"/>
      <c r="G656" s="127"/>
      <c r="H656" s="143"/>
      <c r="I656" s="143"/>
      <c r="K656" s="6"/>
      <c r="L656" s="6"/>
    </row>
    <row r="657" spans="1:12" x14ac:dyDescent="0.2">
      <c r="A657" s="477"/>
      <c r="B657" s="135"/>
      <c r="C657" s="136"/>
      <c r="D657" s="137"/>
      <c r="E657" s="138"/>
      <c r="F657" s="137"/>
      <c r="G657" s="127"/>
      <c r="H657" s="143"/>
      <c r="I657" s="143"/>
      <c r="K657" s="6"/>
      <c r="L657" s="6"/>
    </row>
    <row r="658" spans="1:12" x14ac:dyDescent="0.2">
      <c r="A658" s="477"/>
      <c r="B658" s="135"/>
      <c r="C658" s="136"/>
      <c r="D658" s="137"/>
      <c r="E658" s="138"/>
      <c r="F658" s="137"/>
      <c r="G658" s="127"/>
      <c r="H658" s="143"/>
      <c r="I658" s="143"/>
      <c r="K658" s="6"/>
      <c r="L658" s="6"/>
    </row>
    <row r="659" spans="1:12" x14ac:dyDescent="0.2">
      <c r="A659" s="477"/>
      <c r="B659" s="135"/>
      <c r="C659" s="136"/>
      <c r="D659" s="137"/>
      <c r="E659" s="138"/>
      <c r="F659" s="137"/>
      <c r="G659" s="127"/>
      <c r="H659" s="143"/>
      <c r="I659" s="143"/>
      <c r="K659" s="6"/>
      <c r="L659" s="6"/>
    </row>
    <row r="660" spans="1:12" x14ac:dyDescent="0.2">
      <c r="A660" s="477"/>
      <c r="B660" s="135"/>
      <c r="C660" s="136"/>
      <c r="D660" s="137"/>
      <c r="E660" s="138"/>
      <c r="F660" s="137"/>
      <c r="G660" s="127"/>
      <c r="H660" s="143"/>
      <c r="I660" s="143"/>
      <c r="K660" s="6"/>
      <c r="L660" s="6"/>
    </row>
    <row r="661" spans="1:12" x14ac:dyDescent="0.2">
      <c r="A661" s="477"/>
      <c r="B661" s="135"/>
      <c r="C661" s="136"/>
      <c r="D661" s="137"/>
      <c r="E661" s="138"/>
      <c r="F661" s="137"/>
      <c r="G661" s="127"/>
      <c r="H661" s="143"/>
      <c r="I661" s="143"/>
      <c r="K661" s="6"/>
      <c r="L661" s="6"/>
    </row>
    <row r="662" spans="1:12" x14ac:dyDescent="0.2">
      <c r="A662" s="477"/>
      <c r="B662" s="135"/>
      <c r="C662" s="136"/>
      <c r="D662" s="137"/>
      <c r="E662" s="138"/>
      <c r="F662" s="137"/>
      <c r="G662" s="127"/>
      <c r="H662" s="143"/>
      <c r="I662" s="143"/>
      <c r="K662" s="6"/>
      <c r="L662" s="6"/>
    </row>
    <row r="663" spans="1:12" x14ac:dyDescent="0.2">
      <c r="A663" s="477"/>
      <c r="B663" s="135"/>
      <c r="C663" s="136"/>
      <c r="D663" s="137"/>
      <c r="E663" s="138"/>
      <c r="F663" s="137"/>
      <c r="G663" s="127"/>
      <c r="H663" s="143"/>
      <c r="I663" s="143"/>
      <c r="K663" s="6"/>
      <c r="L663" s="6"/>
    </row>
    <row r="664" spans="1:12" x14ac:dyDescent="0.2">
      <c r="A664" s="477"/>
      <c r="B664" s="135"/>
      <c r="C664" s="136"/>
      <c r="D664" s="137"/>
      <c r="E664" s="138"/>
      <c r="F664" s="137"/>
      <c r="G664" s="127"/>
      <c r="H664" s="143"/>
      <c r="I664" s="143"/>
      <c r="K664" s="6"/>
      <c r="L664" s="6"/>
    </row>
    <row r="665" spans="1:12" x14ac:dyDescent="0.2">
      <c r="A665" s="477"/>
      <c r="B665" s="135"/>
      <c r="C665" s="136"/>
      <c r="D665" s="137"/>
      <c r="E665" s="138"/>
      <c r="F665" s="137"/>
      <c r="G665" s="127"/>
      <c r="H665" s="143"/>
      <c r="I665" s="143"/>
      <c r="K665" s="6"/>
      <c r="L665" s="6"/>
    </row>
    <row r="666" spans="1:12" x14ac:dyDescent="0.2">
      <c r="A666" s="477"/>
      <c r="B666" s="135"/>
      <c r="C666" s="136"/>
      <c r="D666" s="137"/>
      <c r="E666" s="138"/>
      <c r="F666" s="137"/>
      <c r="G666" s="127"/>
      <c r="H666" s="143"/>
      <c r="I666" s="143"/>
      <c r="K666" s="6"/>
      <c r="L666" s="6"/>
    </row>
    <row r="667" spans="1:12" x14ac:dyDescent="0.2">
      <c r="A667" s="477"/>
      <c r="B667" s="135"/>
      <c r="C667" s="136"/>
      <c r="D667" s="137"/>
      <c r="E667" s="138"/>
      <c r="F667" s="137"/>
      <c r="G667" s="127"/>
      <c r="H667" s="143"/>
      <c r="I667" s="143"/>
      <c r="K667" s="6"/>
      <c r="L667" s="6"/>
    </row>
    <row r="668" spans="1:12" x14ac:dyDescent="0.2">
      <c r="A668" s="477"/>
      <c r="B668" s="135"/>
      <c r="C668" s="136"/>
      <c r="D668" s="137"/>
      <c r="E668" s="138"/>
      <c r="F668" s="137"/>
      <c r="G668" s="127"/>
      <c r="H668" s="143"/>
      <c r="I668" s="143"/>
      <c r="K668" s="6"/>
      <c r="L668" s="6"/>
    </row>
    <row r="669" spans="1:12" x14ac:dyDescent="0.2">
      <c r="A669" s="477"/>
      <c r="B669" s="135"/>
      <c r="C669" s="136"/>
      <c r="D669" s="137"/>
      <c r="E669" s="138"/>
      <c r="F669" s="137"/>
      <c r="G669" s="127"/>
      <c r="H669" s="143"/>
      <c r="I669" s="143"/>
      <c r="K669" s="6"/>
      <c r="L669" s="6"/>
    </row>
    <row r="670" spans="1:12" x14ac:dyDescent="0.2">
      <c r="A670" s="477"/>
      <c r="B670" s="135"/>
      <c r="C670" s="136"/>
      <c r="D670" s="137"/>
      <c r="E670" s="138"/>
      <c r="F670" s="137"/>
      <c r="G670" s="127"/>
      <c r="H670" s="143"/>
      <c r="I670" s="143"/>
      <c r="K670" s="6"/>
      <c r="L670" s="6"/>
    </row>
    <row r="671" spans="1:12" x14ac:dyDescent="0.2">
      <c r="A671" s="477"/>
      <c r="B671" s="135"/>
      <c r="C671" s="136"/>
      <c r="D671" s="137"/>
      <c r="E671" s="138"/>
      <c r="F671" s="137"/>
      <c r="G671" s="127"/>
      <c r="H671" s="143"/>
      <c r="I671" s="143"/>
      <c r="K671" s="6"/>
      <c r="L671" s="6"/>
    </row>
    <row r="672" spans="1:12" x14ac:dyDescent="0.2">
      <c r="A672" s="477"/>
      <c r="B672" s="135"/>
      <c r="C672" s="136"/>
      <c r="D672" s="137"/>
      <c r="E672" s="138"/>
      <c r="F672" s="137"/>
      <c r="G672" s="127"/>
      <c r="H672" s="143"/>
      <c r="I672" s="143"/>
      <c r="K672" s="6"/>
      <c r="L672" s="6"/>
    </row>
    <row r="673" spans="1:12" x14ac:dyDescent="0.2">
      <c r="A673" s="477"/>
      <c r="B673" s="135"/>
      <c r="C673" s="136"/>
      <c r="D673" s="137"/>
      <c r="E673" s="138"/>
      <c r="F673" s="137"/>
      <c r="G673" s="127"/>
      <c r="H673" s="143"/>
      <c r="I673" s="143"/>
      <c r="K673" s="6"/>
      <c r="L673" s="6"/>
    </row>
    <row r="674" spans="1:12" x14ac:dyDescent="0.2">
      <c r="A674" s="477"/>
      <c r="B674" s="135"/>
      <c r="C674" s="136"/>
      <c r="D674" s="137"/>
      <c r="E674" s="138"/>
      <c r="F674" s="137"/>
      <c r="G674" s="127"/>
      <c r="H674" s="143"/>
      <c r="I674" s="143"/>
      <c r="K674" s="6"/>
      <c r="L674" s="6"/>
    </row>
    <row r="675" spans="1:12" x14ac:dyDescent="0.2">
      <c r="A675" s="477"/>
      <c r="B675" s="135"/>
      <c r="C675" s="136"/>
      <c r="D675" s="137"/>
      <c r="E675" s="138"/>
      <c r="F675" s="137"/>
      <c r="G675" s="127"/>
      <c r="H675" s="143"/>
      <c r="I675" s="143"/>
      <c r="K675" s="6"/>
      <c r="L675" s="6"/>
    </row>
    <row r="676" spans="1:12" x14ac:dyDescent="0.2">
      <c r="A676" s="477"/>
      <c r="B676" s="135"/>
      <c r="C676" s="136"/>
      <c r="D676" s="137"/>
      <c r="E676" s="138"/>
      <c r="F676" s="137"/>
      <c r="G676" s="127"/>
      <c r="H676" s="143"/>
      <c r="I676" s="143"/>
      <c r="K676" s="6"/>
      <c r="L676" s="6"/>
    </row>
    <row r="677" spans="1:12" x14ac:dyDescent="0.2">
      <c r="A677" s="477"/>
      <c r="B677" s="135"/>
      <c r="C677" s="136"/>
      <c r="D677" s="137"/>
      <c r="E677" s="138"/>
      <c r="F677" s="137"/>
      <c r="G677" s="127"/>
      <c r="H677" s="143"/>
      <c r="I677" s="143"/>
      <c r="K677" s="6"/>
      <c r="L677" s="6"/>
    </row>
    <row r="678" spans="1:12" x14ac:dyDescent="0.2">
      <c r="A678" s="477"/>
      <c r="B678" s="135"/>
      <c r="C678" s="136"/>
      <c r="D678" s="137"/>
      <c r="E678" s="138"/>
      <c r="F678" s="137"/>
      <c r="G678" s="127"/>
      <c r="H678" s="143"/>
      <c r="I678" s="143"/>
      <c r="K678" s="6"/>
      <c r="L678" s="6"/>
    </row>
    <row r="679" spans="1:12" x14ac:dyDescent="0.2">
      <c r="A679" s="477"/>
      <c r="B679" s="135"/>
      <c r="C679" s="136"/>
      <c r="D679" s="137"/>
      <c r="E679" s="138"/>
      <c r="F679" s="137"/>
      <c r="G679" s="127"/>
      <c r="H679" s="143"/>
      <c r="I679" s="143"/>
      <c r="K679" s="6"/>
      <c r="L679" s="6"/>
    </row>
    <row r="680" spans="1:12" x14ac:dyDescent="0.2">
      <c r="A680" s="477"/>
      <c r="B680" s="135"/>
      <c r="C680" s="136"/>
      <c r="D680" s="137"/>
      <c r="E680" s="138"/>
      <c r="F680" s="137"/>
      <c r="G680" s="127"/>
      <c r="H680" s="143"/>
      <c r="I680" s="143"/>
      <c r="K680" s="6"/>
      <c r="L680" s="6"/>
    </row>
    <row r="681" spans="1:12" x14ac:dyDescent="0.2">
      <c r="A681" s="477"/>
      <c r="B681" s="135"/>
      <c r="C681" s="136"/>
      <c r="D681" s="137"/>
      <c r="E681" s="138"/>
      <c r="F681" s="137"/>
      <c r="G681" s="127"/>
      <c r="H681" s="143"/>
      <c r="I681" s="143"/>
      <c r="K681" s="6"/>
      <c r="L681" s="6"/>
    </row>
    <row r="682" spans="1:12" x14ac:dyDescent="0.2">
      <c r="A682" s="477"/>
      <c r="B682" s="135"/>
      <c r="C682" s="136"/>
      <c r="D682" s="137"/>
      <c r="E682" s="138"/>
      <c r="F682" s="137"/>
      <c r="G682" s="127"/>
      <c r="H682" s="143"/>
      <c r="I682" s="143"/>
      <c r="K682" s="6"/>
      <c r="L682" s="6"/>
    </row>
    <row r="683" spans="1:12" x14ac:dyDescent="0.2">
      <c r="A683" s="477"/>
      <c r="B683" s="135"/>
      <c r="C683" s="136"/>
      <c r="D683" s="137"/>
      <c r="E683" s="138"/>
      <c r="F683" s="137"/>
      <c r="G683" s="127"/>
      <c r="H683" s="143"/>
      <c r="I683" s="143"/>
      <c r="K683" s="6"/>
      <c r="L683" s="6"/>
    </row>
    <row r="684" spans="1:12" x14ac:dyDescent="0.2">
      <c r="A684" s="477"/>
      <c r="B684" s="135"/>
      <c r="C684" s="136"/>
      <c r="D684" s="137"/>
      <c r="E684" s="138"/>
      <c r="F684" s="137"/>
      <c r="G684" s="127"/>
      <c r="H684" s="143"/>
      <c r="I684" s="143"/>
      <c r="K684" s="6"/>
      <c r="L684" s="6"/>
    </row>
    <row r="685" spans="1:12" x14ac:dyDescent="0.2">
      <c r="A685" s="477"/>
      <c r="B685" s="135"/>
      <c r="C685" s="136"/>
      <c r="D685" s="137"/>
      <c r="E685" s="138"/>
      <c r="F685" s="137"/>
      <c r="G685" s="127"/>
      <c r="H685" s="143"/>
      <c r="I685" s="143"/>
      <c r="K685" s="6"/>
      <c r="L685" s="6"/>
    </row>
    <row r="686" spans="1:12" x14ac:dyDescent="0.2">
      <c r="A686" s="477"/>
      <c r="B686" s="135"/>
      <c r="C686" s="136"/>
      <c r="D686" s="137"/>
      <c r="E686" s="138"/>
      <c r="F686" s="137"/>
      <c r="G686" s="127"/>
      <c r="H686" s="143"/>
      <c r="I686" s="143"/>
      <c r="K686" s="6"/>
      <c r="L686" s="6"/>
    </row>
    <row r="687" spans="1:12" x14ac:dyDescent="0.2">
      <c r="A687" s="477"/>
      <c r="B687" s="135"/>
      <c r="C687" s="136"/>
      <c r="D687" s="137"/>
      <c r="E687" s="138"/>
      <c r="F687" s="137"/>
      <c r="G687" s="127"/>
      <c r="H687" s="143"/>
      <c r="I687" s="143"/>
      <c r="K687" s="6"/>
      <c r="L687" s="6"/>
    </row>
    <row r="688" spans="1:12" x14ac:dyDescent="0.2">
      <c r="A688" s="477"/>
      <c r="B688" s="135"/>
      <c r="C688" s="136"/>
      <c r="D688" s="137"/>
      <c r="E688" s="138"/>
      <c r="F688" s="137"/>
      <c r="G688" s="127"/>
      <c r="H688" s="143"/>
      <c r="I688" s="143"/>
      <c r="K688" s="6"/>
      <c r="L688" s="6"/>
    </row>
    <row r="689" spans="1:12" x14ac:dyDescent="0.2">
      <c r="A689" s="477"/>
      <c r="B689" s="135"/>
      <c r="C689" s="136"/>
      <c r="D689" s="137"/>
      <c r="E689" s="138"/>
      <c r="F689" s="137"/>
      <c r="G689" s="127"/>
      <c r="H689" s="143"/>
      <c r="I689" s="143"/>
      <c r="K689" s="6"/>
      <c r="L689" s="6"/>
    </row>
    <row r="690" spans="1:12" x14ac:dyDescent="0.2">
      <c r="A690" s="477"/>
      <c r="B690" s="135"/>
      <c r="C690" s="136"/>
      <c r="D690" s="137"/>
      <c r="E690" s="138"/>
      <c r="F690" s="137"/>
      <c r="G690" s="127"/>
      <c r="H690" s="143"/>
      <c r="I690" s="143"/>
      <c r="K690" s="6"/>
      <c r="L690" s="6"/>
    </row>
    <row r="691" spans="1:12" x14ac:dyDescent="0.2">
      <c r="A691" s="477"/>
      <c r="B691" s="135"/>
      <c r="C691" s="136"/>
      <c r="D691" s="137"/>
      <c r="E691" s="138"/>
      <c r="F691" s="137"/>
      <c r="G691" s="127"/>
      <c r="H691" s="143"/>
      <c r="I691" s="143"/>
      <c r="K691" s="6"/>
      <c r="L691" s="6"/>
    </row>
    <row r="692" spans="1:12" x14ac:dyDescent="0.2">
      <c r="A692" s="477"/>
      <c r="B692" s="135"/>
      <c r="C692" s="136"/>
      <c r="D692" s="137"/>
      <c r="E692" s="138"/>
      <c r="F692" s="137"/>
      <c r="G692" s="127"/>
      <c r="H692" s="143"/>
      <c r="I692" s="143"/>
      <c r="K692" s="6"/>
      <c r="L692" s="6"/>
    </row>
    <row r="693" spans="1:12" x14ac:dyDescent="0.2">
      <c r="A693" s="477"/>
      <c r="B693" s="135"/>
      <c r="C693" s="136"/>
      <c r="D693" s="137"/>
      <c r="E693" s="138"/>
      <c r="F693" s="137"/>
      <c r="G693" s="127"/>
      <c r="H693" s="143"/>
      <c r="I693" s="143"/>
      <c r="K693" s="6"/>
      <c r="L693" s="6"/>
    </row>
    <row r="694" spans="1:12" x14ac:dyDescent="0.2">
      <c r="A694" s="477"/>
      <c r="B694" s="135"/>
      <c r="C694" s="136"/>
      <c r="D694" s="137"/>
      <c r="E694" s="138"/>
      <c r="F694" s="137"/>
      <c r="G694" s="127"/>
      <c r="H694" s="143"/>
      <c r="I694" s="143"/>
      <c r="K694" s="6"/>
      <c r="L694" s="6"/>
    </row>
    <row r="695" spans="1:12" x14ac:dyDescent="0.2">
      <c r="A695" s="477"/>
      <c r="B695" s="135"/>
      <c r="C695" s="136"/>
      <c r="D695" s="137"/>
      <c r="E695" s="138"/>
      <c r="F695" s="137"/>
      <c r="G695" s="127"/>
      <c r="H695" s="143"/>
      <c r="I695" s="143"/>
      <c r="K695" s="6"/>
      <c r="L695" s="6"/>
    </row>
    <row r="696" spans="1:12" x14ac:dyDescent="0.2">
      <c r="A696" s="477"/>
      <c r="B696" s="135"/>
      <c r="C696" s="136"/>
      <c r="D696" s="137"/>
      <c r="E696" s="138"/>
      <c r="F696" s="137"/>
      <c r="G696" s="127"/>
      <c r="H696" s="143"/>
      <c r="I696" s="143"/>
      <c r="K696" s="6"/>
      <c r="L696" s="6"/>
    </row>
    <row r="697" spans="1:12" x14ac:dyDescent="0.2">
      <c r="A697" s="477"/>
      <c r="B697" s="135"/>
      <c r="C697" s="136"/>
      <c r="D697" s="137"/>
      <c r="E697" s="138"/>
      <c r="F697" s="137"/>
      <c r="G697" s="127"/>
      <c r="H697" s="143"/>
      <c r="I697" s="143"/>
      <c r="K697" s="6"/>
      <c r="L697" s="6"/>
    </row>
    <row r="698" spans="1:12" x14ac:dyDescent="0.2">
      <c r="A698" s="477"/>
      <c r="B698" s="135"/>
      <c r="C698" s="136"/>
      <c r="D698" s="137"/>
      <c r="E698" s="138"/>
      <c r="F698" s="137"/>
      <c r="G698" s="127"/>
      <c r="H698" s="143"/>
      <c r="I698" s="143"/>
      <c r="K698" s="6"/>
      <c r="L698" s="6"/>
    </row>
    <row r="699" spans="1:12" x14ac:dyDescent="0.2">
      <c r="A699" s="477"/>
      <c r="B699" s="135"/>
      <c r="C699" s="136"/>
      <c r="D699" s="137"/>
      <c r="E699" s="138"/>
      <c r="F699" s="137"/>
      <c r="G699" s="127"/>
      <c r="H699" s="143"/>
      <c r="I699" s="143"/>
      <c r="K699" s="6"/>
      <c r="L699" s="6"/>
    </row>
    <row r="700" spans="1:12" x14ac:dyDescent="0.2">
      <c r="A700" s="477"/>
      <c r="B700" s="135"/>
      <c r="C700" s="136"/>
      <c r="D700" s="137"/>
      <c r="E700" s="138"/>
      <c r="F700" s="137"/>
      <c r="G700" s="127"/>
      <c r="H700" s="143"/>
      <c r="I700" s="143"/>
      <c r="K700" s="6"/>
      <c r="L700" s="6"/>
    </row>
    <row r="701" spans="1:12" x14ac:dyDescent="0.2">
      <c r="A701" s="477"/>
      <c r="B701" s="135"/>
      <c r="C701" s="136"/>
      <c r="D701" s="137"/>
      <c r="E701" s="138"/>
      <c r="F701" s="137"/>
      <c r="G701" s="127"/>
      <c r="H701" s="143"/>
      <c r="I701" s="143"/>
      <c r="K701" s="6"/>
      <c r="L701" s="6"/>
    </row>
    <row r="702" spans="1:12" x14ac:dyDescent="0.2">
      <c r="A702" s="477"/>
      <c r="B702" s="135"/>
      <c r="C702" s="136"/>
      <c r="D702" s="137"/>
      <c r="E702" s="138"/>
      <c r="F702" s="137"/>
      <c r="G702" s="127"/>
      <c r="H702" s="143"/>
      <c r="I702" s="143"/>
      <c r="K702" s="6"/>
      <c r="L702" s="6"/>
    </row>
    <row r="703" spans="1:12" x14ac:dyDescent="0.2">
      <c r="A703" s="477"/>
      <c r="B703" s="135"/>
      <c r="C703" s="136"/>
      <c r="D703" s="137"/>
      <c r="E703" s="138"/>
      <c r="F703" s="137"/>
      <c r="G703" s="127"/>
      <c r="H703" s="143"/>
      <c r="I703" s="143"/>
      <c r="K703" s="6"/>
      <c r="L703" s="6"/>
    </row>
    <row r="704" spans="1:12" x14ac:dyDescent="0.2">
      <c r="A704" s="477"/>
      <c r="B704" s="135"/>
      <c r="C704" s="136"/>
      <c r="D704" s="137"/>
      <c r="E704" s="138"/>
      <c r="F704" s="137"/>
      <c r="G704" s="127"/>
      <c r="H704" s="143"/>
      <c r="I704" s="143"/>
      <c r="K704" s="6"/>
      <c r="L704" s="6"/>
    </row>
    <row r="705" spans="1:12" x14ac:dyDescent="0.2">
      <c r="A705" s="477"/>
      <c r="B705" s="135"/>
      <c r="C705" s="136"/>
      <c r="D705" s="137"/>
      <c r="E705" s="138"/>
      <c r="F705" s="137"/>
      <c r="G705" s="127"/>
      <c r="H705" s="143"/>
      <c r="I705" s="143"/>
      <c r="K705" s="6"/>
      <c r="L705" s="6"/>
    </row>
    <row r="706" spans="1:12" x14ac:dyDescent="0.2">
      <c r="A706" s="477"/>
      <c r="B706" s="135"/>
      <c r="C706" s="136"/>
      <c r="D706" s="137"/>
      <c r="E706" s="138"/>
      <c r="F706" s="137"/>
      <c r="G706" s="127"/>
      <c r="H706" s="143"/>
      <c r="I706" s="143"/>
      <c r="K706" s="6"/>
      <c r="L706" s="6"/>
    </row>
    <row r="707" spans="1:12" x14ac:dyDescent="0.2">
      <c r="A707" s="477"/>
      <c r="B707" s="135"/>
      <c r="C707" s="136"/>
      <c r="D707" s="137"/>
      <c r="E707" s="138"/>
      <c r="F707" s="137"/>
      <c r="G707" s="127"/>
      <c r="H707" s="143"/>
      <c r="I707" s="143"/>
      <c r="K707" s="6"/>
      <c r="L707" s="6"/>
    </row>
    <row r="708" spans="1:12" x14ac:dyDescent="0.2">
      <c r="A708" s="477"/>
      <c r="B708" s="135"/>
      <c r="C708" s="136"/>
      <c r="D708" s="137"/>
      <c r="E708" s="138"/>
      <c r="F708" s="137"/>
      <c r="G708" s="127"/>
      <c r="H708" s="143"/>
      <c r="I708" s="143"/>
      <c r="K708" s="6"/>
      <c r="L708" s="6"/>
    </row>
    <row r="709" spans="1:12" x14ac:dyDescent="0.2">
      <c r="A709" s="477"/>
      <c r="B709" s="135"/>
      <c r="C709" s="136"/>
      <c r="D709" s="137"/>
      <c r="E709" s="138"/>
      <c r="F709" s="137"/>
      <c r="G709" s="127"/>
      <c r="H709" s="143"/>
      <c r="I709" s="143"/>
      <c r="K709" s="6"/>
      <c r="L709" s="6"/>
    </row>
    <row r="710" spans="1:12" x14ac:dyDescent="0.2">
      <c r="A710" s="477"/>
      <c r="B710" s="135"/>
      <c r="C710" s="136"/>
      <c r="D710" s="137"/>
      <c r="E710" s="138"/>
      <c r="F710" s="137"/>
      <c r="G710" s="127"/>
      <c r="H710" s="143"/>
      <c r="I710" s="143"/>
      <c r="K710" s="6"/>
      <c r="L710" s="6"/>
    </row>
    <row r="711" spans="1:12" x14ac:dyDescent="0.2">
      <c r="A711" s="477"/>
      <c r="B711" s="135"/>
      <c r="C711" s="136"/>
      <c r="D711" s="137"/>
      <c r="E711" s="138"/>
      <c r="F711" s="137"/>
      <c r="G711" s="127"/>
      <c r="H711" s="143"/>
      <c r="I711" s="143"/>
      <c r="K711" s="6"/>
      <c r="L711" s="6"/>
    </row>
    <row r="712" spans="1:12" x14ac:dyDescent="0.2">
      <c r="A712" s="477"/>
      <c r="B712" s="135"/>
      <c r="C712" s="136"/>
      <c r="D712" s="137"/>
      <c r="E712" s="138"/>
      <c r="F712" s="137"/>
      <c r="G712" s="127"/>
      <c r="H712" s="143"/>
      <c r="I712" s="143"/>
      <c r="K712" s="6"/>
      <c r="L712" s="6"/>
    </row>
    <row r="713" spans="1:12" x14ac:dyDescent="0.2">
      <c r="A713" s="477"/>
      <c r="B713" s="135"/>
      <c r="C713" s="136"/>
      <c r="D713" s="137"/>
      <c r="E713" s="138"/>
      <c r="F713" s="137"/>
      <c r="G713" s="127"/>
      <c r="H713" s="143"/>
      <c r="I713" s="143"/>
      <c r="K713" s="6"/>
      <c r="L713" s="6"/>
    </row>
    <row r="714" spans="1:12" x14ac:dyDescent="0.2">
      <c r="A714" s="477"/>
      <c r="B714" s="135"/>
      <c r="C714" s="136"/>
      <c r="D714" s="137"/>
      <c r="E714" s="138"/>
      <c r="F714" s="137"/>
      <c r="G714" s="127"/>
      <c r="H714" s="143"/>
      <c r="I714" s="143"/>
      <c r="K714" s="6"/>
      <c r="L714" s="6"/>
    </row>
    <row r="715" spans="1:12" x14ac:dyDescent="0.2">
      <c r="A715" s="477"/>
      <c r="B715" s="135"/>
      <c r="C715" s="136"/>
      <c r="D715" s="137"/>
      <c r="E715" s="138"/>
      <c r="F715" s="137"/>
      <c r="G715" s="127"/>
      <c r="H715" s="143"/>
      <c r="I715" s="143"/>
      <c r="K715" s="6"/>
      <c r="L715" s="6"/>
    </row>
    <row r="716" spans="1:12" x14ac:dyDescent="0.2">
      <c r="A716" s="477"/>
      <c r="B716" s="135"/>
      <c r="C716" s="136"/>
      <c r="D716" s="137"/>
      <c r="E716" s="138"/>
      <c r="F716" s="137"/>
      <c r="G716" s="127"/>
      <c r="H716" s="143"/>
      <c r="I716" s="143"/>
      <c r="K716" s="6"/>
      <c r="L716" s="6"/>
    </row>
    <row r="717" spans="1:12" x14ac:dyDescent="0.2">
      <c r="A717" s="477"/>
      <c r="B717" s="135"/>
      <c r="C717" s="136"/>
      <c r="D717" s="137"/>
      <c r="E717" s="138"/>
      <c r="F717" s="137"/>
      <c r="G717" s="127"/>
      <c r="H717" s="143"/>
      <c r="I717" s="143"/>
      <c r="K717" s="6"/>
      <c r="L717" s="6"/>
    </row>
    <row r="718" spans="1:12" x14ac:dyDescent="0.2">
      <c r="A718" s="477"/>
      <c r="B718" s="135"/>
      <c r="C718" s="136"/>
      <c r="D718" s="137"/>
      <c r="E718" s="138"/>
      <c r="F718" s="137"/>
      <c r="G718" s="127"/>
      <c r="H718" s="143"/>
      <c r="I718" s="143"/>
      <c r="K718" s="6"/>
      <c r="L718" s="6"/>
    </row>
    <row r="719" spans="1:12" x14ac:dyDescent="0.2">
      <c r="A719" s="477"/>
      <c r="B719" s="135"/>
      <c r="C719" s="136"/>
      <c r="D719" s="137"/>
      <c r="E719" s="138"/>
      <c r="F719" s="137"/>
      <c r="G719" s="127"/>
      <c r="H719" s="143"/>
      <c r="I719" s="143"/>
      <c r="K719" s="6"/>
      <c r="L719" s="6"/>
    </row>
    <row r="720" spans="1:12" x14ac:dyDescent="0.2">
      <c r="A720" s="477"/>
      <c r="B720" s="135"/>
      <c r="C720" s="136"/>
      <c r="D720" s="137"/>
      <c r="E720" s="138"/>
      <c r="F720" s="137"/>
      <c r="G720" s="127"/>
      <c r="H720" s="143"/>
      <c r="I720" s="143"/>
      <c r="K720" s="6"/>
      <c r="L720" s="6"/>
    </row>
    <row r="721" spans="1:12" x14ac:dyDescent="0.2">
      <c r="A721" s="477"/>
      <c r="B721" s="135"/>
      <c r="C721" s="136"/>
      <c r="D721" s="137"/>
      <c r="E721" s="138"/>
      <c r="F721" s="137"/>
      <c r="G721" s="127"/>
      <c r="H721" s="143"/>
      <c r="I721" s="143"/>
      <c r="K721" s="6"/>
      <c r="L721" s="6"/>
    </row>
    <row r="722" spans="1:12" x14ac:dyDescent="0.2">
      <c r="A722" s="477"/>
      <c r="B722" s="135"/>
      <c r="C722" s="136"/>
      <c r="D722" s="137"/>
      <c r="E722" s="138"/>
      <c r="F722" s="137"/>
      <c r="G722" s="127"/>
      <c r="H722" s="143"/>
      <c r="I722" s="143"/>
      <c r="K722" s="6"/>
      <c r="L722" s="6"/>
    </row>
    <row r="723" spans="1:12" x14ac:dyDescent="0.2">
      <c r="A723" s="477"/>
      <c r="B723" s="135"/>
      <c r="C723" s="136"/>
      <c r="D723" s="137"/>
      <c r="E723" s="138"/>
      <c r="F723" s="137"/>
      <c r="G723" s="127"/>
      <c r="H723" s="143"/>
      <c r="I723" s="143"/>
      <c r="K723" s="6"/>
      <c r="L723" s="6"/>
    </row>
    <row r="724" spans="1:12" x14ac:dyDescent="0.2">
      <c r="A724" s="477"/>
      <c r="B724" s="135"/>
      <c r="C724" s="136"/>
      <c r="D724" s="137"/>
      <c r="E724" s="138"/>
      <c r="F724" s="137"/>
      <c r="G724" s="127"/>
      <c r="H724" s="143"/>
      <c r="I724" s="143"/>
      <c r="K724" s="6"/>
      <c r="L724" s="6"/>
    </row>
    <row r="725" spans="1:12" x14ac:dyDescent="0.2">
      <c r="A725" s="477"/>
      <c r="B725" s="135"/>
      <c r="C725" s="136"/>
      <c r="D725" s="137"/>
      <c r="E725" s="138"/>
      <c r="F725" s="137"/>
      <c r="G725" s="127"/>
      <c r="H725" s="143"/>
      <c r="I725" s="143"/>
      <c r="K725" s="6"/>
      <c r="L725" s="6"/>
    </row>
    <row r="726" spans="1:12" x14ac:dyDescent="0.2">
      <c r="A726" s="477"/>
      <c r="B726" s="135"/>
      <c r="C726" s="136"/>
      <c r="D726" s="137"/>
      <c r="E726" s="138"/>
      <c r="F726" s="137"/>
      <c r="G726" s="127"/>
      <c r="H726" s="143"/>
      <c r="I726" s="143"/>
      <c r="K726" s="6"/>
      <c r="L726" s="6"/>
    </row>
    <row r="727" spans="1:12" x14ac:dyDescent="0.2">
      <c r="A727" s="477"/>
      <c r="B727" s="135"/>
      <c r="C727" s="136"/>
      <c r="D727" s="137"/>
      <c r="E727" s="138"/>
      <c r="F727" s="137"/>
      <c r="G727" s="127"/>
      <c r="H727" s="143"/>
      <c r="I727" s="143"/>
      <c r="K727" s="6"/>
      <c r="L727" s="6"/>
    </row>
    <row r="728" spans="1:12" x14ac:dyDescent="0.2">
      <c r="A728" s="477"/>
      <c r="B728" s="135"/>
      <c r="C728" s="136"/>
      <c r="D728" s="137"/>
      <c r="E728" s="138"/>
      <c r="F728" s="137"/>
      <c r="G728" s="127"/>
      <c r="H728" s="143"/>
      <c r="I728" s="143"/>
      <c r="K728" s="6"/>
      <c r="L728" s="6"/>
    </row>
    <row r="729" spans="1:12" x14ac:dyDescent="0.2">
      <c r="A729" s="477"/>
      <c r="B729" s="135"/>
      <c r="C729" s="136"/>
      <c r="D729" s="137"/>
      <c r="E729" s="138"/>
      <c r="F729" s="137"/>
      <c r="G729" s="127"/>
      <c r="H729" s="143"/>
      <c r="I729" s="143"/>
      <c r="K729" s="6"/>
      <c r="L729" s="6"/>
    </row>
    <row r="730" spans="1:12" x14ac:dyDescent="0.2">
      <c r="A730" s="477"/>
      <c r="B730" s="135"/>
      <c r="C730" s="136"/>
      <c r="D730" s="137"/>
      <c r="E730" s="138"/>
      <c r="F730" s="137"/>
      <c r="G730" s="127"/>
      <c r="H730" s="143"/>
      <c r="I730" s="143"/>
      <c r="K730" s="6"/>
      <c r="L730" s="6"/>
    </row>
    <row r="731" spans="1:12" x14ac:dyDescent="0.2">
      <c r="A731" s="477"/>
      <c r="B731" s="135"/>
      <c r="C731" s="136"/>
      <c r="D731" s="137"/>
      <c r="E731" s="138"/>
      <c r="F731" s="137"/>
      <c r="G731" s="127"/>
      <c r="H731" s="143"/>
      <c r="I731" s="143"/>
      <c r="K731" s="6"/>
      <c r="L731" s="6"/>
    </row>
    <row r="732" spans="1:12" x14ac:dyDescent="0.2">
      <c r="A732" s="477"/>
      <c r="B732" s="135"/>
      <c r="C732" s="136"/>
      <c r="D732" s="137"/>
      <c r="E732" s="138"/>
      <c r="F732" s="137"/>
      <c r="G732" s="127"/>
      <c r="H732" s="143"/>
      <c r="I732" s="143"/>
      <c r="K732" s="6"/>
      <c r="L732" s="6"/>
    </row>
    <row r="733" spans="1:12" x14ac:dyDescent="0.2">
      <c r="A733" s="477"/>
      <c r="B733" s="135"/>
      <c r="C733" s="136"/>
      <c r="D733" s="137"/>
      <c r="E733" s="138"/>
      <c r="F733" s="137"/>
      <c r="G733" s="127"/>
      <c r="H733" s="143"/>
      <c r="I733" s="143"/>
      <c r="K733" s="6"/>
      <c r="L733" s="6"/>
    </row>
    <row r="734" spans="1:12" x14ac:dyDescent="0.2">
      <c r="A734" s="477"/>
      <c r="B734" s="135"/>
      <c r="C734" s="136"/>
      <c r="D734" s="137"/>
      <c r="E734" s="138"/>
      <c r="F734" s="137"/>
      <c r="G734" s="127"/>
      <c r="H734" s="143"/>
      <c r="I734" s="143"/>
      <c r="K734" s="6"/>
      <c r="L734" s="6"/>
    </row>
    <row r="735" spans="1:12" x14ac:dyDescent="0.2">
      <c r="A735" s="477"/>
      <c r="B735" s="135"/>
      <c r="C735" s="136"/>
      <c r="D735" s="137"/>
      <c r="E735" s="138"/>
      <c r="F735" s="137"/>
      <c r="G735" s="127"/>
      <c r="H735" s="143"/>
      <c r="I735" s="143"/>
      <c r="K735" s="6"/>
      <c r="L735" s="6"/>
    </row>
    <row r="736" spans="1:12" x14ac:dyDescent="0.2">
      <c r="A736" s="477"/>
      <c r="B736" s="135"/>
      <c r="C736" s="136"/>
      <c r="D736" s="137"/>
      <c r="E736" s="138"/>
      <c r="F736" s="137"/>
      <c r="G736" s="127"/>
      <c r="H736" s="143"/>
      <c r="I736" s="143"/>
      <c r="K736" s="6"/>
      <c r="L736" s="6"/>
    </row>
    <row r="737" spans="1:12" x14ac:dyDescent="0.2">
      <c r="A737" s="477"/>
      <c r="B737" s="135"/>
      <c r="C737" s="136"/>
      <c r="D737" s="137"/>
      <c r="E737" s="138"/>
      <c r="F737" s="137"/>
      <c r="G737" s="127"/>
      <c r="H737" s="143"/>
      <c r="I737" s="143"/>
      <c r="K737" s="6"/>
      <c r="L737" s="6"/>
    </row>
    <row r="738" spans="1:12" x14ac:dyDescent="0.2">
      <c r="A738" s="477"/>
      <c r="B738" s="135"/>
      <c r="C738" s="136"/>
      <c r="D738" s="137"/>
      <c r="E738" s="138"/>
      <c r="F738" s="137"/>
      <c r="G738" s="127"/>
      <c r="H738" s="143"/>
      <c r="I738" s="143"/>
      <c r="K738" s="6"/>
      <c r="L738" s="6"/>
    </row>
    <row r="739" spans="1:12" x14ac:dyDescent="0.2">
      <c r="A739" s="477"/>
      <c r="B739" s="135"/>
      <c r="C739" s="136"/>
      <c r="D739" s="137"/>
      <c r="E739" s="138"/>
      <c r="F739" s="137"/>
      <c r="G739" s="127"/>
      <c r="H739" s="143"/>
      <c r="I739" s="143"/>
      <c r="K739" s="6"/>
      <c r="L739" s="6"/>
    </row>
    <row r="740" spans="1:12" x14ac:dyDescent="0.2">
      <c r="A740" s="477"/>
      <c r="B740" s="135"/>
      <c r="C740" s="136"/>
      <c r="D740" s="137"/>
      <c r="E740" s="138"/>
      <c r="F740" s="137"/>
      <c r="G740" s="127"/>
      <c r="H740" s="143"/>
      <c r="I740" s="143"/>
      <c r="K740" s="6"/>
      <c r="L740" s="6"/>
    </row>
    <row r="741" spans="1:12" x14ac:dyDescent="0.2">
      <c r="A741" s="477"/>
      <c r="B741" s="135"/>
      <c r="C741" s="136"/>
      <c r="D741" s="137"/>
      <c r="E741" s="138"/>
      <c r="F741" s="137"/>
      <c r="G741" s="127"/>
      <c r="H741" s="143"/>
      <c r="I741" s="143"/>
      <c r="K741" s="6"/>
      <c r="L741" s="6"/>
    </row>
    <row r="742" spans="1:12" x14ac:dyDescent="0.2">
      <c r="A742" s="477"/>
      <c r="B742" s="135"/>
      <c r="C742" s="136"/>
      <c r="D742" s="137"/>
      <c r="E742" s="138"/>
      <c r="F742" s="137"/>
      <c r="G742" s="127"/>
      <c r="H742" s="143"/>
      <c r="I742" s="143"/>
      <c r="K742" s="6"/>
      <c r="L742" s="6"/>
    </row>
    <row r="743" spans="1:12" x14ac:dyDescent="0.2">
      <c r="A743" s="477"/>
      <c r="B743" s="135"/>
      <c r="C743" s="136"/>
      <c r="D743" s="137"/>
      <c r="E743" s="138"/>
      <c r="F743" s="137"/>
      <c r="G743" s="127"/>
      <c r="H743" s="143"/>
      <c r="I743" s="143"/>
      <c r="K743" s="6"/>
      <c r="L743" s="6"/>
    </row>
    <row r="744" spans="1:12" x14ac:dyDescent="0.2">
      <c r="A744" s="477"/>
      <c r="B744" s="135"/>
      <c r="C744" s="136"/>
      <c r="D744" s="137"/>
      <c r="E744" s="138"/>
      <c r="F744" s="137"/>
      <c r="G744" s="127"/>
      <c r="H744" s="143"/>
      <c r="I744" s="143"/>
      <c r="K744" s="6"/>
      <c r="L744" s="6"/>
    </row>
    <row r="745" spans="1:12" x14ac:dyDescent="0.2">
      <c r="A745" s="477"/>
      <c r="B745" s="135"/>
      <c r="C745" s="136"/>
      <c r="D745" s="137"/>
      <c r="E745" s="138"/>
      <c r="F745" s="137"/>
      <c r="G745" s="127"/>
      <c r="H745" s="143"/>
      <c r="I745" s="143"/>
      <c r="K745" s="6"/>
      <c r="L745" s="6"/>
    </row>
    <row r="746" spans="1:12" x14ac:dyDescent="0.2">
      <c r="A746" s="477"/>
      <c r="B746" s="135"/>
      <c r="C746" s="136"/>
      <c r="D746" s="137"/>
      <c r="E746" s="138"/>
      <c r="F746" s="137"/>
      <c r="G746" s="127"/>
      <c r="H746" s="143"/>
      <c r="I746" s="143"/>
      <c r="K746" s="6"/>
      <c r="L746" s="6"/>
    </row>
    <row r="747" spans="1:12" x14ac:dyDescent="0.2">
      <c r="A747" s="477"/>
      <c r="B747" s="135"/>
      <c r="C747" s="136"/>
      <c r="D747" s="137"/>
      <c r="E747" s="138"/>
      <c r="F747" s="137"/>
      <c r="G747" s="127"/>
      <c r="H747" s="143"/>
      <c r="I747" s="143"/>
      <c r="K747" s="6"/>
      <c r="L747" s="6"/>
    </row>
    <row r="748" spans="1:12" x14ac:dyDescent="0.2">
      <c r="A748" s="477"/>
      <c r="B748" s="135"/>
      <c r="C748" s="136"/>
      <c r="D748" s="137"/>
      <c r="E748" s="138"/>
      <c r="F748" s="137"/>
      <c r="G748" s="127"/>
      <c r="H748" s="143"/>
      <c r="I748" s="143"/>
      <c r="K748" s="6"/>
      <c r="L748" s="6"/>
    </row>
    <row r="749" spans="1:12" x14ac:dyDescent="0.2">
      <c r="A749" s="477"/>
      <c r="B749" s="135"/>
      <c r="C749" s="136"/>
      <c r="D749" s="137"/>
      <c r="E749" s="138"/>
      <c r="F749" s="137"/>
      <c r="G749" s="127"/>
      <c r="H749" s="143"/>
      <c r="I749" s="143"/>
      <c r="K749" s="6"/>
      <c r="L749" s="6"/>
    </row>
    <row r="750" spans="1:12" x14ac:dyDescent="0.2">
      <c r="A750" s="477"/>
      <c r="B750" s="135"/>
      <c r="C750" s="136"/>
      <c r="D750" s="137"/>
      <c r="E750" s="138"/>
      <c r="F750" s="137"/>
      <c r="G750" s="127"/>
      <c r="H750" s="143"/>
      <c r="I750" s="143"/>
      <c r="K750" s="6"/>
      <c r="L750" s="6"/>
    </row>
    <row r="751" spans="1:12" x14ac:dyDescent="0.2">
      <c r="A751" s="477"/>
      <c r="B751" s="135"/>
      <c r="C751" s="136"/>
      <c r="D751" s="137"/>
      <c r="E751" s="138"/>
      <c r="F751" s="137"/>
      <c r="G751" s="127"/>
      <c r="H751" s="143"/>
      <c r="I751" s="143"/>
      <c r="K751" s="6"/>
      <c r="L751" s="6"/>
    </row>
    <row r="752" spans="1:12" x14ac:dyDescent="0.2">
      <c r="A752" s="477"/>
      <c r="B752" s="135"/>
      <c r="C752" s="136"/>
      <c r="D752" s="137"/>
      <c r="E752" s="138"/>
      <c r="F752" s="137"/>
      <c r="G752" s="127"/>
      <c r="H752" s="143"/>
      <c r="I752" s="143"/>
      <c r="K752" s="6"/>
      <c r="L752" s="6"/>
    </row>
    <row r="753" spans="1:12" x14ac:dyDescent="0.2">
      <c r="A753" s="477"/>
      <c r="B753" s="135"/>
      <c r="C753" s="136"/>
      <c r="D753" s="137"/>
      <c r="E753" s="138"/>
      <c r="F753" s="137"/>
      <c r="G753" s="127"/>
      <c r="H753" s="143"/>
      <c r="I753" s="143"/>
      <c r="K753" s="6"/>
      <c r="L753" s="6"/>
    </row>
    <row r="754" spans="1:12" x14ac:dyDescent="0.2">
      <c r="A754" s="477"/>
      <c r="B754" s="135"/>
      <c r="C754" s="136"/>
      <c r="D754" s="137"/>
      <c r="E754" s="138"/>
      <c r="F754" s="137"/>
      <c r="G754" s="127"/>
      <c r="H754" s="143"/>
      <c r="I754" s="143"/>
      <c r="K754" s="6"/>
      <c r="L754" s="6"/>
    </row>
    <row r="755" spans="1:12" x14ac:dyDescent="0.2">
      <c r="A755" s="477"/>
      <c r="B755" s="135"/>
      <c r="C755" s="136"/>
      <c r="D755" s="137"/>
      <c r="E755" s="138"/>
      <c r="F755" s="137"/>
      <c r="G755" s="127"/>
      <c r="H755" s="143"/>
      <c r="I755" s="143"/>
      <c r="K755" s="6"/>
      <c r="L755" s="6"/>
    </row>
    <row r="756" spans="1:12" x14ac:dyDescent="0.2">
      <c r="A756" s="477"/>
      <c r="B756" s="135"/>
      <c r="C756" s="136"/>
      <c r="D756" s="137"/>
      <c r="E756" s="138"/>
      <c r="F756" s="137"/>
      <c r="G756" s="127"/>
      <c r="H756" s="143"/>
      <c r="I756" s="143"/>
      <c r="K756" s="6"/>
      <c r="L756" s="6"/>
    </row>
    <row r="757" spans="1:12" x14ac:dyDescent="0.2">
      <c r="A757" s="477"/>
      <c r="B757" s="135"/>
      <c r="C757" s="136"/>
      <c r="D757" s="137"/>
      <c r="E757" s="138"/>
      <c r="F757" s="137"/>
      <c r="G757" s="127"/>
      <c r="H757" s="143"/>
      <c r="I757" s="143"/>
      <c r="K757" s="6"/>
      <c r="L757" s="6"/>
    </row>
    <row r="758" spans="1:12" x14ac:dyDescent="0.2">
      <c r="A758" s="477"/>
      <c r="B758" s="135"/>
      <c r="C758" s="136"/>
      <c r="D758" s="137"/>
      <c r="E758" s="138"/>
      <c r="F758" s="137"/>
      <c r="G758" s="127"/>
      <c r="H758" s="143"/>
      <c r="I758" s="143"/>
      <c r="K758" s="6"/>
      <c r="L758" s="6"/>
    </row>
    <row r="759" spans="1:12" x14ac:dyDescent="0.2">
      <c r="A759" s="477"/>
      <c r="B759" s="135"/>
      <c r="C759" s="136"/>
      <c r="D759" s="137"/>
      <c r="E759" s="138"/>
      <c r="F759" s="137"/>
      <c r="G759" s="127"/>
      <c r="H759" s="143"/>
      <c r="I759" s="143"/>
      <c r="K759" s="6"/>
      <c r="L759" s="6"/>
    </row>
    <row r="760" spans="1:12" x14ac:dyDescent="0.2">
      <c r="A760" s="477"/>
      <c r="B760" s="135"/>
      <c r="C760" s="136"/>
      <c r="D760" s="137"/>
      <c r="E760" s="138"/>
      <c r="F760" s="137"/>
      <c r="G760" s="127"/>
      <c r="H760" s="143"/>
      <c r="I760" s="143"/>
      <c r="K760" s="6"/>
      <c r="L760" s="6"/>
    </row>
    <row r="761" spans="1:12" x14ac:dyDescent="0.2">
      <c r="A761" s="477"/>
      <c r="B761" s="135"/>
      <c r="C761" s="136"/>
      <c r="D761" s="137"/>
      <c r="E761" s="138"/>
      <c r="F761" s="137"/>
      <c r="G761" s="127"/>
      <c r="H761" s="143"/>
      <c r="I761" s="143"/>
      <c r="K761" s="6"/>
      <c r="L761" s="6"/>
    </row>
    <row r="762" spans="1:12" x14ac:dyDescent="0.2">
      <c r="A762" s="477"/>
      <c r="B762" s="135"/>
      <c r="C762" s="136"/>
      <c r="D762" s="137"/>
      <c r="E762" s="138"/>
      <c r="F762" s="137"/>
      <c r="G762" s="127"/>
      <c r="H762" s="143"/>
      <c r="I762" s="143"/>
      <c r="K762" s="6"/>
      <c r="L762" s="6"/>
    </row>
    <row r="763" spans="1:12" x14ac:dyDescent="0.2">
      <c r="A763" s="477"/>
      <c r="B763" s="135"/>
      <c r="C763" s="136"/>
      <c r="D763" s="137"/>
      <c r="E763" s="138"/>
      <c r="F763" s="137"/>
      <c r="G763" s="127"/>
      <c r="H763" s="143"/>
      <c r="I763" s="143"/>
      <c r="K763" s="6"/>
      <c r="L763" s="6"/>
    </row>
    <row r="764" spans="1:12" x14ac:dyDescent="0.2">
      <c r="A764" s="477"/>
      <c r="B764" s="135"/>
      <c r="C764" s="136"/>
      <c r="D764" s="137"/>
      <c r="E764" s="138"/>
      <c r="F764" s="137"/>
      <c r="G764" s="127"/>
      <c r="H764" s="143"/>
      <c r="I764" s="143"/>
      <c r="K764" s="6"/>
      <c r="L764" s="6"/>
    </row>
    <row r="765" spans="1:12" x14ac:dyDescent="0.2">
      <c r="A765" s="477"/>
      <c r="B765" s="135"/>
      <c r="C765" s="136"/>
      <c r="D765" s="137"/>
      <c r="E765" s="138"/>
      <c r="F765" s="137"/>
      <c r="G765" s="127"/>
      <c r="H765" s="143"/>
      <c r="I765" s="143"/>
      <c r="K765" s="6"/>
      <c r="L765" s="6"/>
    </row>
    <row r="766" spans="1:12" x14ac:dyDescent="0.2">
      <c r="A766" s="477"/>
      <c r="B766" s="135"/>
      <c r="C766" s="136"/>
      <c r="D766" s="137"/>
      <c r="E766" s="138"/>
      <c r="F766" s="137"/>
      <c r="G766" s="127"/>
      <c r="H766" s="143"/>
      <c r="I766" s="143"/>
      <c r="K766" s="6"/>
      <c r="L766" s="6"/>
    </row>
    <row r="767" spans="1:12" x14ac:dyDescent="0.2">
      <c r="A767" s="477"/>
      <c r="B767" s="135"/>
      <c r="C767" s="136"/>
      <c r="D767" s="137"/>
      <c r="E767" s="138"/>
      <c r="F767" s="137"/>
      <c r="G767" s="127"/>
      <c r="H767" s="143"/>
      <c r="I767" s="143"/>
      <c r="K767" s="6"/>
      <c r="L767" s="6"/>
    </row>
    <row r="768" spans="1:12" x14ac:dyDescent="0.2">
      <c r="A768" s="477"/>
      <c r="B768" s="135"/>
      <c r="C768" s="136"/>
      <c r="D768" s="137"/>
      <c r="E768" s="138"/>
      <c r="F768" s="137"/>
      <c r="G768" s="127"/>
      <c r="H768" s="143"/>
      <c r="I768" s="143"/>
      <c r="K768" s="6"/>
      <c r="L768" s="6"/>
    </row>
    <row r="769" spans="1:12" x14ac:dyDescent="0.2">
      <c r="A769" s="477"/>
      <c r="B769" s="135"/>
      <c r="C769" s="136"/>
      <c r="D769" s="137"/>
      <c r="E769" s="138"/>
      <c r="F769" s="137"/>
      <c r="G769" s="127"/>
      <c r="H769" s="143"/>
      <c r="I769" s="143"/>
      <c r="K769" s="6"/>
      <c r="L769" s="6"/>
    </row>
    <row r="770" spans="1:12" x14ac:dyDescent="0.2">
      <c r="A770" s="477"/>
      <c r="B770" s="135"/>
      <c r="C770" s="136"/>
      <c r="D770" s="137"/>
      <c r="E770" s="138"/>
      <c r="F770" s="137"/>
      <c r="G770" s="127"/>
      <c r="H770" s="143"/>
      <c r="I770" s="143"/>
      <c r="K770" s="6"/>
      <c r="L770" s="6"/>
    </row>
    <row r="771" spans="1:12" x14ac:dyDescent="0.2">
      <c r="A771" s="477"/>
      <c r="B771" s="135"/>
      <c r="C771" s="136"/>
      <c r="D771" s="137"/>
      <c r="E771" s="138"/>
      <c r="F771" s="137"/>
      <c r="G771" s="127"/>
      <c r="H771" s="143"/>
      <c r="I771" s="143"/>
      <c r="K771" s="6"/>
      <c r="L771" s="6"/>
    </row>
    <row r="772" spans="1:12" x14ac:dyDescent="0.2">
      <c r="A772" s="477"/>
      <c r="B772" s="135"/>
      <c r="C772" s="136"/>
      <c r="D772" s="137"/>
      <c r="E772" s="138"/>
      <c r="F772" s="137"/>
      <c r="G772" s="127"/>
      <c r="H772" s="143"/>
      <c r="I772" s="143"/>
      <c r="K772" s="6"/>
      <c r="L772" s="6"/>
    </row>
    <row r="773" spans="1:12" x14ac:dyDescent="0.2">
      <c r="A773" s="477"/>
      <c r="B773" s="135"/>
      <c r="C773" s="136"/>
      <c r="D773" s="137"/>
      <c r="E773" s="138"/>
      <c r="F773" s="137"/>
      <c r="G773" s="127"/>
      <c r="H773" s="143"/>
      <c r="I773" s="143"/>
      <c r="K773" s="6"/>
      <c r="L773" s="6"/>
    </row>
    <row r="774" spans="1:12" x14ac:dyDescent="0.2">
      <c r="A774" s="477"/>
      <c r="B774" s="135"/>
      <c r="C774" s="136"/>
      <c r="D774" s="137"/>
      <c r="E774" s="138"/>
      <c r="F774" s="137"/>
      <c r="G774" s="127"/>
      <c r="H774" s="143"/>
      <c r="I774" s="143"/>
      <c r="K774" s="6"/>
      <c r="L774" s="6"/>
    </row>
    <row r="775" spans="1:12" x14ac:dyDescent="0.2">
      <c r="A775" s="477"/>
      <c r="B775" s="135"/>
      <c r="C775" s="136"/>
      <c r="D775" s="137"/>
      <c r="E775" s="138"/>
      <c r="F775" s="137"/>
      <c r="G775" s="127"/>
      <c r="H775" s="143"/>
      <c r="I775" s="143"/>
      <c r="K775" s="6"/>
      <c r="L775" s="6"/>
    </row>
    <row r="776" spans="1:12" x14ac:dyDescent="0.2">
      <c r="A776" s="477"/>
      <c r="B776" s="135"/>
      <c r="C776" s="136"/>
      <c r="D776" s="137"/>
      <c r="E776" s="138"/>
      <c r="F776" s="137"/>
      <c r="G776" s="127"/>
      <c r="H776" s="143"/>
      <c r="I776" s="143"/>
      <c r="K776" s="6"/>
      <c r="L776" s="6"/>
    </row>
    <row r="777" spans="1:12" x14ac:dyDescent="0.2">
      <c r="A777" s="477"/>
      <c r="B777" s="135"/>
      <c r="C777" s="136"/>
      <c r="D777" s="137"/>
      <c r="E777" s="138"/>
      <c r="F777" s="137"/>
      <c r="G777" s="127"/>
      <c r="H777" s="143"/>
      <c r="I777" s="143"/>
      <c r="K777" s="6"/>
      <c r="L777" s="6"/>
    </row>
    <row r="778" spans="1:12" x14ac:dyDescent="0.2">
      <c r="A778" s="477"/>
      <c r="B778" s="135"/>
      <c r="C778" s="136"/>
      <c r="D778" s="137"/>
      <c r="E778" s="138"/>
      <c r="F778" s="137"/>
      <c r="G778" s="127"/>
      <c r="H778" s="143"/>
      <c r="I778" s="143"/>
      <c r="K778" s="6"/>
      <c r="L778" s="6"/>
    </row>
    <row r="779" spans="1:12" x14ac:dyDescent="0.2">
      <c r="A779" s="477"/>
      <c r="B779" s="135"/>
      <c r="C779" s="136"/>
      <c r="D779" s="137"/>
      <c r="E779" s="138"/>
      <c r="F779" s="137"/>
      <c r="G779" s="127"/>
      <c r="H779" s="143"/>
      <c r="I779" s="143"/>
      <c r="K779" s="6"/>
      <c r="L779" s="6"/>
    </row>
    <row r="780" spans="1:12" x14ac:dyDescent="0.2">
      <c r="A780" s="477"/>
      <c r="B780" s="135"/>
      <c r="C780" s="136"/>
      <c r="D780" s="137"/>
      <c r="E780" s="138"/>
      <c r="F780" s="137"/>
      <c r="G780" s="127"/>
      <c r="H780" s="143"/>
      <c r="I780" s="143"/>
      <c r="K780" s="6"/>
      <c r="L780" s="6"/>
    </row>
    <row r="781" spans="1:12" x14ac:dyDescent="0.2">
      <c r="A781" s="477"/>
      <c r="B781" s="135"/>
      <c r="C781" s="136"/>
      <c r="D781" s="137"/>
      <c r="E781" s="138"/>
      <c r="F781" s="137"/>
      <c r="G781" s="127"/>
      <c r="H781" s="143"/>
      <c r="I781" s="143"/>
      <c r="K781" s="6"/>
      <c r="L781" s="6"/>
    </row>
    <row r="782" spans="1:12" x14ac:dyDescent="0.2">
      <c r="A782" s="477"/>
      <c r="B782" s="135"/>
      <c r="C782" s="136"/>
      <c r="D782" s="137"/>
      <c r="E782" s="138"/>
      <c r="F782" s="137"/>
      <c r="G782" s="127"/>
      <c r="H782" s="143"/>
      <c r="I782" s="143"/>
      <c r="K782" s="6"/>
      <c r="L782" s="6"/>
    </row>
    <row r="783" spans="1:12" x14ac:dyDescent="0.2">
      <c r="A783" s="477"/>
      <c r="B783" s="135"/>
      <c r="C783" s="136"/>
      <c r="D783" s="137"/>
      <c r="E783" s="138"/>
      <c r="F783" s="137"/>
      <c r="G783" s="127"/>
      <c r="H783" s="143"/>
      <c r="I783" s="143"/>
      <c r="K783" s="6"/>
      <c r="L783" s="6"/>
    </row>
    <row r="784" spans="1:12" x14ac:dyDescent="0.2">
      <c r="A784" s="477"/>
      <c r="B784" s="135"/>
      <c r="C784" s="136"/>
      <c r="D784" s="137"/>
      <c r="E784" s="138"/>
      <c r="F784" s="137"/>
      <c r="G784" s="127"/>
      <c r="H784" s="143"/>
      <c r="I784" s="143"/>
      <c r="K784" s="6"/>
      <c r="L784" s="6"/>
    </row>
    <row r="785" spans="1:12" x14ac:dyDescent="0.2">
      <c r="A785" s="477"/>
      <c r="B785" s="135"/>
      <c r="C785" s="136"/>
      <c r="D785" s="137"/>
      <c r="E785" s="138"/>
      <c r="F785" s="137"/>
      <c r="G785" s="127"/>
      <c r="H785" s="143"/>
      <c r="I785" s="143"/>
      <c r="K785" s="6"/>
      <c r="L785" s="6"/>
    </row>
    <row r="786" spans="1:12" x14ac:dyDescent="0.2">
      <c r="A786" s="477"/>
      <c r="B786" s="135"/>
      <c r="C786" s="136"/>
      <c r="D786" s="137"/>
      <c r="E786" s="138"/>
      <c r="F786" s="137"/>
      <c r="G786" s="127"/>
      <c r="H786" s="143"/>
      <c r="I786" s="143"/>
      <c r="K786" s="6"/>
      <c r="L786" s="6"/>
    </row>
    <row r="787" spans="1:12" x14ac:dyDescent="0.2">
      <c r="A787" s="477"/>
      <c r="B787" s="135"/>
      <c r="C787" s="136"/>
      <c r="D787" s="137"/>
      <c r="E787" s="138"/>
      <c r="F787" s="137"/>
      <c r="G787" s="127"/>
      <c r="H787" s="143"/>
      <c r="I787" s="143"/>
      <c r="K787" s="6"/>
      <c r="L787" s="6"/>
    </row>
    <row r="788" spans="1:12" x14ac:dyDescent="0.2">
      <c r="A788" s="477"/>
      <c r="B788" s="135"/>
      <c r="C788" s="136"/>
      <c r="D788" s="137"/>
      <c r="E788" s="138"/>
      <c r="F788" s="137"/>
      <c r="G788" s="127"/>
      <c r="H788" s="143"/>
      <c r="I788" s="143"/>
      <c r="K788" s="6"/>
      <c r="L788" s="6"/>
    </row>
    <row r="789" spans="1:12" x14ac:dyDescent="0.2">
      <c r="A789" s="477"/>
      <c r="B789" s="135"/>
      <c r="C789" s="136"/>
      <c r="D789" s="137"/>
      <c r="E789" s="138"/>
      <c r="F789" s="137"/>
      <c r="G789" s="127"/>
      <c r="H789" s="143"/>
      <c r="I789" s="143"/>
      <c r="K789" s="6"/>
      <c r="L789" s="6"/>
    </row>
    <row r="790" spans="1:12" x14ac:dyDescent="0.2">
      <c r="A790" s="477"/>
      <c r="B790" s="135"/>
      <c r="C790" s="136"/>
      <c r="D790" s="137"/>
      <c r="E790" s="138"/>
      <c r="F790" s="137"/>
      <c r="G790" s="127"/>
      <c r="H790" s="143"/>
      <c r="I790" s="143"/>
      <c r="K790" s="6"/>
      <c r="L790" s="6"/>
    </row>
    <row r="791" spans="1:12" x14ac:dyDescent="0.2">
      <c r="A791" s="477"/>
      <c r="B791" s="135"/>
      <c r="C791" s="136"/>
      <c r="D791" s="137"/>
      <c r="E791" s="138"/>
      <c r="F791" s="137"/>
      <c r="G791" s="127"/>
      <c r="H791" s="143"/>
      <c r="I791" s="143"/>
      <c r="K791" s="6"/>
      <c r="L791" s="6"/>
    </row>
    <row r="792" spans="1:12" x14ac:dyDescent="0.2">
      <c r="A792" s="477"/>
      <c r="B792" s="135"/>
      <c r="C792" s="136"/>
      <c r="D792" s="137"/>
      <c r="E792" s="138"/>
      <c r="F792" s="137"/>
      <c r="G792" s="127"/>
      <c r="H792" s="143"/>
      <c r="I792" s="143"/>
      <c r="K792" s="6"/>
      <c r="L792" s="6"/>
    </row>
    <row r="793" spans="1:12" x14ac:dyDescent="0.2">
      <c r="A793" s="477"/>
      <c r="B793" s="135"/>
      <c r="C793" s="136"/>
      <c r="D793" s="137"/>
      <c r="E793" s="138"/>
      <c r="F793" s="137"/>
      <c r="G793" s="127"/>
      <c r="H793" s="143"/>
      <c r="I793" s="143"/>
      <c r="K793" s="6"/>
      <c r="L793" s="6"/>
    </row>
    <row r="794" spans="1:12" x14ac:dyDescent="0.2">
      <c r="A794" s="477"/>
      <c r="B794" s="135"/>
      <c r="C794" s="136"/>
      <c r="D794" s="137"/>
      <c r="E794" s="138"/>
      <c r="F794" s="137"/>
      <c r="G794" s="127"/>
      <c r="H794" s="143"/>
      <c r="I794" s="143"/>
      <c r="K794" s="6"/>
      <c r="L794" s="6"/>
    </row>
    <row r="795" spans="1:12" x14ac:dyDescent="0.2">
      <c r="A795" s="477"/>
      <c r="B795" s="135"/>
      <c r="C795" s="136"/>
      <c r="D795" s="137"/>
      <c r="E795" s="138"/>
      <c r="F795" s="137"/>
      <c r="G795" s="127"/>
      <c r="H795" s="143"/>
      <c r="I795" s="143"/>
      <c r="K795" s="6"/>
      <c r="L795" s="6"/>
    </row>
    <row r="796" spans="1:12" x14ac:dyDescent="0.2">
      <c r="A796" s="477"/>
      <c r="B796" s="135"/>
      <c r="C796" s="136"/>
      <c r="D796" s="137"/>
      <c r="E796" s="138"/>
      <c r="F796" s="137"/>
      <c r="G796" s="127"/>
      <c r="H796" s="143"/>
      <c r="I796" s="143"/>
      <c r="K796" s="6"/>
      <c r="L796" s="6"/>
    </row>
    <row r="797" spans="1:12" x14ac:dyDescent="0.2">
      <c r="A797" s="477"/>
      <c r="B797" s="135"/>
      <c r="C797" s="136"/>
      <c r="D797" s="137"/>
      <c r="E797" s="138"/>
      <c r="F797" s="137"/>
      <c r="G797" s="127"/>
      <c r="H797" s="143"/>
      <c r="I797" s="143"/>
      <c r="K797" s="6"/>
      <c r="L797" s="6"/>
    </row>
    <row r="798" spans="1:12" x14ac:dyDescent="0.2">
      <c r="A798" s="477"/>
      <c r="B798" s="135"/>
      <c r="C798" s="136"/>
      <c r="D798" s="137"/>
      <c r="E798" s="138"/>
      <c r="F798" s="137"/>
      <c r="G798" s="127"/>
      <c r="H798" s="143"/>
      <c r="I798" s="143"/>
      <c r="K798" s="6"/>
      <c r="L798" s="6"/>
    </row>
    <row r="799" spans="1:12" x14ac:dyDescent="0.2">
      <c r="A799" s="477"/>
      <c r="B799" s="135"/>
      <c r="C799" s="136"/>
      <c r="D799" s="137"/>
      <c r="E799" s="138"/>
      <c r="F799" s="137"/>
      <c r="G799" s="127"/>
      <c r="H799" s="143"/>
      <c r="I799" s="143"/>
      <c r="K799" s="6"/>
      <c r="L799" s="6"/>
    </row>
    <row r="800" spans="1:12" x14ac:dyDescent="0.2">
      <c r="A800" s="477"/>
      <c r="B800" s="135"/>
      <c r="C800" s="136"/>
      <c r="D800" s="137"/>
      <c r="E800" s="138"/>
      <c r="F800" s="137"/>
      <c r="G800" s="127"/>
      <c r="H800" s="143"/>
      <c r="I800" s="143"/>
      <c r="K800" s="6"/>
      <c r="L800" s="6"/>
    </row>
    <row r="801" spans="1:12" x14ac:dyDescent="0.2">
      <c r="A801" s="477"/>
      <c r="B801" s="135"/>
      <c r="C801" s="136"/>
      <c r="D801" s="137"/>
      <c r="E801" s="138"/>
      <c r="F801" s="137"/>
      <c r="G801" s="127"/>
      <c r="H801" s="143"/>
      <c r="I801" s="143"/>
      <c r="K801" s="6"/>
      <c r="L801" s="6"/>
    </row>
    <row r="802" spans="1:12" x14ac:dyDescent="0.2">
      <c r="A802" s="477"/>
      <c r="B802" s="135"/>
      <c r="C802" s="136"/>
      <c r="D802" s="137"/>
      <c r="E802" s="138"/>
      <c r="F802" s="137"/>
      <c r="G802" s="127"/>
      <c r="H802" s="143"/>
      <c r="I802" s="143"/>
      <c r="K802" s="6"/>
      <c r="L802" s="6"/>
    </row>
    <row r="803" spans="1:12" x14ac:dyDescent="0.2">
      <c r="A803" s="477"/>
      <c r="B803" s="135"/>
      <c r="C803" s="136"/>
      <c r="D803" s="137"/>
      <c r="E803" s="138"/>
      <c r="F803" s="137"/>
      <c r="G803" s="127"/>
      <c r="H803" s="143"/>
      <c r="I803" s="143"/>
      <c r="K803" s="6"/>
      <c r="L803" s="6"/>
    </row>
    <row r="804" spans="1:12" x14ac:dyDescent="0.2">
      <c r="A804" s="477"/>
      <c r="B804" s="135"/>
      <c r="C804" s="136"/>
      <c r="D804" s="137"/>
      <c r="E804" s="138"/>
      <c r="F804" s="137"/>
      <c r="G804" s="127"/>
      <c r="H804" s="143"/>
      <c r="I804" s="143"/>
      <c r="K804" s="6"/>
      <c r="L804" s="6"/>
    </row>
    <row r="805" spans="1:12" x14ac:dyDescent="0.2">
      <c r="A805" s="477"/>
      <c r="B805" s="135"/>
      <c r="C805" s="136"/>
      <c r="D805" s="137"/>
      <c r="E805" s="138"/>
      <c r="F805" s="137"/>
      <c r="G805" s="127"/>
      <c r="H805" s="143"/>
      <c r="I805" s="143"/>
      <c r="K805" s="6"/>
      <c r="L805" s="6"/>
    </row>
    <row r="806" spans="1:12" x14ac:dyDescent="0.2">
      <c r="A806" s="477"/>
      <c r="B806" s="135"/>
      <c r="C806" s="136"/>
      <c r="D806" s="137"/>
      <c r="E806" s="138"/>
      <c r="F806" s="137"/>
      <c r="G806" s="127"/>
      <c r="H806" s="143"/>
      <c r="I806" s="143"/>
      <c r="K806" s="6"/>
      <c r="L806" s="6"/>
    </row>
    <row r="807" spans="1:12" x14ac:dyDescent="0.2">
      <c r="A807" s="477"/>
      <c r="B807" s="135"/>
      <c r="C807" s="136"/>
      <c r="D807" s="137"/>
      <c r="E807" s="138"/>
      <c r="F807" s="137"/>
      <c r="G807" s="127"/>
      <c r="H807" s="143"/>
      <c r="I807" s="143"/>
      <c r="K807" s="6"/>
      <c r="L807" s="6"/>
    </row>
    <row r="808" spans="1:12" x14ac:dyDescent="0.2">
      <c r="A808" s="477"/>
      <c r="B808" s="135"/>
      <c r="C808" s="136"/>
      <c r="D808" s="137"/>
      <c r="E808" s="138"/>
      <c r="F808" s="137"/>
      <c r="G808" s="127"/>
      <c r="H808" s="143"/>
      <c r="I808" s="143"/>
      <c r="K808" s="6"/>
      <c r="L808" s="6"/>
    </row>
    <row r="809" spans="1:12" x14ac:dyDescent="0.2">
      <c r="A809" s="477"/>
      <c r="B809" s="135"/>
      <c r="C809" s="136"/>
      <c r="D809" s="137"/>
      <c r="E809" s="138"/>
      <c r="F809" s="137"/>
      <c r="G809" s="127"/>
      <c r="H809" s="143"/>
      <c r="I809" s="143"/>
      <c r="K809" s="6"/>
      <c r="L809" s="6"/>
    </row>
    <row r="810" spans="1:12" x14ac:dyDescent="0.2">
      <c r="A810" s="477"/>
      <c r="B810" s="135"/>
      <c r="C810" s="136"/>
      <c r="D810" s="137"/>
      <c r="E810" s="138"/>
      <c r="F810" s="137"/>
      <c r="G810" s="127"/>
      <c r="H810" s="143"/>
      <c r="I810" s="143"/>
      <c r="K810" s="6"/>
      <c r="L810" s="6"/>
    </row>
    <row r="811" spans="1:12" x14ac:dyDescent="0.2">
      <c r="A811" s="477"/>
      <c r="B811" s="135"/>
      <c r="C811" s="136"/>
      <c r="D811" s="137"/>
      <c r="E811" s="138"/>
      <c r="F811" s="137"/>
      <c r="G811" s="127"/>
      <c r="H811" s="143"/>
      <c r="I811" s="143"/>
      <c r="K811" s="6"/>
      <c r="L811" s="6"/>
    </row>
    <row r="812" spans="1:12" x14ac:dyDescent="0.2">
      <c r="A812" s="477"/>
      <c r="B812" s="135"/>
      <c r="C812" s="136"/>
      <c r="D812" s="137"/>
      <c r="E812" s="138"/>
      <c r="F812" s="137"/>
      <c r="G812" s="127"/>
      <c r="H812" s="143"/>
      <c r="I812" s="143"/>
      <c r="K812" s="6"/>
      <c r="L812" s="6"/>
    </row>
    <row r="813" spans="1:12" x14ac:dyDescent="0.2">
      <c r="A813" s="477"/>
      <c r="B813" s="135"/>
      <c r="C813" s="136"/>
      <c r="D813" s="137"/>
      <c r="E813" s="138"/>
      <c r="F813" s="137"/>
      <c r="G813" s="127"/>
      <c r="H813" s="143"/>
      <c r="I813" s="143"/>
      <c r="K813" s="6"/>
      <c r="L813" s="6"/>
    </row>
    <row r="814" spans="1:12" x14ac:dyDescent="0.2">
      <c r="A814" s="477"/>
      <c r="B814" s="135"/>
      <c r="C814" s="136"/>
      <c r="D814" s="137"/>
      <c r="E814" s="138"/>
      <c r="F814" s="137"/>
      <c r="G814" s="127"/>
      <c r="H814" s="143"/>
      <c r="I814" s="143"/>
      <c r="K814" s="6"/>
      <c r="L814" s="6"/>
    </row>
    <row r="815" spans="1:12" x14ac:dyDescent="0.2">
      <c r="A815" s="477"/>
      <c r="B815" s="135"/>
      <c r="C815" s="136"/>
      <c r="D815" s="137"/>
      <c r="E815" s="138"/>
      <c r="F815" s="137"/>
      <c r="G815" s="127"/>
      <c r="H815" s="143"/>
      <c r="I815" s="143"/>
      <c r="K815" s="6"/>
      <c r="L815" s="6"/>
    </row>
    <row r="816" spans="1:12" x14ac:dyDescent="0.2">
      <c r="A816" s="477"/>
      <c r="B816" s="135"/>
      <c r="C816" s="136"/>
      <c r="D816" s="137"/>
      <c r="E816" s="138"/>
      <c r="F816" s="137"/>
      <c r="G816" s="127"/>
      <c r="H816" s="143"/>
      <c r="I816" s="143"/>
      <c r="K816" s="6"/>
      <c r="L816" s="6"/>
    </row>
    <row r="817" spans="1:12" x14ac:dyDescent="0.2">
      <c r="A817" s="477"/>
      <c r="B817" s="135"/>
      <c r="C817" s="136"/>
      <c r="D817" s="137"/>
      <c r="E817" s="138"/>
      <c r="F817" s="137"/>
      <c r="G817" s="127"/>
      <c r="H817" s="143"/>
      <c r="I817" s="143"/>
      <c r="K817" s="6"/>
      <c r="L817" s="6"/>
    </row>
    <row r="818" spans="1:12" x14ac:dyDescent="0.2">
      <c r="A818" s="477"/>
      <c r="B818" s="135"/>
      <c r="C818" s="136"/>
      <c r="D818" s="137"/>
      <c r="E818" s="138"/>
      <c r="F818" s="137"/>
      <c r="G818" s="127"/>
      <c r="H818" s="143"/>
      <c r="I818" s="143"/>
      <c r="K818" s="6"/>
      <c r="L818" s="6"/>
    </row>
    <row r="819" spans="1:12" x14ac:dyDescent="0.2">
      <c r="A819" s="477"/>
      <c r="B819" s="135"/>
      <c r="C819" s="136"/>
      <c r="D819" s="137"/>
      <c r="E819" s="138"/>
      <c r="F819" s="137"/>
      <c r="G819" s="127"/>
      <c r="H819" s="143"/>
      <c r="I819" s="143"/>
      <c r="K819" s="6"/>
      <c r="L819" s="6"/>
    </row>
    <row r="820" spans="1:12" x14ac:dyDescent="0.2">
      <c r="A820" s="477"/>
      <c r="B820" s="135"/>
      <c r="C820" s="136"/>
      <c r="D820" s="137"/>
      <c r="E820" s="138"/>
      <c r="F820" s="137"/>
      <c r="G820" s="127"/>
      <c r="H820" s="143"/>
      <c r="I820" s="143"/>
      <c r="K820" s="6"/>
      <c r="L820" s="6"/>
    </row>
    <row r="821" spans="1:12" x14ac:dyDescent="0.2">
      <c r="A821" s="477"/>
      <c r="B821" s="135"/>
      <c r="C821" s="136"/>
      <c r="D821" s="137"/>
      <c r="E821" s="138"/>
      <c r="F821" s="137"/>
      <c r="G821" s="127"/>
      <c r="H821" s="143"/>
      <c r="I821" s="143"/>
      <c r="K821" s="6"/>
      <c r="L821" s="6"/>
    </row>
    <row r="822" spans="1:12" x14ac:dyDescent="0.2">
      <c r="A822" s="477"/>
      <c r="B822" s="135"/>
      <c r="C822" s="136"/>
      <c r="D822" s="137"/>
      <c r="E822" s="138"/>
      <c r="F822" s="137"/>
      <c r="G822" s="127"/>
      <c r="H822" s="143"/>
      <c r="I822" s="143"/>
      <c r="K822" s="6"/>
      <c r="L822" s="6"/>
    </row>
    <row r="823" spans="1:12" x14ac:dyDescent="0.2">
      <c r="A823" s="477"/>
      <c r="B823" s="135"/>
      <c r="C823" s="136"/>
      <c r="D823" s="137"/>
      <c r="E823" s="138"/>
      <c r="F823" s="137"/>
      <c r="G823" s="127"/>
      <c r="H823" s="143"/>
      <c r="I823" s="143"/>
      <c r="K823" s="6"/>
      <c r="L823" s="6"/>
    </row>
    <row r="824" spans="1:12" x14ac:dyDescent="0.2">
      <c r="A824" s="477"/>
      <c r="B824" s="135"/>
      <c r="C824" s="136"/>
      <c r="D824" s="137"/>
      <c r="E824" s="138"/>
      <c r="F824" s="137"/>
      <c r="G824" s="127"/>
      <c r="H824" s="143"/>
      <c r="I824" s="143"/>
      <c r="K824" s="6"/>
      <c r="L824" s="6"/>
    </row>
    <row r="825" spans="1:12" x14ac:dyDescent="0.2">
      <c r="A825" s="477"/>
      <c r="B825" s="135"/>
      <c r="C825" s="136"/>
      <c r="D825" s="137"/>
      <c r="E825" s="138"/>
      <c r="F825" s="137"/>
      <c r="G825" s="127"/>
      <c r="H825" s="143"/>
      <c r="I825" s="143"/>
      <c r="K825" s="6"/>
      <c r="L825" s="6"/>
    </row>
    <row r="826" spans="1:12" x14ac:dyDescent="0.2">
      <c r="A826" s="477"/>
      <c r="B826" s="135"/>
      <c r="C826" s="136"/>
      <c r="D826" s="137"/>
      <c r="E826" s="138"/>
      <c r="F826" s="137"/>
      <c r="G826" s="127"/>
      <c r="H826" s="143"/>
      <c r="I826" s="143"/>
      <c r="K826" s="6"/>
      <c r="L826" s="6"/>
    </row>
    <row r="827" spans="1:12" x14ac:dyDescent="0.2">
      <c r="A827" s="477"/>
      <c r="B827" s="135"/>
      <c r="C827" s="136"/>
      <c r="D827" s="137"/>
      <c r="E827" s="138"/>
      <c r="F827" s="137"/>
      <c r="G827" s="127"/>
      <c r="H827" s="143"/>
      <c r="I827" s="143"/>
      <c r="K827" s="6"/>
      <c r="L827" s="6"/>
    </row>
    <row r="828" spans="1:12" x14ac:dyDescent="0.2">
      <c r="A828" s="477"/>
      <c r="B828" s="135"/>
      <c r="C828" s="136"/>
      <c r="D828" s="137"/>
      <c r="E828" s="138"/>
      <c r="F828" s="137"/>
      <c r="G828" s="127"/>
      <c r="H828" s="143"/>
      <c r="I828" s="143"/>
      <c r="K828" s="6"/>
      <c r="L828" s="6"/>
    </row>
    <row r="829" spans="1:12" x14ac:dyDescent="0.2">
      <c r="A829" s="477"/>
      <c r="B829" s="135"/>
      <c r="C829" s="136"/>
      <c r="D829" s="137"/>
      <c r="E829" s="138"/>
      <c r="F829" s="137"/>
      <c r="G829" s="127"/>
      <c r="H829" s="143"/>
      <c r="I829" s="143"/>
      <c r="K829" s="6"/>
      <c r="L829" s="6"/>
    </row>
    <row r="830" spans="1:12" x14ac:dyDescent="0.2">
      <c r="A830" s="477"/>
      <c r="B830" s="135"/>
      <c r="C830" s="136"/>
      <c r="D830" s="137"/>
      <c r="E830" s="138"/>
      <c r="F830" s="137"/>
      <c r="G830" s="127"/>
      <c r="H830" s="143"/>
      <c r="I830" s="143"/>
      <c r="K830" s="6"/>
      <c r="L830" s="6"/>
    </row>
    <row r="831" spans="1:12" x14ac:dyDescent="0.2">
      <c r="A831" s="477"/>
      <c r="B831" s="135"/>
      <c r="C831" s="136"/>
      <c r="D831" s="137"/>
      <c r="E831" s="138"/>
      <c r="F831" s="137"/>
      <c r="G831" s="127"/>
      <c r="H831" s="143"/>
      <c r="I831" s="143"/>
      <c r="K831" s="6"/>
      <c r="L831" s="6"/>
    </row>
    <row r="832" spans="1:12" x14ac:dyDescent="0.2">
      <c r="A832" s="477"/>
      <c r="B832" s="135"/>
      <c r="C832" s="136"/>
      <c r="D832" s="137"/>
      <c r="E832" s="138"/>
      <c r="F832" s="137"/>
      <c r="G832" s="127"/>
      <c r="H832" s="143"/>
      <c r="I832" s="143"/>
      <c r="K832" s="6"/>
      <c r="L832" s="6"/>
    </row>
    <row r="833" spans="1:12" x14ac:dyDescent="0.2">
      <c r="A833" s="477"/>
      <c r="B833" s="135"/>
      <c r="C833" s="136"/>
      <c r="D833" s="137"/>
      <c r="E833" s="138"/>
      <c r="F833" s="137"/>
      <c r="G833" s="127"/>
      <c r="H833" s="143"/>
      <c r="I833" s="143"/>
      <c r="K833" s="6"/>
      <c r="L833" s="6"/>
    </row>
    <row r="834" spans="1:12" x14ac:dyDescent="0.2">
      <c r="A834" s="477"/>
      <c r="B834" s="135"/>
      <c r="C834" s="136"/>
      <c r="D834" s="137"/>
      <c r="E834" s="138"/>
      <c r="F834" s="137"/>
      <c r="G834" s="127"/>
      <c r="H834" s="143"/>
      <c r="I834" s="143"/>
      <c r="K834" s="6"/>
      <c r="L834" s="6"/>
    </row>
    <row r="835" spans="1:12" x14ac:dyDescent="0.2">
      <c r="A835" s="477"/>
      <c r="B835" s="135"/>
      <c r="C835" s="136"/>
      <c r="D835" s="137"/>
      <c r="E835" s="138"/>
      <c r="F835" s="137"/>
      <c r="G835" s="127"/>
      <c r="H835" s="143"/>
      <c r="I835" s="143"/>
      <c r="K835" s="6"/>
      <c r="L835" s="6"/>
    </row>
    <row r="836" spans="1:12" x14ac:dyDescent="0.2">
      <c r="A836" s="477"/>
      <c r="B836" s="135"/>
      <c r="C836" s="136"/>
      <c r="D836" s="137"/>
      <c r="E836" s="138"/>
      <c r="F836" s="137"/>
      <c r="G836" s="127"/>
      <c r="H836" s="143"/>
      <c r="I836" s="143"/>
      <c r="K836" s="6"/>
      <c r="L836" s="6"/>
    </row>
    <row r="837" spans="1:12" x14ac:dyDescent="0.2">
      <c r="A837" s="477"/>
      <c r="B837" s="135"/>
      <c r="C837" s="136"/>
      <c r="D837" s="137"/>
      <c r="E837" s="138"/>
      <c r="F837" s="137"/>
      <c r="G837" s="127"/>
      <c r="H837" s="143"/>
      <c r="I837" s="143"/>
      <c r="K837" s="6"/>
      <c r="L837" s="6"/>
    </row>
    <row r="838" spans="1:12" x14ac:dyDescent="0.2">
      <c r="A838" s="477"/>
      <c r="B838" s="135"/>
      <c r="C838" s="136"/>
      <c r="D838" s="137"/>
      <c r="E838" s="138"/>
      <c r="F838" s="137"/>
      <c r="G838" s="127"/>
      <c r="H838" s="143"/>
      <c r="I838" s="143"/>
      <c r="K838" s="6"/>
      <c r="L838" s="6"/>
    </row>
    <row r="839" spans="1:12" x14ac:dyDescent="0.2">
      <c r="A839" s="477"/>
      <c r="B839" s="135"/>
      <c r="C839" s="136"/>
      <c r="D839" s="137"/>
      <c r="E839" s="138"/>
      <c r="F839" s="137"/>
      <c r="G839" s="127"/>
      <c r="H839" s="143"/>
      <c r="I839" s="143"/>
      <c r="K839" s="6"/>
      <c r="L839" s="6"/>
    </row>
    <row r="840" spans="1:12" x14ac:dyDescent="0.2">
      <c r="A840" s="477"/>
      <c r="B840" s="135"/>
      <c r="C840" s="136"/>
      <c r="D840" s="137"/>
      <c r="E840" s="138"/>
      <c r="F840" s="137"/>
      <c r="G840" s="127"/>
      <c r="H840" s="143"/>
      <c r="I840" s="143"/>
      <c r="K840" s="6"/>
      <c r="L840" s="6"/>
    </row>
    <row r="841" spans="1:12" x14ac:dyDescent="0.2">
      <c r="A841" s="477"/>
      <c r="B841" s="135"/>
      <c r="C841" s="136"/>
      <c r="D841" s="137"/>
      <c r="E841" s="138"/>
      <c r="F841" s="137"/>
      <c r="G841" s="127"/>
      <c r="H841" s="143"/>
      <c r="I841" s="143"/>
      <c r="K841" s="6"/>
      <c r="L841" s="6"/>
    </row>
    <row r="842" spans="1:12" x14ac:dyDescent="0.2">
      <c r="A842" s="477"/>
      <c r="B842" s="135"/>
      <c r="C842" s="136"/>
      <c r="D842" s="137"/>
      <c r="E842" s="138"/>
      <c r="F842" s="137"/>
      <c r="G842" s="127"/>
      <c r="H842" s="143"/>
      <c r="I842" s="143"/>
      <c r="K842" s="6"/>
      <c r="L842" s="6"/>
    </row>
    <row r="843" spans="1:12" x14ac:dyDescent="0.2">
      <c r="A843" s="477"/>
      <c r="B843" s="135"/>
      <c r="C843" s="136"/>
      <c r="D843" s="137"/>
      <c r="E843" s="138"/>
      <c r="F843" s="137"/>
      <c r="G843" s="127"/>
      <c r="H843" s="143"/>
      <c r="I843" s="143"/>
      <c r="K843" s="6"/>
      <c r="L843" s="6"/>
    </row>
    <row r="844" spans="1:12" x14ac:dyDescent="0.2">
      <c r="A844" s="477"/>
      <c r="B844" s="135"/>
      <c r="C844" s="136"/>
      <c r="D844" s="137"/>
      <c r="E844" s="138"/>
      <c r="F844" s="137"/>
      <c r="G844" s="127"/>
      <c r="H844" s="143"/>
      <c r="I844" s="143"/>
      <c r="K844" s="6"/>
      <c r="L844" s="6"/>
    </row>
    <row r="845" spans="1:12" x14ac:dyDescent="0.2">
      <c r="A845" s="477"/>
      <c r="B845" s="135"/>
      <c r="C845" s="136"/>
      <c r="D845" s="137"/>
      <c r="E845" s="138"/>
      <c r="F845" s="137"/>
      <c r="G845" s="127"/>
      <c r="H845" s="143"/>
      <c r="I845" s="143"/>
      <c r="K845" s="6"/>
      <c r="L845" s="6"/>
    </row>
    <row r="846" spans="1:12" x14ac:dyDescent="0.2">
      <c r="A846" s="477"/>
      <c r="B846" s="135"/>
      <c r="C846" s="136"/>
      <c r="D846" s="137"/>
      <c r="E846" s="138"/>
      <c r="F846" s="137"/>
      <c r="G846" s="127"/>
      <c r="H846" s="143"/>
      <c r="I846" s="143"/>
      <c r="K846" s="6"/>
      <c r="L846" s="6"/>
    </row>
    <row r="847" spans="1:12" x14ac:dyDescent="0.2">
      <c r="A847" s="477"/>
      <c r="B847" s="135"/>
      <c r="C847" s="136"/>
      <c r="D847" s="137"/>
      <c r="E847" s="138"/>
      <c r="F847" s="137"/>
      <c r="G847" s="127"/>
      <c r="H847" s="143"/>
      <c r="I847" s="143"/>
      <c r="K847" s="6"/>
      <c r="L847" s="6"/>
    </row>
    <row r="848" spans="1:12" x14ac:dyDescent="0.2">
      <c r="A848" s="477"/>
      <c r="B848" s="135"/>
      <c r="C848" s="136"/>
      <c r="D848" s="137"/>
      <c r="E848" s="138"/>
      <c r="F848" s="137"/>
      <c r="G848" s="127"/>
      <c r="H848" s="143"/>
      <c r="I848" s="143"/>
      <c r="K848" s="6"/>
      <c r="L848" s="6"/>
    </row>
    <row r="849" spans="1:12" x14ac:dyDescent="0.2">
      <c r="A849" s="477"/>
      <c r="B849" s="135"/>
      <c r="C849" s="136"/>
      <c r="D849" s="137"/>
      <c r="E849" s="138"/>
      <c r="F849" s="137"/>
      <c r="G849" s="127"/>
      <c r="H849" s="143"/>
      <c r="I849" s="143"/>
      <c r="K849" s="6"/>
      <c r="L849" s="6"/>
    </row>
    <row r="850" spans="1:12" x14ac:dyDescent="0.2">
      <c r="A850" s="477"/>
      <c r="B850" s="135"/>
      <c r="C850" s="136"/>
      <c r="D850" s="137"/>
      <c r="E850" s="138"/>
      <c r="F850" s="137"/>
      <c r="G850" s="127"/>
      <c r="H850" s="143"/>
      <c r="I850" s="143"/>
      <c r="K850" s="6"/>
      <c r="L850" s="6"/>
    </row>
    <row r="851" spans="1:12" x14ac:dyDescent="0.2">
      <c r="A851" s="477"/>
      <c r="B851" s="135"/>
      <c r="C851" s="136"/>
      <c r="D851" s="137"/>
      <c r="E851" s="138"/>
      <c r="F851" s="137"/>
      <c r="G851" s="127"/>
      <c r="H851" s="143"/>
      <c r="I851" s="143"/>
      <c r="K851" s="6"/>
      <c r="L851" s="6"/>
    </row>
    <row r="852" spans="1:12" x14ac:dyDescent="0.2">
      <c r="A852" s="477"/>
      <c r="B852" s="135"/>
      <c r="C852" s="136"/>
      <c r="D852" s="137"/>
      <c r="E852" s="138"/>
      <c r="F852" s="137"/>
      <c r="G852" s="127"/>
      <c r="H852" s="143"/>
      <c r="I852" s="143"/>
      <c r="K852" s="6"/>
      <c r="L852" s="6"/>
    </row>
    <row r="853" spans="1:12" x14ac:dyDescent="0.2">
      <c r="A853" s="477"/>
      <c r="B853" s="135"/>
      <c r="C853" s="136"/>
      <c r="D853" s="137"/>
      <c r="E853" s="138"/>
      <c r="F853" s="137"/>
      <c r="G853" s="127"/>
      <c r="H853" s="143"/>
      <c r="I853" s="143"/>
      <c r="K853" s="6"/>
      <c r="L853" s="6"/>
    </row>
    <row r="854" spans="1:12" x14ac:dyDescent="0.2">
      <c r="A854" s="477"/>
      <c r="B854" s="135"/>
      <c r="C854" s="136"/>
      <c r="D854" s="137"/>
      <c r="E854" s="138"/>
      <c r="F854" s="137"/>
      <c r="G854" s="127"/>
      <c r="H854" s="143"/>
      <c r="I854" s="143"/>
      <c r="K854" s="6"/>
      <c r="L854" s="6"/>
    </row>
    <row r="855" spans="1:12" x14ac:dyDescent="0.2">
      <c r="A855" s="477"/>
      <c r="B855" s="135"/>
      <c r="C855" s="136"/>
      <c r="D855" s="137"/>
      <c r="E855" s="138"/>
      <c r="F855" s="137"/>
      <c r="G855" s="127"/>
      <c r="H855" s="143"/>
      <c r="I855" s="143"/>
      <c r="K855" s="6"/>
      <c r="L855" s="6"/>
    </row>
    <row r="856" spans="1:12" x14ac:dyDescent="0.2">
      <c r="A856" s="477"/>
      <c r="B856" s="135"/>
      <c r="C856" s="136"/>
      <c r="D856" s="137"/>
      <c r="E856" s="138"/>
      <c r="F856" s="137"/>
      <c r="G856" s="127"/>
      <c r="H856" s="143"/>
      <c r="I856" s="143"/>
      <c r="K856" s="6"/>
      <c r="L856" s="6"/>
    </row>
    <row r="857" spans="1:12" x14ac:dyDescent="0.2">
      <c r="A857" s="477"/>
      <c r="B857" s="135"/>
      <c r="C857" s="136"/>
      <c r="D857" s="137"/>
      <c r="E857" s="138"/>
      <c r="F857" s="137"/>
      <c r="G857" s="127"/>
      <c r="H857" s="143"/>
      <c r="I857" s="143"/>
      <c r="K857" s="6"/>
      <c r="L857" s="6"/>
    </row>
    <row r="858" spans="1:12" x14ac:dyDescent="0.2">
      <c r="A858" s="477"/>
      <c r="B858" s="135"/>
      <c r="C858" s="136"/>
      <c r="D858" s="137"/>
      <c r="E858" s="138"/>
      <c r="F858" s="137"/>
      <c r="G858" s="127"/>
      <c r="H858" s="143"/>
      <c r="I858" s="143"/>
      <c r="K858" s="6"/>
      <c r="L858" s="6"/>
    </row>
    <row r="859" spans="1:12" x14ac:dyDescent="0.2">
      <c r="A859" s="477"/>
      <c r="B859" s="135"/>
      <c r="C859" s="136"/>
      <c r="D859" s="137"/>
      <c r="E859" s="138"/>
      <c r="F859" s="137"/>
      <c r="G859" s="127"/>
      <c r="H859" s="143"/>
      <c r="I859" s="143"/>
      <c r="K859" s="6"/>
      <c r="L859" s="6"/>
    </row>
    <row r="860" spans="1:12" x14ac:dyDescent="0.2">
      <c r="A860" s="477"/>
      <c r="B860" s="135"/>
      <c r="C860" s="136"/>
      <c r="D860" s="137"/>
      <c r="E860" s="138"/>
      <c r="F860" s="137"/>
      <c r="G860" s="127"/>
      <c r="H860" s="143"/>
      <c r="I860" s="143"/>
      <c r="K860" s="6"/>
      <c r="L860" s="6"/>
    </row>
    <row r="861" spans="1:12" x14ac:dyDescent="0.2">
      <c r="A861" s="477"/>
      <c r="B861" s="135"/>
      <c r="C861" s="136"/>
      <c r="D861" s="137"/>
      <c r="E861" s="138"/>
      <c r="F861" s="137"/>
      <c r="G861" s="127"/>
      <c r="H861" s="143"/>
      <c r="I861" s="143"/>
      <c r="K861" s="6"/>
      <c r="L861" s="6"/>
    </row>
    <row r="862" spans="1:12" x14ac:dyDescent="0.2">
      <c r="A862" s="477"/>
      <c r="B862" s="135"/>
      <c r="C862" s="136"/>
      <c r="D862" s="137"/>
      <c r="E862" s="138"/>
      <c r="F862" s="137"/>
      <c r="G862" s="127"/>
      <c r="H862" s="143"/>
      <c r="I862" s="143"/>
      <c r="K862" s="6"/>
      <c r="L862" s="6"/>
    </row>
    <row r="863" spans="1:12" x14ac:dyDescent="0.2">
      <c r="A863" s="477"/>
      <c r="B863" s="135"/>
      <c r="C863" s="136"/>
      <c r="D863" s="137"/>
      <c r="E863" s="138"/>
      <c r="F863" s="137"/>
      <c r="G863" s="127"/>
      <c r="H863" s="143"/>
      <c r="I863" s="143"/>
      <c r="K863" s="6"/>
      <c r="L863" s="6"/>
    </row>
    <row r="864" spans="1:12" x14ac:dyDescent="0.2">
      <c r="A864" s="477"/>
      <c r="B864" s="135"/>
      <c r="C864" s="136"/>
      <c r="D864" s="137"/>
      <c r="E864" s="138"/>
      <c r="F864" s="137"/>
      <c r="G864" s="127"/>
      <c r="H864" s="143"/>
      <c r="I864" s="143"/>
      <c r="K864" s="6"/>
      <c r="L864" s="6"/>
    </row>
    <row r="865" spans="1:12" x14ac:dyDescent="0.2">
      <c r="A865" s="477"/>
      <c r="B865" s="135"/>
      <c r="C865" s="136"/>
      <c r="D865" s="137"/>
      <c r="E865" s="138"/>
      <c r="F865" s="137"/>
      <c r="G865" s="127"/>
      <c r="H865" s="143"/>
      <c r="I865" s="143"/>
      <c r="K865" s="6"/>
      <c r="L865" s="6"/>
    </row>
    <row r="866" spans="1:12" x14ac:dyDescent="0.2">
      <c r="A866" s="477"/>
      <c r="B866" s="135"/>
      <c r="C866" s="136"/>
      <c r="D866" s="137"/>
      <c r="E866" s="138"/>
      <c r="F866" s="137"/>
      <c r="G866" s="127"/>
      <c r="H866" s="143"/>
      <c r="I866" s="143"/>
      <c r="K866" s="6"/>
      <c r="L866" s="6"/>
    </row>
    <row r="867" spans="1:12" x14ac:dyDescent="0.2">
      <c r="A867" s="477"/>
      <c r="B867" s="135"/>
      <c r="C867" s="136"/>
      <c r="D867" s="137"/>
      <c r="E867" s="138"/>
      <c r="F867" s="137"/>
      <c r="G867" s="127"/>
      <c r="H867" s="143"/>
      <c r="I867" s="143"/>
      <c r="K867" s="6"/>
      <c r="L867" s="6"/>
    </row>
    <row r="868" spans="1:12" x14ac:dyDescent="0.2">
      <c r="A868" s="477"/>
      <c r="B868" s="135"/>
      <c r="C868" s="136"/>
      <c r="D868" s="137"/>
      <c r="E868" s="138"/>
      <c r="F868" s="137"/>
      <c r="G868" s="127"/>
      <c r="H868" s="143"/>
      <c r="I868" s="143"/>
      <c r="K868" s="6"/>
      <c r="L868" s="6"/>
    </row>
    <row r="869" spans="1:12" x14ac:dyDescent="0.2">
      <c r="A869" s="477"/>
      <c r="B869" s="135"/>
      <c r="C869" s="136"/>
      <c r="D869" s="137"/>
      <c r="E869" s="138"/>
      <c r="F869" s="137"/>
      <c r="G869" s="127"/>
      <c r="H869" s="143"/>
      <c r="I869" s="143"/>
      <c r="K869" s="6"/>
      <c r="L869" s="6"/>
    </row>
    <row r="870" spans="1:12" x14ac:dyDescent="0.2">
      <c r="A870" s="477"/>
      <c r="B870" s="135"/>
      <c r="C870" s="136"/>
      <c r="D870" s="137"/>
      <c r="E870" s="138"/>
      <c r="F870" s="137"/>
      <c r="G870" s="127"/>
      <c r="H870" s="143"/>
      <c r="I870" s="143"/>
      <c r="K870" s="6"/>
      <c r="L870" s="6"/>
    </row>
    <row r="871" spans="1:12" x14ac:dyDescent="0.2">
      <c r="A871" s="477"/>
      <c r="B871" s="135"/>
      <c r="C871" s="136"/>
      <c r="D871" s="137"/>
      <c r="E871" s="138"/>
      <c r="F871" s="137"/>
      <c r="G871" s="127"/>
      <c r="H871" s="143"/>
      <c r="I871" s="143"/>
      <c r="K871" s="6"/>
      <c r="L871" s="6"/>
    </row>
    <row r="872" spans="1:12" x14ac:dyDescent="0.2">
      <c r="A872" s="477"/>
      <c r="B872" s="135"/>
      <c r="C872" s="136"/>
      <c r="D872" s="137"/>
      <c r="E872" s="138"/>
      <c r="F872" s="137"/>
      <c r="G872" s="127"/>
      <c r="H872" s="143"/>
      <c r="I872" s="143"/>
      <c r="K872" s="6"/>
      <c r="L872" s="6"/>
    </row>
    <row r="873" spans="1:12" x14ac:dyDescent="0.2">
      <c r="A873" s="477"/>
      <c r="B873" s="135"/>
      <c r="C873" s="136"/>
      <c r="D873" s="137"/>
      <c r="E873" s="138"/>
      <c r="F873" s="137"/>
      <c r="G873" s="127"/>
      <c r="H873" s="143"/>
      <c r="I873" s="143"/>
      <c r="K873" s="6"/>
      <c r="L873" s="6"/>
    </row>
    <row r="874" spans="1:12" x14ac:dyDescent="0.2">
      <c r="A874" s="477"/>
      <c r="B874" s="135"/>
      <c r="C874" s="136"/>
      <c r="D874" s="137"/>
      <c r="E874" s="138"/>
      <c r="F874" s="137"/>
      <c r="G874" s="127"/>
      <c r="H874" s="143"/>
      <c r="I874" s="143"/>
      <c r="K874" s="6"/>
      <c r="L874" s="6"/>
    </row>
    <row r="875" spans="1:12" x14ac:dyDescent="0.2">
      <c r="A875" s="477"/>
      <c r="B875" s="135"/>
      <c r="C875" s="136"/>
      <c r="D875" s="137"/>
      <c r="E875" s="138"/>
      <c r="F875" s="137"/>
      <c r="G875" s="127"/>
      <c r="H875" s="143"/>
      <c r="I875" s="143"/>
      <c r="K875" s="6"/>
      <c r="L875" s="6"/>
    </row>
    <row r="876" spans="1:12" x14ac:dyDescent="0.2">
      <c r="A876" s="477"/>
      <c r="B876" s="135"/>
      <c r="C876" s="136"/>
      <c r="D876" s="137"/>
      <c r="E876" s="138"/>
      <c r="F876" s="137"/>
      <c r="G876" s="127"/>
      <c r="H876" s="143"/>
      <c r="I876" s="143"/>
      <c r="K876" s="6"/>
      <c r="L876" s="6"/>
    </row>
    <row r="877" spans="1:12" x14ac:dyDescent="0.2">
      <c r="A877" s="477"/>
      <c r="B877" s="135"/>
      <c r="C877" s="136"/>
      <c r="D877" s="137"/>
      <c r="E877" s="138"/>
      <c r="F877" s="137"/>
      <c r="G877" s="127"/>
      <c r="H877" s="143"/>
      <c r="I877" s="143"/>
      <c r="K877" s="6"/>
      <c r="L877" s="6"/>
    </row>
    <row r="878" spans="1:12" x14ac:dyDescent="0.2">
      <c r="A878" s="477"/>
      <c r="B878" s="135"/>
      <c r="C878" s="136"/>
      <c r="D878" s="137"/>
      <c r="E878" s="138"/>
      <c r="F878" s="137"/>
      <c r="G878" s="127"/>
      <c r="H878" s="143"/>
      <c r="I878" s="143"/>
      <c r="K878" s="6"/>
      <c r="L878" s="6"/>
    </row>
    <row r="879" spans="1:12" x14ac:dyDescent="0.2">
      <c r="A879" s="477"/>
      <c r="B879" s="135"/>
      <c r="C879" s="136"/>
      <c r="D879" s="137"/>
      <c r="E879" s="138"/>
      <c r="F879" s="137"/>
      <c r="G879" s="127"/>
      <c r="H879" s="143"/>
      <c r="I879" s="143"/>
      <c r="K879" s="6"/>
      <c r="L879" s="6"/>
    </row>
    <row r="880" spans="1:12" x14ac:dyDescent="0.2">
      <c r="A880" s="477"/>
      <c r="B880" s="135"/>
      <c r="C880" s="136"/>
      <c r="D880" s="137"/>
      <c r="E880" s="138"/>
      <c r="F880" s="137"/>
      <c r="G880" s="127"/>
      <c r="H880" s="143"/>
      <c r="I880" s="143"/>
      <c r="K880" s="6"/>
      <c r="L880" s="6"/>
    </row>
    <row r="881" spans="1:12" x14ac:dyDescent="0.2">
      <c r="A881" s="477"/>
      <c r="B881" s="135"/>
      <c r="C881" s="136"/>
      <c r="D881" s="137"/>
      <c r="E881" s="138"/>
      <c r="F881" s="137"/>
      <c r="G881" s="127"/>
      <c r="H881" s="143"/>
      <c r="I881" s="143"/>
      <c r="K881" s="6"/>
      <c r="L881" s="6"/>
    </row>
    <row r="882" spans="1:12" x14ac:dyDescent="0.2">
      <c r="A882" s="477"/>
      <c r="B882" s="135"/>
      <c r="C882" s="136"/>
      <c r="D882" s="137"/>
      <c r="E882" s="138"/>
      <c r="F882" s="137"/>
      <c r="G882" s="127"/>
      <c r="H882" s="143"/>
      <c r="I882" s="143"/>
      <c r="K882" s="6"/>
      <c r="L882" s="6"/>
    </row>
    <row r="883" spans="1:12" x14ac:dyDescent="0.2">
      <c r="A883" s="477"/>
      <c r="B883" s="135"/>
      <c r="C883" s="136"/>
      <c r="D883" s="137"/>
      <c r="E883" s="138"/>
      <c r="F883" s="137"/>
      <c r="G883" s="127"/>
      <c r="H883" s="143"/>
      <c r="I883" s="143"/>
      <c r="K883" s="6"/>
      <c r="L883" s="6"/>
    </row>
    <row r="884" spans="1:12" x14ac:dyDescent="0.2">
      <c r="A884" s="477"/>
      <c r="B884" s="135"/>
      <c r="C884" s="136"/>
      <c r="D884" s="137"/>
      <c r="E884" s="138"/>
      <c r="F884" s="137"/>
      <c r="G884" s="127"/>
      <c r="H884" s="143"/>
      <c r="I884" s="143"/>
      <c r="K884" s="6"/>
      <c r="L884" s="6"/>
    </row>
    <row r="885" spans="1:12" x14ac:dyDescent="0.2">
      <c r="A885" s="477"/>
      <c r="B885" s="135"/>
      <c r="C885" s="136"/>
      <c r="D885" s="137"/>
      <c r="E885" s="138"/>
      <c r="F885" s="137"/>
      <c r="G885" s="127"/>
      <c r="H885" s="143"/>
      <c r="I885" s="143"/>
      <c r="K885" s="6"/>
      <c r="L885" s="6"/>
    </row>
    <row r="886" spans="1:12" x14ac:dyDescent="0.2">
      <c r="A886" s="477"/>
      <c r="B886" s="135"/>
      <c r="C886" s="136"/>
      <c r="D886" s="137"/>
      <c r="E886" s="138"/>
      <c r="F886" s="137"/>
      <c r="G886" s="127"/>
      <c r="H886" s="143"/>
      <c r="I886" s="143"/>
      <c r="K886" s="6"/>
      <c r="L886" s="6"/>
    </row>
    <row r="887" spans="1:12" x14ac:dyDescent="0.2">
      <c r="A887" s="477"/>
      <c r="B887" s="135"/>
      <c r="C887" s="136"/>
      <c r="D887" s="137"/>
      <c r="E887" s="138"/>
      <c r="F887" s="137"/>
      <c r="G887" s="127"/>
      <c r="H887" s="143"/>
      <c r="I887" s="143"/>
      <c r="K887" s="6"/>
      <c r="L887" s="6"/>
    </row>
    <row r="888" spans="1:12" x14ac:dyDescent="0.2">
      <c r="A888" s="477"/>
      <c r="B888" s="135"/>
      <c r="C888" s="136"/>
      <c r="D888" s="137"/>
      <c r="E888" s="138"/>
      <c r="F888" s="137"/>
      <c r="G888" s="127"/>
      <c r="H888" s="143"/>
      <c r="I888" s="143"/>
      <c r="K888" s="6"/>
      <c r="L888" s="6"/>
    </row>
    <row r="889" spans="1:12" x14ac:dyDescent="0.2">
      <c r="A889" s="477"/>
      <c r="B889" s="135"/>
      <c r="C889" s="136"/>
      <c r="D889" s="137"/>
      <c r="E889" s="138"/>
      <c r="F889" s="137"/>
      <c r="G889" s="127"/>
      <c r="H889" s="143"/>
      <c r="I889" s="143"/>
      <c r="K889" s="6"/>
      <c r="L889" s="6"/>
    </row>
    <row r="890" spans="1:12" x14ac:dyDescent="0.2">
      <c r="A890" s="477"/>
      <c r="B890" s="135"/>
      <c r="C890" s="136"/>
      <c r="D890" s="137"/>
      <c r="E890" s="138"/>
      <c r="F890" s="137"/>
      <c r="G890" s="127"/>
      <c r="H890" s="143"/>
      <c r="I890" s="143"/>
      <c r="K890" s="6"/>
      <c r="L890" s="6"/>
    </row>
    <row r="891" spans="1:12" x14ac:dyDescent="0.2">
      <c r="A891" s="477"/>
      <c r="B891" s="135"/>
      <c r="C891" s="136"/>
      <c r="D891" s="137"/>
      <c r="E891" s="138"/>
      <c r="F891" s="137"/>
      <c r="G891" s="127"/>
      <c r="H891" s="143"/>
      <c r="I891" s="143"/>
      <c r="K891" s="6"/>
      <c r="L891" s="6"/>
    </row>
    <row r="892" spans="1:12" x14ac:dyDescent="0.2">
      <c r="A892" s="477"/>
      <c r="B892" s="135"/>
      <c r="C892" s="136"/>
      <c r="D892" s="137"/>
      <c r="E892" s="138"/>
      <c r="F892" s="137"/>
      <c r="G892" s="127"/>
      <c r="H892" s="143"/>
      <c r="I892" s="143"/>
      <c r="K892" s="6"/>
      <c r="L892" s="6"/>
    </row>
    <row r="893" spans="1:12" x14ac:dyDescent="0.2">
      <c r="A893" s="477"/>
      <c r="B893" s="135"/>
      <c r="C893" s="136"/>
      <c r="D893" s="137"/>
      <c r="E893" s="138"/>
      <c r="F893" s="137"/>
      <c r="G893" s="127"/>
      <c r="H893" s="143"/>
      <c r="I893" s="143"/>
      <c r="K893" s="6"/>
      <c r="L893" s="6"/>
    </row>
    <row r="894" spans="1:12" x14ac:dyDescent="0.2">
      <c r="A894" s="477"/>
      <c r="B894" s="135"/>
      <c r="C894" s="136"/>
      <c r="D894" s="137"/>
      <c r="E894" s="138"/>
      <c r="F894" s="137"/>
      <c r="G894" s="127"/>
      <c r="H894" s="143"/>
      <c r="I894" s="143"/>
      <c r="K894" s="6"/>
      <c r="L894" s="6"/>
    </row>
    <row r="895" spans="1:12" x14ac:dyDescent="0.2">
      <c r="A895" s="477"/>
      <c r="B895" s="135"/>
      <c r="C895" s="136"/>
      <c r="D895" s="137"/>
      <c r="E895" s="138"/>
      <c r="F895" s="137"/>
      <c r="G895" s="127"/>
      <c r="H895" s="143"/>
      <c r="I895" s="143"/>
      <c r="K895" s="6"/>
      <c r="L895" s="6"/>
    </row>
    <row r="896" spans="1:12" x14ac:dyDescent="0.2">
      <c r="A896" s="477"/>
      <c r="B896" s="135"/>
      <c r="C896" s="136"/>
      <c r="D896" s="137"/>
      <c r="E896" s="138"/>
      <c r="F896" s="137"/>
      <c r="G896" s="127"/>
      <c r="H896" s="143"/>
      <c r="I896" s="143"/>
      <c r="K896" s="6"/>
      <c r="L896" s="6"/>
    </row>
    <row r="897" spans="1:12" x14ac:dyDescent="0.2">
      <c r="A897" s="477"/>
      <c r="B897" s="135"/>
      <c r="C897" s="136"/>
      <c r="D897" s="137"/>
      <c r="E897" s="138"/>
      <c r="F897" s="137"/>
      <c r="G897" s="127"/>
      <c r="H897" s="143"/>
      <c r="I897" s="143"/>
      <c r="K897" s="6"/>
      <c r="L897" s="6"/>
    </row>
    <row r="898" spans="1:12" x14ac:dyDescent="0.2">
      <c r="A898" s="477"/>
      <c r="B898" s="135"/>
      <c r="C898" s="136"/>
      <c r="D898" s="137"/>
      <c r="E898" s="138"/>
      <c r="F898" s="137"/>
      <c r="G898" s="127"/>
      <c r="H898" s="143"/>
      <c r="I898" s="143"/>
      <c r="K898" s="6"/>
      <c r="L898" s="6"/>
    </row>
    <row r="899" spans="1:12" x14ac:dyDescent="0.2">
      <c r="A899" s="477"/>
      <c r="B899" s="135"/>
      <c r="C899" s="136"/>
      <c r="D899" s="137"/>
      <c r="E899" s="138"/>
      <c r="F899" s="137"/>
      <c r="G899" s="127"/>
      <c r="H899" s="143"/>
      <c r="I899" s="143"/>
      <c r="K899" s="6"/>
      <c r="L899" s="6"/>
    </row>
    <row r="900" spans="1:12" x14ac:dyDescent="0.2">
      <c r="A900" s="477"/>
      <c r="B900" s="135"/>
      <c r="C900" s="136"/>
      <c r="D900" s="137"/>
      <c r="E900" s="138"/>
      <c r="F900" s="137"/>
      <c r="G900" s="127"/>
      <c r="H900" s="143"/>
      <c r="I900" s="143"/>
      <c r="K900" s="6"/>
      <c r="L900" s="6"/>
    </row>
    <row r="901" spans="1:12" x14ac:dyDescent="0.2">
      <c r="A901" s="477"/>
      <c r="B901" s="135"/>
      <c r="C901" s="136"/>
      <c r="D901" s="137"/>
      <c r="E901" s="138"/>
      <c r="F901" s="137"/>
      <c r="G901" s="127"/>
      <c r="H901" s="143"/>
      <c r="I901" s="143"/>
      <c r="K901" s="6"/>
      <c r="L901" s="6"/>
    </row>
    <row r="902" spans="1:12" x14ac:dyDescent="0.2">
      <c r="A902" s="477"/>
      <c r="B902" s="135"/>
      <c r="C902" s="136"/>
      <c r="D902" s="137"/>
      <c r="E902" s="138"/>
      <c r="F902" s="137"/>
      <c r="G902" s="127"/>
      <c r="H902" s="143"/>
      <c r="I902" s="143"/>
      <c r="K902" s="6"/>
      <c r="L902" s="6"/>
    </row>
    <row r="903" spans="1:12" x14ac:dyDescent="0.2">
      <c r="A903" s="477"/>
      <c r="B903" s="135"/>
      <c r="C903" s="136"/>
      <c r="D903" s="137"/>
      <c r="E903" s="138"/>
      <c r="F903" s="137"/>
      <c r="G903" s="127"/>
      <c r="H903" s="143"/>
      <c r="I903" s="143"/>
      <c r="K903" s="6"/>
      <c r="L903" s="6"/>
    </row>
    <row r="904" spans="1:12" x14ac:dyDescent="0.2">
      <c r="A904" s="477"/>
      <c r="B904" s="135"/>
      <c r="C904" s="136"/>
      <c r="D904" s="137"/>
      <c r="E904" s="138"/>
      <c r="F904" s="137"/>
      <c r="G904" s="127"/>
      <c r="H904" s="143"/>
      <c r="I904" s="143"/>
      <c r="K904" s="6"/>
      <c r="L904" s="6"/>
    </row>
    <row r="905" spans="1:12" x14ac:dyDescent="0.2">
      <c r="A905" s="477"/>
      <c r="B905" s="135"/>
      <c r="C905" s="136"/>
      <c r="D905" s="137"/>
      <c r="E905" s="138"/>
      <c r="F905" s="137"/>
      <c r="G905" s="127"/>
      <c r="H905" s="143"/>
      <c r="I905" s="143"/>
      <c r="K905" s="6"/>
      <c r="L905" s="6"/>
    </row>
    <row r="906" spans="1:12" x14ac:dyDescent="0.2">
      <c r="A906" s="477"/>
      <c r="B906" s="135"/>
      <c r="C906" s="136"/>
      <c r="D906" s="137"/>
      <c r="E906" s="138"/>
      <c r="F906" s="137"/>
      <c r="G906" s="127"/>
      <c r="H906" s="143"/>
      <c r="I906" s="143"/>
      <c r="K906" s="6"/>
      <c r="L906" s="6"/>
    </row>
    <row r="907" spans="1:12" x14ac:dyDescent="0.2">
      <c r="A907" s="477"/>
      <c r="B907" s="135"/>
      <c r="C907" s="136"/>
      <c r="D907" s="137"/>
      <c r="E907" s="138"/>
      <c r="F907" s="137"/>
      <c r="G907" s="127"/>
      <c r="H907" s="143"/>
      <c r="I907" s="143"/>
      <c r="K907" s="6"/>
      <c r="L907" s="6"/>
    </row>
    <row r="908" spans="1:12" x14ac:dyDescent="0.2">
      <c r="A908" s="477"/>
      <c r="B908" s="135"/>
      <c r="C908" s="136"/>
      <c r="D908" s="137"/>
      <c r="E908" s="138"/>
      <c r="F908" s="137"/>
      <c r="G908" s="127"/>
      <c r="H908" s="143"/>
      <c r="I908" s="143"/>
      <c r="K908" s="6"/>
      <c r="L908" s="6"/>
    </row>
    <row r="909" spans="1:12" x14ac:dyDescent="0.2">
      <c r="A909" s="477"/>
      <c r="B909" s="135"/>
      <c r="C909" s="136"/>
      <c r="D909" s="137"/>
      <c r="E909" s="138"/>
      <c r="F909" s="137"/>
      <c r="G909" s="127"/>
      <c r="H909" s="143"/>
      <c r="I909" s="143"/>
      <c r="K909" s="6"/>
      <c r="L909" s="6"/>
    </row>
    <row r="910" spans="1:12" x14ac:dyDescent="0.2">
      <c r="A910" s="477"/>
      <c r="B910" s="135"/>
      <c r="C910" s="136"/>
      <c r="D910" s="137"/>
      <c r="E910" s="138"/>
      <c r="F910" s="137"/>
      <c r="G910" s="127"/>
      <c r="H910" s="143"/>
      <c r="I910" s="143"/>
      <c r="K910" s="6"/>
      <c r="L910" s="6"/>
    </row>
    <row r="911" spans="1:12" x14ac:dyDescent="0.2">
      <c r="A911" s="477"/>
      <c r="B911" s="135"/>
      <c r="C911" s="136"/>
      <c r="D911" s="137"/>
      <c r="E911" s="138"/>
      <c r="F911" s="137"/>
      <c r="G911" s="127"/>
      <c r="H911" s="143"/>
      <c r="I911" s="143"/>
      <c r="K911" s="6"/>
      <c r="L911" s="6"/>
    </row>
    <row r="912" spans="1:12" x14ac:dyDescent="0.2">
      <c r="A912" s="477"/>
      <c r="B912" s="135"/>
      <c r="C912" s="136"/>
      <c r="D912" s="137"/>
      <c r="E912" s="138"/>
      <c r="F912" s="137"/>
      <c r="G912" s="127"/>
      <c r="H912" s="143"/>
      <c r="I912" s="143"/>
      <c r="K912" s="6"/>
      <c r="L912" s="6"/>
    </row>
    <row r="913" spans="1:12" x14ac:dyDescent="0.2">
      <c r="A913" s="477"/>
      <c r="B913" s="135"/>
      <c r="C913" s="136"/>
      <c r="D913" s="137"/>
      <c r="E913" s="138"/>
      <c r="F913" s="137"/>
      <c r="G913" s="127"/>
      <c r="H913" s="143"/>
      <c r="I913" s="143"/>
      <c r="K913" s="6"/>
      <c r="L913" s="6"/>
    </row>
    <row r="914" spans="1:12" x14ac:dyDescent="0.2">
      <c r="A914" s="477"/>
      <c r="B914" s="135"/>
      <c r="C914" s="136"/>
      <c r="D914" s="137"/>
      <c r="E914" s="138"/>
      <c r="F914" s="137"/>
      <c r="G914" s="127"/>
      <c r="H914" s="143"/>
      <c r="I914" s="143"/>
      <c r="K914" s="6"/>
      <c r="L914" s="6"/>
    </row>
    <row r="915" spans="1:12" x14ac:dyDescent="0.2">
      <c r="A915" s="477"/>
      <c r="B915" s="135"/>
      <c r="C915" s="136"/>
      <c r="D915" s="137"/>
      <c r="E915" s="138"/>
      <c r="F915" s="137"/>
      <c r="G915" s="127"/>
      <c r="H915" s="143"/>
      <c r="I915" s="143"/>
      <c r="K915" s="6"/>
      <c r="L915" s="6"/>
    </row>
    <row r="916" spans="1:12" x14ac:dyDescent="0.2">
      <c r="A916" s="477"/>
      <c r="B916" s="135"/>
      <c r="C916" s="136"/>
      <c r="D916" s="137"/>
      <c r="E916" s="138"/>
      <c r="F916" s="137"/>
      <c r="G916" s="127"/>
      <c r="H916" s="143"/>
      <c r="I916" s="143"/>
      <c r="K916" s="6"/>
      <c r="L916" s="6"/>
    </row>
    <row r="917" spans="1:12" x14ac:dyDescent="0.2">
      <c r="A917" s="477"/>
      <c r="B917" s="135"/>
      <c r="C917" s="136"/>
      <c r="D917" s="137"/>
      <c r="E917" s="138"/>
      <c r="F917" s="137"/>
      <c r="G917" s="127"/>
      <c r="H917" s="143"/>
      <c r="I917" s="143"/>
      <c r="K917" s="6"/>
      <c r="L917" s="6"/>
    </row>
    <row r="918" spans="1:12" x14ac:dyDescent="0.2">
      <c r="A918" s="477"/>
      <c r="B918" s="135"/>
      <c r="C918" s="136"/>
      <c r="D918" s="137"/>
      <c r="E918" s="138"/>
      <c r="F918" s="137"/>
      <c r="G918" s="127"/>
      <c r="H918" s="143"/>
      <c r="I918" s="143"/>
      <c r="K918" s="6"/>
      <c r="L918" s="6"/>
    </row>
    <row r="919" spans="1:12" x14ac:dyDescent="0.2">
      <c r="A919" s="477"/>
      <c r="B919" s="135"/>
      <c r="C919" s="136"/>
      <c r="D919" s="137"/>
      <c r="E919" s="138"/>
      <c r="F919" s="137"/>
      <c r="G919" s="127"/>
      <c r="H919" s="143"/>
      <c r="I919" s="143"/>
      <c r="K919" s="6"/>
      <c r="L919" s="6"/>
    </row>
    <row r="920" spans="1:12" x14ac:dyDescent="0.2">
      <c r="A920" s="477"/>
      <c r="B920" s="135"/>
      <c r="C920" s="136"/>
      <c r="D920" s="137"/>
      <c r="E920" s="138"/>
      <c r="F920" s="137"/>
      <c r="G920" s="127"/>
      <c r="H920" s="143"/>
      <c r="I920" s="143"/>
      <c r="K920" s="6"/>
      <c r="L920" s="6"/>
    </row>
    <row r="921" spans="1:12" x14ac:dyDescent="0.2">
      <c r="A921" s="477"/>
      <c r="B921" s="135"/>
      <c r="C921" s="136"/>
      <c r="D921" s="137"/>
      <c r="E921" s="138"/>
      <c r="F921" s="137"/>
      <c r="G921" s="127"/>
      <c r="H921" s="143"/>
      <c r="I921" s="143"/>
      <c r="K921" s="6"/>
      <c r="L921" s="6"/>
    </row>
    <row r="922" spans="1:12" x14ac:dyDescent="0.2">
      <c r="A922" s="477"/>
      <c r="B922" s="135"/>
      <c r="C922" s="136"/>
      <c r="D922" s="137"/>
      <c r="E922" s="138"/>
      <c r="F922" s="137"/>
      <c r="G922" s="127"/>
      <c r="H922" s="143"/>
      <c r="I922" s="143"/>
      <c r="K922" s="6"/>
      <c r="L922" s="6"/>
    </row>
    <row r="923" spans="1:12" x14ac:dyDescent="0.2">
      <c r="A923" s="477"/>
      <c r="B923" s="135"/>
      <c r="C923" s="136"/>
      <c r="D923" s="137"/>
      <c r="E923" s="138"/>
      <c r="F923" s="137"/>
      <c r="G923" s="127"/>
      <c r="H923" s="143"/>
      <c r="I923" s="143"/>
      <c r="K923" s="6"/>
      <c r="L923" s="6"/>
    </row>
    <row r="924" spans="1:12" x14ac:dyDescent="0.2">
      <c r="A924" s="477"/>
      <c r="B924" s="135"/>
      <c r="C924" s="136"/>
      <c r="D924" s="137"/>
      <c r="E924" s="138"/>
      <c r="F924" s="137"/>
      <c r="G924" s="127"/>
      <c r="H924" s="143"/>
      <c r="I924" s="143"/>
      <c r="K924" s="6"/>
      <c r="L924" s="6"/>
    </row>
    <row r="925" spans="1:12" x14ac:dyDescent="0.2">
      <c r="A925" s="477"/>
      <c r="B925" s="135"/>
      <c r="C925" s="136"/>
      <c r="D925" s="137"/>
      <c r="E925" s="138"/>
      <c r="F925" s="137"/>
      <c r="G925" s="127"/>
      <c r="H925" s="143"/>
      <c r="I925" s="143"/>
      <c r="K925" s="6"/>
      <c r="L925" s="6"/>
    </row>
    <row r="926" spans="1:12" x14ac:dyDescent="0.2">
      <c r="A926" s="477"/>
      <c r="B926" s="135"/>
      <c r="C926" s="136"/>
      <c r="D926" s="137"/>
      <c r="E926" s="138"/>
      <c r="F926" s="137"/>
      <c r="G926" s="127"/>
      <c r="H926" s="143"/>
      <c r="I926" s="143"/>
      <c r="K926" s="6"/>
      <c r="L926" s="6"/>
    </row>
    <row r="927" spans="1:12" x14ac:dyDescent="0.2">
      <c r="A927" s="477"/>
      <c r="B927" s="135"/>
      <c r="C927" s="136"/>
      <c r="D927" s="137"/>
      <c r="E927" s="138"/>
      <c r="F927" s="137"/>
      <c r="G927" s="127"/>
      <c r="H927" s="143"/>
      <c r="I927" s="143"/>
      <c r="K927" s="6"/>
      <c r="L927" s="6"/>
    </row>
    <row r="928" spans="1:12" x14ac:dyDescent="0.2">
      <c r="A928" s="477"/>
      <c r="B928" s="135"/>
      <c r="C928" s="136"/>
      <c r="D928" s="137"/>
      <c r="E928" s="138"/>
      <c r="F928" s="137"/>
      <c r="G928" s="127"/>
      <c r="H928" s="143"/>
      <c r="I928" s="143"/>
      <c r="K928" s="6"/>
      <c r="L928" s="6"/>
    </row>
    <row r="929" spans="1:12" x14ac:dyDescent="0.2">
      <c r="A929" s="477"/>
      <c r="B929" s="135"/>
      <c r="C929" s="136"/>
      <c r="D929" s="137"/>
      <c r="E929" s="138"/>
      <c r="F929" s="137"/>
      <c r="G929" s="127"/>
      <c r="H929" s="143"/>
      <c r="I929" s="143"/>
      <c r="K929" s="6"/>
      <c r="L929" s="6"/>
    </row>
    <row r="930" spans="1:12" x14ac:dyDescent="0.2">
      <c r="A930" s="477"/>
      <c r="B930" s="135"/>
      <c r="C930" s="136"/>
      <c r="D930" s="137"/>
      <c r="E930" s="138"/>
      <c r="F930" s="137"/>
      <c r="G930" s="127"/>
      <c r="H930" s="143"/>
      <c r="I930" s="143"/>
      <c r="K930" s="6"/>
      <c r="L930" s="6"/>
    </row>
    <row r="931" spans="1:12" x14ac:dyDescent="0.2">
      <c r="A931" s="477"/>
      <c r="B931" s="135"/>
      <c r="C931" s="136"/>
      <c r="D931" s="137"/>
      <c r="E931" s="138"/>
      <c r="F931" s="137"/>
      <c r="G931" s="127"/>
      <c r="H931" s="143"/>
      <c r="I931" s="143"/>
      <c r="K931" s="6"/>
      <c r="L931" s="6"/>
    </row>
    <row r="932" spans="1:12" x14ac:dyDescent="0.2">
      <c r="A932" s="477"/>
      <c r="B932" s="135"/>
      <c r="C932" s="136"/>
      <c r="D932" s="137"/>
      <c r="E932" s="138"/>
      <c r="F932" s="137"/>
      <c r="G932" s="127"/>
      <c r="H932" s="143"/>
      <c r="I932" s="143"/>
      <c r="K932" s="6"/>
      <c r="L932" s="6"/>
    </row>
    <row r="933" spans="1:12" x14ac:dyDescent="0.2">
      <c r="A933" s="477"/>
      <c r="B933" s="135"/>
      <c r="C933" s="136"/>
      <c r="D933" s="137"/>
      <c r="E933" s="138"/>
      <c r="F933" s="137"/>
      <c r="G933" s="127"/>
      <c r="H933" s="143"/>
      <c r="I933" s="143"/>
      <c r="K933" s="6"/>
      <c r="L933" s="6"/>
    </row>
    <row r="934" spans="1:12" x14ac:dyDescent="0.2">
      <c r="A934" s="477"/>
      <c r="B934" s="135"/>
      <c r="C934" s="136"/>
      <c r="D934" s="137"/>
      <c r="E934" s="138"/>
      <c r="F934" s="137"/>
      <c r="G934" s="127"/>
      <c r="H934" s="143"/>
      <c r="I934" s="143"/>
      <c r="K934" s="6"/>
      <c r="L934" s="6"/>
    </row>
    <row r="935" spans="1:12" x14ac:dyDescent="0.2">
      <c r="A935" s="477"/>
      <c r="B935" s="135"/>
      <c r="C935" s="136"/>
      <c r="D935" s="137"/>
      <c r="E935" s="138"/>
      <c r="F935" s="137"/>
      <c r="G935" s="127"/>
      <c r="H935" s="143"/>
      <c r="I935" s="143"/>
      <c r="K935" s="6"/>
      <c r="L935" s="6"/>
    </row>
    <row r="936" spans="1:12" x14ac:dyDescent="0.2">
      <c r="A936" s="477"/>
      <c r="B936" s="135"/>
      <c r="C936" s="136"/>
      <c r="D936" s="137"/>
      <c r="E936" s="138"/>
      <c r="F936" s="137"/>
      <c r="G936" s="127"/>
      <c r="H936" s="143"/>
      <c r="I936" s="143"/>
      <c r="K936" s="6"/>
      <c r="L936" s="6"/>
    </row>
    <row r="937" spans="1:12" x14ac:dyDescent="0.2">
      <c r="A937" s="477"/>
      <c r="B937" s="135"/>
      <c r="C937" s="136"/>
      <c r="D937" s="137"/>
      <c r="E937" s="138"/>
      <c r="F937" s="137"/>
      <c r="G937" s="127"/>
      <c r="H937" s="143"/>
      <c r="I937" s="143"/>
      <c r="K937" s="6"/>
      <c r="L937" s="6"/>
    </row>
    <row r="938" spans="1:12" x14ac:dyDescent="0.2">
      <c r="A938" s="477"/>
      <c r="B938" s="135"/>
      <c r="C938" s="136"/>
      <c r="D938" s="137"/>
      <c r="E938" s="138"/>
      <c r="F938" s="137"/>
      <c r="G938" s="127"/>
      <c r="H938" s="143"/>
      <c r="I938" s="143"/>
      <c r="K938" s="6"/>
      <c r="L938" s="6"/>
    </row>
    <row r="939" spans="1:12" x14ac:dyDescent="0.2">
      <c r="A939" s="477"/>
      <c r="B939" s="135"/>
      <c r="C939" s="136"/>
      <c r="D939" s="137"/>
      <c r="E939" s="138"/>
      <c r="F939" s="137"/>
      <c r="G939" s="127"/>
      <c r="H939" s="143"/>
      <c r="I939" s="143"/>
      <c r="K939" s="6"/>
      <c r="L939" s="6"/>
    </row>
    <row r="940" spans="1:12" x14ac:dyDescent="0.2">
      <c r="A940" s="477"/>
      <c r="B940" s="135"/>
      <c r="C940" s="136"/>
      <c r="D940" s="137"/>
      <c r="E940" s="138"/>
      <c r="F940" s="137"/>
      <c r="G940" s="127"/>
      <c r="H940" s="143"/>
      <c r="I940" s="143"/>
      <c r="K940" s="6"/>
      <c r="L940" s="6"/>
    </row>
    <row r="941" spans="1:12" x14ac:dyDescent="0.2">
      <c r="A941" s="477"/>
      <c r="B941" s="135"/>
      <c r="C941" s="136"/>
      <c r="D941" s="137"/>
      <c r="E941" s="138"/>
      <c r="F941" s="137"/>
      <c r="G941" s="127"/>
      <c r="H941" s="143"/>
      <c r="I941" s="143"/>
      <c r="K941" s="6"/>
      <c r="L941" s="6"/>
    </row>
    <row r="942" spans="1:12" x14ac:dyDescent="0.2">
      <c r="A942" s="477"/>
      <c r="B942" s="135"/>
      <c r="C942" s="136"/>
      <c r="D942" s="137"/>
      <c r="E942" s="138"/>
      <c r="F942" s="137"/>
      <c r="G942" s="127"/>
      <c r="H942" s="143"/>
      <c r="I942" s="143"/>
      <c r="K942" s="6"/>
      <c r="L942" s="6"/>
    </row>
    <row r="943" spans="1:12" x14ac:dyDescent="0.2">
      <c r="A943" s="477"/>
      <c r="B943" s="135"/>
      <c r="C943" s="136"/>
      <c r="D943" s="137"/>
      <c r="E943" s="138"/>
      <c r="F943" s="137"/>
      <c r="G943" s="127"/>
      <c r="H943" s="143"/>
      <c r="I943" s="143"/>
      <c r="K943" s="6"/>
      <c r="L943" s="6"/>
    </row>
    <row r="944" spans="1:12" x14ac:dyDescent="0.2">
      <c r="A944" s="477"/>
      <c r="B944" s="135"/>
      <c r="C944" s="136"/>
      <c r="D944" s="137"/>
      <c r="E944" s="138"/>
      <c r="F944" s="137"/>
      <c r="G944" s="127"/>
      <c r="H944" s="143"/>
      <c r="I944" s="143"/>
      <c r="K944" s="6"/>
      <c r="L944" s="6"/>
    </row>
    <row r="945" spans="1:12" x14ac:dyDescent="0.2">
      <c r="A945" s="477"/>
      <c r="B945" s="135"/>
      <c r="C945" s="136"/>
      <c r="D945" s="137"/>
      <c r="E945" s="138"/>
      <c r="F945" s="137"/>
      <c r="G945" s="127"/>
      <c r="H945" s="143"/>
      <c r="I945" s="143"/>
      <c r="K945" s="6"/>
      <c r="L945" s="6"/>
    </row>
    <row r="946" spans="1:12" x14ac:dyDescent="0.2">
      <c r="A946" s="477"/>
      <c r="B946" s="135"/>
      <c r="C946" s="136"/>
      <c r="D946" s="137"/>
      <c r="E946" s="138"/>
      <c r="F946" s="137"/>
      <c r="G946" s="127"/>
      <c r="H946" s="143"/>
      <c r="I946" s="143"/>
      <c r="K946" s="6"/>
      <c r="L946" s="6"/>
    </row>
    <row r="947" spans="1:12" x14ac:dyDescent="0.2">
      <c r="A947" s="477"/>
      <c r="B947" s="135"/>
      <c r="C947" s="136"/>
      <c r="D947" s="137"/>
      <c r="E947" s="138"/>
      <c r="F947" s="137"/>
      <c r="G947" s="127"/>
      <c r="H947" s="143"/>
      <c r="I947" s="143"/>
      <c r="K947" s="6"/>
      <c r="L947" s="6"/>
    </row>
    <row r="948" spans="1:12" x14ac:dyDescent="0.2">
      <c r="A948" s="477"/>
      <c r="B948" s="135"/>
      <c r="C948" s="136"/>
      <c r="D948" s="137"/>
      <c r="E948" s="138"/>
      <c r="F948" s="137"/>
      <c r="G948" s="127"/>
      <c r="H948" s="143"/>
      <c r="I948" s="143"/>
      <c r="K948" s="6"/>
      <c r="L948" s="6"/>
    </row>
    <row r="949" spans="1:12" x14ac:dyDescent="0.2">
      <c r="A949" s="477"/>
      <c r="B949" s="135"/>
      <c r="C949" s="136"/>
      <c r="D949" s="137"/>
      <c r="E949" s="138"/>
      <c r="F949" s="137"/>
      <c r="G949" s="127"/>
      <c r="H949" s="143"/>
      <c r="I949" s="143"/>
      <c r="K949" s="6"/>
      <c r="L949" s="6"/>
    </row>
    <row r="950" spans="1:12" x14ac:dyDescent="0.2">
      <c r="A950" s="477"/>
      <c r="B950" s="135"/>
      <c r="C950" s="136"/>
      <c r="D950" s="137"/>
      <c r="E950" s="138"/>
      <c r="F950" s="137"/>
      <c r="G950" s="127"/>
      <c r="H950" s="143"/>
      <c r="I950" s="143"/>
      <c r="K950" s="6"/>
      <c r="L950" s="6"/>
    </row>
    <row r="951" spans="1:12" x14ac:dyDescent="0.2">
      <c r="A951" s="477"/>
      <c r="B951" s="135"/>
      <c r="C951" s="136"/>
      <c r="D951" s="137"/>
      <c r="E951" s="138"/>
      <c r="F951" s="137"/>
      <c r="G951" s="127"/>
      <c r="H951" s="143"/>
      <c r="I951" s="143"/>
      <c r="K951" s="6"/>
      <c r="L951" s="6"/>
    </row>
    <row r="952" spans="1:12" x14ac:dyDescent="0.2">
      <c r="A952" s="477"/>
      <c r="B952" s="135"/>
      <c r="C952" s="136"/>
      <c r="D952" s="137"/>
      <c r="E952" s="138"/>
      <c r="F952" s="137"/>
      <c r="G952" s="127"/>
      <c r="H952" s="143"/>
      <c r="I952" s="143"/>
      <c r="K952" s="6"/>
      <c r="L952" s="6"/>
    </row>
    <row r="953" spans="1:12" x14ac:dyDescent="0.2">
      <c r="A953" s="477"/>
      <c r="B953" s="135"/>
      <c r="C953" s="136"/>
      <c r="D953" s="137"/>
      <c r="E953" s="138"/>
      <c r="F953" s="137"/>
      <c r="G953" s="127"/>
      <c r="H953" s="143"/>
      <c r="I953" s="143"/>
      <c r="K953" s="6"/>
      <c r="L953" s="6"/>
    </row>
    <row r="954" spans="1:12" x14ac:dyDescent="0.2">
      <c r="A954" s="477"/>
      <c r="B954" s="135"/>
      <c r="C954" s="136"/>
      <c r="D954" s="137"/>
      <c r="E954" s="138"/>
      <c r="F954" s="137"/>
      <c r="G954" s="127"/>
      <c r="H954" s="143"/>
      <c r="I954" s="143"/>
      <c r="K954" s="6"/>
      <c r="L954" s="6"/>
    </row>
    <row r="955" spans="1:12" x14ac:dyDescent="0.2">
      <c r="A955" s="477"/>
      <c r="B955" s="135"/>
      <c r="C955" s="136"/>
      <c r="D955" s="137"/>
      <c r="E955" s="138"/>
      <c r="F955" s="137"/>
      <c r="G955" s="127"/>
      <c r="H955" s="143"/>
      <c r="I955" s="143"/>
      <c r="K955" s="6"/>
      <c r="L955" s="6"/>
    </row>
    <row r="956" spans="1:12" x14ac:dyDescent="0.2">
      <c r="A956" s="477"/>
      <c r="B956" s="135"/>
      <c r="C956" s="136"/>
      <c r="D956" s="137"/>
      <c r="E956" s="138"/>
      <c r="F956" s="137"/>
      <c r="G956" s="127"/>
      <c r="H956" s="143"/>
      <c r="I956" s="143"/>
      <c r="K956" s="6"/>
      <c r="L956" s="6"/>
    </row>
    <row r="957" spans="1:12" x14ac:dyDescent="0.2">
      <c r="A957" s="477"/>
      <c r="B957" s="135"/>
      <c r="C957" s="136"/>
      <c r="D957" s="137"/>
      <c r="E957" s="138"/>
      <c r="F957" s="137"/>
      <c r="G957" s="127"/>
      <c r="H957" s="143"/>
      <c r="I957" s="143"/>
      <c r="K957" s="6"/>
      <c r="L957" s="6"/>
    </row>
    <row r="958" spans="1:12" x14ac:dyDescent="0.2">
      <c r="A958" s="477"/>
      <c r="B958" s="135"/>
      <c r="C958" s="136"/>
      <c r="D958" s="137"/>
      <c r="E958" s="138"/>
      <c r="F958" s="137"/>
      <c r="G958" s="127"/>
      <c r="H958" s="143"/>
      <c r="I958" s="143"/>
      <c r="K958" s="6"/>
      <c r="L958" s="6"/>
    </row>
    <row r="959" spans="1:12" x14ac:dyDescent="0.2">
      <c r="A959" s="477"/>
      <c r="B959" s="135"/>
      <c r="C959" s="136"/>
      <c r="D959" s="137"/>
      <c r="E959" s="138"/>
      <c r="F959" s="137"/>
      <c r="G959" s="127"/>
      <c r="H959" s="143"/>
      <c r="I959" s="143"/>
      <c r="K959" s="6"/>
      <c r="L959" s="6"/>
    </row>
    <row r="960" spans="1:12" x14ac:dyDescent="0.2">
      <c r="A960" s="477"/>
      <c r="B960" s="135"/>
      <c r="C960" s="136"/>
      <c r="D960" s="137"/>
      <c r="E960" s="138"/>
      <c r="F960" s="137"/>
      <c r="G960" s="127"/>
      <c r="H960" s="143"/>
      <c r="I960" s="143"/>
      <c r="K960" s="6"/>
      <c r="L960" s="6"/>
    </row>
    <row r="961" spans="1:12" x14ac:dyDescent="0.2">
      <c r="A961" s="477"/>
      <c r="B961" s="135"/>
      <c r="C961" s="136"/>
      <c r="D961" s="137"/>
      <c r="E961" s="138"/>
      <c r="F961" s="137"/>
      <c r="G961" s="127"/>
      <c r="H961" s="143"/>
      <c r="I961" s="143"/>
      <c r="K961" s="6"/>
      <c r="L961" s="6"/>
    </row>
    <row r="962" spans="1:12" x14ac:dyDescent="0.2">
      <c r="A962" s="477"/>
      <c r="B962" s="135"/>
      <c r="C962" s="136"/>
      <c r="D962" s="137"/>
      <c r="E962" s="138"/>
      <c r="F962" s="137"/>
      <c r="G962" s="127"/>
      <c r="H962" s="143"/>
      <c r="I962" s="143"/>
      <c r="K962" s="6"/>
      <c r="L962" s="6"/>
    </row>
    <row r="963" spans="1:12" x14ac:dyDescent="0.2">
      <c r="A963" s="477"/>
      <c r="B963" s="135"/>
      <c r="C963" s="136"/>
      <c r="D963" s="137"/>
      <c r="E963" s="138"/>
      <c r="F963" s="137"/>
      <c r="G963" s="127"/>
      <c r="H963" s="143"/>
      <c r="I963" s="143"/>
      <c r="K963" s="6"/>
      <c r="L963" s="6"/>
    </row>
    <row r="964" spans="1:12" x14ac:dyDescent="0.2">
      <c r="A964" s="477"/>
      <c r="B964" s="135"/>
      <c r="C964" s="136"/>
      <c r="D964" s="137"/>
      <c r="E964" s="138"/>
      <c r="F964" s="137"/>
      <c r="G964" s="127"/>
      <c r="H964" s="143"/>
      <c r="I964" s="143"/>
      <c r="K964" s="6"/>
      <c r="L964" s="6"/>
    </row>
    <row r="965" spans="1:12" x14ac:dyDescent="0.2">
      <c r="A965" s="477"/>
      <c r="B965" s="135"/>
      <c r="C965" s="136"/>
      <c r="D965" s="137"/>
      <c r="E965" s="138"/>
      <c r="F965" s="137"/>
      <c r="G965" s="127"/>
      <c r="H965" s="143"/>
      <c r="I965" s="143"/>
      <c r="K965" s="6"/>
      <c r="L965" s="6"/>
    </row>
    <row r="966" spans="1:12" x14ac:dyDescent="0.2">
      <c r="A966" s="477"/>
      <c r="B966" s="135"/>
      <c r="C966" s="136"/>
      <c r="D966" s="137"/>
      <c r="E966" s="138"/>
      <c r="F966" s="137"/>
      <c r="G966" s="127"/>
      <c r="H966" s="143"/>
      <c r="I966" s="143"/>
      <c r="K966" s="6"/>
      <c r="L966" s="6"/>
    </row>
    <row r="967" spans="1:12" x14ac:dyDescent="0.2">
      <c r="A967" s="477"/>
      <c r="B967" s="135"/>
      <c r="C967" s="136"/>
      <c r="D967" s="137"/>
      <c r="E967" s="138"/>
      <c r="F967" s="137"/>
      <c r="G967" s="127"/>
      <c r="H967" s="143"/>
      <c r="I967" s="143"/>
      <c r="K967" s="6"/>
      <c r="L967" s="6"/>
    </row>
    <row r="968" spans="1:12" x14ac:dyDescent="0.2">
      <c r="A968" s="477"/>
      <c r="B968" s="135"/>
      <c r="C968" s="136"/>
      <c r="D968" s="137"/>
      <c r="E968" s="138"/>
      <c r="F968" s="137"/>
      <c r="G968" s="127"/>
      <c r="H968" s="143"/>
      <c r="I968" s="143"/>
      <c r="K968" s="6"/>
      <c r="L968" s="6"/>
    </row>
    <row r="969" spans="1:12" x14ac:dyDescent="0.2">
      <c r="A969" s="477"/>
      <c r="B969" s="135"/>
      <c r="C969" s="136"/>
      <c r="D969" s="137"/>
      <c r="E969" s="138"/>
      <c r="F969" s="137"/>
      <c r="G969" s="127"/>
      <c r="H969" s="143"/>
      <c r="I969" s="143"/>
      <c r="K969" s="6"/>
      <c r="L969" s="6"/>
    </row>
    <row r="970" spans="1:12" x14ac:dyDescent="0.2">
      <c r="A970" s="477"/>
      <c r="B970" s="135"/>
      <c r="C970" s="136"/>
      <c r="D970" s="137"/>
      <c r="E970" s="138"/>
      <c r="F970" s="137"/>
      <c r="G970" s="127"/>
      <c r="H970" s="143"/>
      <c r="I970" s="143"/>
      <c r="K970" s="6"/>
      <c r="L970" s="6"/>
    </row>
    <row r="971" spans="1:12" x14ac:dyDescent="0.2">
      <c r="A971" s="477"/>
      <c r="B971" s="135"/>
      <c r="C971" s="136"/>
      <c r="D971" s="137"/>
      <c r="E971" s="138"/>
      <c r="F971" s="137"/>
      <c r="G971" s="127"/>
      <c r="H971" s="143"/>
      <c r="I971" s="143"/>
      <c r="K971" s="6"/>
      <c r="L971" s="6"/>
    </row>
    <row r="972" spans="1:12" x14ac:dyDescent="0.2">
      <c r="A972" s="477"/>
      <c r="B972" s="135"/>
      <c r="C972" s="136"/>
      <c r="D972" s="137"/>
      <c r="E972" s="138"/>
      <c r="F972" s="137"/>
      <c r="G972" s="127"/>
      <c r="H972" s="143"/>
      <c r="I972" s="143"/>
      <c r="K972" s="6"/>
      <c r="L972" s="6"/>
    </row>
    <row r="973" spans="1:12" x14ac:dyDescent="0.2">
      <c r="A973" s="477"/>
      <c r="B973" s="135"/>
      <c r="C973" s="136"/>
      <c r="D973" s="137"/>
      <c r="E973" s="138"/>
      <c r="F973" s="137"/>
      <c r="G973" s="127"/>
      <c r="H973" s="143"/>
      <c r="I973" s="143"/>
      <c r="K973" s="6"/>
      <c r="L973" s="6"/>
    </row>
    <row r="974" spans="1:12" x14ac:dyDescent="0.2">
      <c r="A974" s="477"/>
      <c r="B974" s="135"/>
      <c r="C974" s="136"/>
      <c r="D974" s="137"/>
      <c r="E974" s="138"/>
      <c r="F974" s="137"/>
      <c r="G974" s="127"/>
      <c r="H974" s="143"/>
      <c r="I974" s="143"/>
      <c r="K974" s="6"/>
      <c r="L974" s="6"/>
    </row>
    <row r="975" spans="1:12" x14ac:dyDescent="0.2">
      <c r="A975" s="477"/>
      <c r="B975" s="135"/>
      <c r="C975" s="136"/>
      <c r="D975" s="137"/>
      <c r="E975" s="138"/>
      <c r="F975" s="137"/>
      <c r="G975" s="127"/>
      <c r="H975" s="143"/>
      <c r="I975" s="143"/>
      <c r="K975" s="6"/>
      <c r="L975" s="6"/>
    </row>
    <row r="976" spans="1:12" x14ac:dyDescent="0.2">
      <c r="A976" s="477"/>
      <c r="B976" s="135"/>
      <c r="C976" s="136"/>
      <c r="D976" s="137"/>
      <c r="E976" s="138"/>
      <c r="F976" s="137"/>
      <c r="G976" s="127"/>
      <c r="H976" s="143"/>
      <c r="I976" s="143"/>
      <c r="K976" s="6"/>
      <c r="L976" s="6"/>
    </row>
    <row r="977" spans="1:12" x14ac:dyDescent="0.2">
      <c r="A977" s="477"/>
      <c r="B977" s="135"/>
      <c r="C977" s="136"/>
      <c r="D977" s="137"/>
      <c r="E977" s="138"/>
      <c r="F977" s="137"/>
      <c r="G977" s="127"/>
      <c r="H977" s="143"/>
      <c r="I977" s="143"/>
      <c r="K977" s="6"/>
      <c r="L977" s="6"/>
    </row>
    <row r="978" spans="1:12" x14ac:dyDescent="0.2">
      <c r="A978" s="477"/>
      <c r="B978" s="135"/>
      <c r="C978" s="136"/>
      <c r="D978" s="137"/>
      <c r="E978" s="138"/>
      <c r="F978" s="137"/>
      <c r="G978" s="127"/>
      <c r="H978" s="143"/>
      <c r="I978" s="143"/>
      <c r="K978" s="6"/>
      <c r="L978" s="6"/>
    </row>
    <row r="979" spans="1:12" x14ac:dyDescent="0.2">
      <c r="A979" s="477"/>
      <c r="B979" s="135"/>
      <c r="C979" s="136"/>
      <c r="D979" s="137"/>
      <c r="E979" s="138"/>
      <c r="F979" s="137"/>
      <c r="G979" s="127"/>
      <c r="H979" s="143"/>
      <c r="I979" s="143"/>
      <c r="K979" s="6"/>
      <c r="L979" s="6"/>
    </row>
    <row r="980" spans="1:12" x14ac:dyDescent="0.2">
      <c r="A980" s="477"/>
      <c r="B980" s="135"/>
      <c r="C980" s="136"/>
      <c r="D980" s="137"/>
      <c r="E980" s="138"/>
      <c r="F980" s="137"/>
      <c r="G980" s="127"/>
      <c r="H980" s="143"/>
      <c r="I980" s="143"/>
      <c r="K980" s="6"/>
      <c r="L980" s="6"/>
    </row>
    <row r="981" spans="1:12" x14ac:dyDescent="0.2">
      <c r="A981" s="477"/>
      <c r="B981" s="135"/>
      <c r="C981" s="136"/>
      <c r="D981" s="137"/>
      <c r="E981" s="138"/>
      <c r="F981" s="137"/>
      <c r="G981" s="127"/>
      <c r="H981" s="143"/>
      <c r="I981" s="143"/>
      <c r="K981" s="6"/>
      <c r="L981" s="6"/>
    </row>
    <row r="982" spans="1:12" x14ac:dyDescent="0.2">
      <c r="A982" s="477"/>
      <c r="B982" s="135"/>
      <c r="C982" s="136"/>
      <c r="D982" s="137"/>
      <c r="E982" s="138"/>
      <c r="F982" s="137"/>
      <c r="G982" s="127"/>
      <c r="H982" s="143"/>
      <c r="I982" s="143"/>
      <c r="K982" s="6"/>
      <c r="L982" s="6"/>
    </row>
    <row r="983" spans="1:12" x14ac:dyDescent="0.2">
      <c r="A983" s="477"/>
      <c r="B983" s="135"/>
      <c r="C983" s="136"/>
      <c r="D983" s="137"/>
      <c r="E983" s="138"/>
      <c r="F983" s="137"/>
      <c r="G983" s="127"/>
      <c r="H983" s="143"/>
      <c r="I983" s="143"/>
      <c r="K983" s="6"/>
      <c r="L983" s="6"/>
    </row>
    <row r="984" spans="1:12" x14ac:dyDescent="0.2">
      <c r="A984" s="477"/>
      <c r="B984" s="135"/>
      <c r="C984" s="136"/>
      <c r="D984" s="137"/>
      <c r="E984" s="138"/>
      <c r="F984" s="137"/>
      <c r="G984" s="127"/>
      <c r="H984" s="143"/>
      <c r="I984" s="143"/>
      <c r="K984" s="6"/>
      <c r="L984" s="6"/>
    </row>
    <row r="985" spans="1:12" x14ac:dyDescent="0.2">
      <c r="A985" s="477"/>
      <c r="B985" s="135"/>
      <c r="C985" s="136"/>
      <c r="D985" s="137"/>
      <c r="E985" s="138"/>
      <c r="F985" s="137"/>
      <c r="G985" s="127"/>
      <c r="H985" s="143"/>
      <c r="I985" s="143"/>
      <c r="K985" s="6"/>
      <c r="L985" s="6"/>
    </row>
    <row r="986" spans="1:12" x14ac:dyDescent="0.2">
      <c r="A986" s="477"/>
      <c r="B986" s="135"/>
      <c r="C986" s="136"/>
      <c r="D986" s="137"/>
      <c r="E986" s="138"/>
      <c r="F986" s="137"/>
      <c r="G986" s="127"/>
      <c r="H986" s="143"/>
      <c r="I986" s="143"/>
      <c r="K986" s="6"/>
      <c r="L986" s="6"/>
    </row>
    <row r="987" spans="1:12" x14ac:dyDescent="0.2">
      <c r="A987" s="477"/>
      <c r="B987" s="135"/>
      <c r="C987" s="136"/>
      <c r="D987" s="137"/>
      <c r="E987" s="138"/>
      <c r="F987" s="137"/>
      <c r="G987" s="127"/>
      <c r="H987" s="143"/>
      <c r="I987" s="143"/>
      <c r="K987" s="6"/>
      <c r="L987" s="6"/>
    </row>
    <row r="988" spans="1:12" x14ac:dyDescent="0.2">
      <c r="A988" s="477"/>
      <c r="B988" s="135"/>
      <c r="C988" s="136"/>
      <c r="D988" s="137"/>
      <c r="E988" s="138"/>
      <c r="F988" s="137"/>
      <c r="G988" s="127"/>
      <c r="H988" s="143"/>
      <c r="I988" s="143"/>
      <c r="K988" s="6"/>
      <c r="L988" s="6"/>
    </row>
    <row r="989" spans="1:12" x14ac:dyDescent="0.2">
      <c r="A989" s="477"/>
      <c r="B989" s="135"/>
      <c r="C989" s="136"/>
      <c r="D989" s="137"/>
      <c r="E989" s="138"/>
      <c r="F989" s="137"/>
      <c r="G989" s="127"/>
      <c r="H989" s="143"/>
      <c r="I989" s="143"/>
      <c r="K989" s="6"/>
      <c r="L989" s="6"/>
    </row>
    <row r="990" spans="1:12" x14ac:dyDescent="0.2">
      <c r="A990" s="477"/>
      <c r="B990" s="135"/>
      <c r="C990" s="136"/>
      <c r="D990" s="137"/>
      <c r="E990" s="138"/>
      <c r="F990" s="137"/>
      <c r="G990" s="127"/>
      <c r="H990" s="143"/>
      <c r="I990" s="143"/>
      <c r="K990" s="6"/>
      <c r="L990" s="6"/>
    </row>
    <row r="991" spans="1:12" x14ac:dyDescent="0.2">
      <c r="A991" s="477"/>
      <c r="B991" s="135"/>
      <c r="C991" s="136"/>
      <c r="D991" s="137"/>
      <c r="E991" s="138"/>
      <c r="F991" s="137"/>
      <c r="G991" s="127"/>
      <c r="H991" s="143"/>
      <c r="I991" s="143"/>
      <c r="K991" s="6"/>
      <c r="L991" s="6"/>
    </row>
    <row r="992" spans="1:12" x14ac:dyDescent="0.2">
      <c r="A992" s="477"/>
      <c r="B992" s="135"/>
      <c r="C992" s="136"/>
      <c r="D992" s="137"/>
      <c r="E992" s="138"/>
      <c r="F992" s="137"/>
      <c r="G992" s="127"/>
      <c r="H992" s="143"/>
      <c r="I992" s="143"/>
      <c r="K992" s="6"/>
      <c r="L992" s="6"/>
    </row>
    <row r="993" spans="1:12" x14ac:dyDescent="0.2">
      <c r="A993" s="477"/>
      <c r="B993" s="135"/>
      <c r="C993" s="136"/>
      <c r="D993" s="137"/>
      <c r="E993" s="138"/>
      <c r="F993" s="137"/>
      <c r="G993" s="127"/>
      <c r="H993" s="143"/>
      <c r="I993" s="143"/>
      <c r="K993" s="6"/>
      <c r="L993" s="6"/>
    </row>
    <row r="994" spans="1:12" x14ac:dyDescent="0.2">
      <c r="A994" s="477"/>
      <c r="B994" s="135"/>
      <c r="C994" s="136"/>
      <c r="D994" s="137"/>
      <c r="E994" s="138"/>
      <c r="F994" s="137"/>
      <c r="G994" s="127"/>
      <c r="H994" s="143"/>
      <c r="I994" s="143"/>
      <c r="K994" s="6"/>
      <c r="L994" s="6"/>
    </row>
    <row r="995" spans="1:12" x14ac:dyDescent="0.2">
      <c r="A995" s="477"/>
      <c r="B995" s="135"/>
      <c r="C995" s="136"/>
      <c r="D995" s="137"/>
      <c r="E995" s="138"/>
      <c r="F995" s="137"/>
      <c r="G995" s="127"/>
      <c r="H995" s="143"/>
      <c r="I995" s="143"/>
      <c r="K995" s="6"/>
      <c r="L995" s="6"/>
    </row>
    <row r="996" spans="1:12" x14ac:dyDescent="0.2">
      <c r="A996" s="477"/>
      <c r="B996" s="135"/>
      <c r="C996" s="136"/>
      <c r="D996" s="137"/>
      <c r="E996" s="138"/>
      <c r="F996" s="137"/>
      <c r="G996" s="127"/>
      <c r="H996" s="143"/>
      <c r="I996" s="143"/>
      <c r="K996" s="6"/>
      <c r="L996" s="6"/>
    </row>
    <row r="997" spans="1:12" x14ac:dyDescent="0.2">
      <c r="A997" s="477"/>
      <c r="B997" s="135"/>
      <c r="C997" s="136"/>
      <c r="D997" s="137"/>
      <c r="E997" s="138"/>
      <c r="F997" s="137"/>
      <c r="G997" s="127"/>
      <c r="H997" s="143"/>
      <c r="I997" s="143"/>
      <c r="K997" s="6"/>
      <c r="L997" s="6"/>
    </row>
    <row r="998" spans="1:12" x14ac:dyDescent="0.2">
      <c r="A998" s="477"/>
      <c r="B998" s="135"/>
      <c r="C998" s="136"/>
      <c r="D998" s="137"/>
      <c r="E998" s="138"/>
      <c r="F998" s="137"/>
      <c r="G998" s="127"/>
      <c r="H998" s="143"/>
      <c r="I998" s="143"/>
      <c r="L998" s="6"/>
    </row>
    <row r="999" spans="1:12" x14ac:dyDescent="0.2">
      <c r="A999" s="477"/>
      <c r="B999" s="135"/>
      <c r="C999" s="136"/>
      <c r="D999" s="137"/>
      <c r="E999" s="138"/>
      <c r="F999" s="137"/>
      <c r="G999" s="127"/>
      <c r="H999" s="143"/>
      <c r="I999" s="143"/>
      <c r="L999" s="6"/>
    </row>
    <row r="1000" spans="1:12" x14ac:dyDescent="0.2">
      <c r="A1000" s="477"/>
      <c r="B1000" s="135"/>
      <c r="C1000" s="136"/>
      <c r="D1000" s="137"/>
      <c r="E1000" s="138"/>
      <c r="F1000" s="137"/>
      <c r="G1000" s="127"/>
      <c r="H1000" s="143"/>
      <c r="I1000" s="143"/>
      <c r="L1000" s="6"/>
    </row>
    <row r="1001" spans="1:12" x14ac:dyDescent="0.2">
      <c r="A1001" s="477"/>
      <c r="B1001" s="135"/>
      <c r="C1001" s="136"/>
      <c r="D1001" s="137"/>
      <c r="E1001" s="138"/>
      <c r="F1001" s="137"/>
      <c r="G1001" s="127"/>
      <c r="H1001" s="143"/>
      <c r="I1001" s="143"/>
      <c r="K1001" s="6"/>
      <c r="L1001" s="6"/>
    </row>
    <row r="1002" spans="1:12" x14ac:dyDescent="0.2">
      <c r="A1002" s="477"/>
      <c r="B1002" s="135"/>
      <c r="C1002" s="136"/>
      <c r="D1002" s="137"/>
      <c r="E1002" s="138"/>
      <c r="F1002" s="137"/>
      <c r="G1002" s="127"/>
      <c r="H1002" s="143"/>
      <c r="I1002" s="143"/>
      <c r="K1002" s="6"/>
      <c r="L1002" s="6"/>
    </row>
    <row r="1003" spans="1:12" x14ac:dyDescent="0.2">
      <c r="A1003" s="477"/>
      <c r="B1003" s="135"/>
      <c r="C1003" s="136"/>
      <c r="D1003" s="137"/>
      <c r="E1003" s="138"/>
      <c r="F1003" s="137"/>
      <c r="G1003" s="127"/>
      <c r="H1003" s="143"/>
      <c r="I1003" s="143"/>
      <c r="K1003" s="6"/>
      <c r="L1003" s="6"/>
    </row>
    <row r="1004" spans="1:12" x14ac:dyDescent="0.2">
      <c r="A1004" s="477"/>
      <c r="B1004" s="135"/>
      <c r="C1004" s="136"/>
      <c r="D1004" s="137"/>
      <c r="E1004" s="138"/>
      <c r="F1004" s="137"/>
      <c r="G1004" s="127"/>
      <c r="H1004" s="143"/>
      <c r="I1004" s="143"/>
      <c r="K1004" s="6"/>
      <c r="L1004" s="6"/>
    </row>
    <row r="1005" spans="1:12" x14ac:dyDescent="0.2">
      <c r="A1005" s="477"/>
      <c r="B1005" s="135"/>
      <c r="C1005" s="136"/>
      <c r="D1005" s="137"/>
      <c r="E1005" s="138"/>
      <c r="F1005" s="137"/>
      <c r="G1005" s="127"/>
      <c r="H1005" s="143"/>
      <c r="I1005" s="143"/>
      <c r="K1005" s="6"/>
      <c r="L1005" s="6"/>
    </row>
    <row r="1006" spans="1:12" x14ac:dyDescent="0.2">
      <c r="A1006" s="477"/>
      <c r="B1006" s="135"/>
      <c r="C1006" s="136"/>
      <c r="D1006" s="137"/>
      <c r="E1006" s="138"/>
      <c r="F1006" s="137"/>
      <c r="G1006" s="127"/>
      <c r="H1006" s="143"/>
      <c r="I1006" s="143"/>
      <c r="K1006" s="6"/>
      <c r="L1006" s="6"/>
    </row>
    <row r="1007" spans="1:12" x14ac:dyDescent="0.2">
      <c r="A1007" s="477"/>
      <c r="B1007" s="135"/>
      <c r="C1007" s="136"/>
      <c r="D1007" s="137"/>
      <c r="E1007" s="138"/>
      <c r="F1007" s="137"/>
      <c r="G1007" s="127"/>
      <c r="H1007" s="143"/>
      <c r="I1007" s="143"/>
      <c r="K1007" s="6"/>
      <c r="L1007" s="6"/>
    </row>
    <row r="1008" spans="1:12" x14ac:dyDescent="0.2">
      <c r="A1008" s="477"/>
      <c r="B1008" s="135"/>
      <c r="C1008" s="136"/>
      <c r="D1008" s="137"/>
      <c r="E1008" s="138"/>
      <c r="F1008" s="137"/>
      <c r="G1008" s="127"/>
      <c r="H1008" s="143"/>
      <c r="I1008" s="143"/>
      <c r="K1008" s="6"/>
      <c r="L1008" s="6"/>
    </row>
    <row r="1009" spans="1:12" x14ac:dyDescent="0.2">
      <c r="A1009" s="477"/>
      <c r="B1009" s="135"/>
      <c r="C1009" s="136"/>
      <c r="D1009" s="137"/>
      <c r="E1009" s="138"/>
      <c r="F1009" s="137"/>
      <c r="G1009" s="127"/>
      <c r="H1009" s="143"/>
      <c r="I1009" s="143"/>
      <c r="K1009" s="6"/>
      <c r="L1009" s="6"/>
    </row>
    <row r="1010" spans="1:12" x14ac:dyDescent="0.2">
      <c r="A1010" s="477"/>
      <c r="B1010" s="135"/>
      <c r="C1010" s="136"/>
      <c r="D1010" s="137"/>
      <c r="E1010" s="138"/>
      <c r="F1010" s="137"/>
      <c r="G1010" s="127"/>
      <c r="H1010" s="143"/>
      <c r="I1010" s="143"/>
      <c r="K1010" s="6"/>
      <c r="L1010" s="6"/>
    </row>
    <row r="1011" spans="1:12" x14ac:dyDescent="0.2">
      <c r="A1011" s="477"/>
      <c r="B1011" s="135"/>
      <c r="C1011" s="136"/>
      <c r="D1011" s="137"/>
      <c r="E1011" s="138"/>
      <c r="F1011" s="137"/>
      <c r="G1011" s="127"/>
      <c r="H1011" s="143"/>
      <c r="I1011" s="143"/>
      <c r="K1011" s="6"/>
      <c r="L1011" s="6"/>
    </row>
    <row r="1012" spans="1:12" x14ac:dyDescent="0.2">
      <c r="A1012" s="477"/>
      <c r="B1012" s="135"/>
      <c r="C1012" s="136"/>
      <c r="D1012" s="137"/>
      <c r="E1012" s="138"/>
      <c r="F1012" s="137"/>
      <c r="G1012" s="127"/>
      <c r="H1012" s="143"/>
      <c r="I1012" s="143"/>
      <c r="K1012" s="6"/>
      <c r="L1012" s="6"/>
    </row>
    <row r="1013" spans="1:12" x14ac:dyDescent="0.2">
      <c r="A1013" s="477"/>
      <c r="B1013" s="135"/>
      <c r="C1013" s="136"/>
      <c r="D1013" s="137"/>
      <c r="E1013" s="138"/>
      <c r="F1013" s="137"/>
      <c r="G1013" s="127"/>
      <c r="H1013" s="143"/>
      <c r="I1013" s="143"/>
      <c r="K1013" s="6"/>
      <c r="L1013" s="6"/>
    </row>
    <row r="1014" spans="1:12" x14ac:dyDescent="0.2">
      <c r="A1014" s="477"/>
      <c r="B1014" s="135"/>
      <c r="C1014" s="136"/>
      <c r="D1014" s="137"/>
      <c r="E1014" s="138"/>
      <c r="F1014" s="137"/>
      <c r="G1014" s="127"/>
      <c r="H1014" s="143"/>
      <c r="I1014" s="143"/>
      <c r="K1014" s="6"/>
      <c r="L1014" s="6"/>
    </row>
    <row r="1015" spans="1:12" x14ac:dyDescent="0.2">
      <c r="A1015" s="477"/>
      <c r="B1015" s="135"/>
      <c r="C1015" s="136"/>
      <c r="D1015" s="137"/>
      <c r="E1015" s="138"/>
      <c r="F1015" s="137"/>
      <c r="G1015" s="127"/>
      <c r="H1015" s="143"/>
      <c r="I1015" s="143"/>
      <c r="K1015" s="6"/>
      <c r="L1015" s="6"/>
    </row>
    <row r="1016" spans="1:12" x14ac:dyDescent="0.2">
      <c r="A1016" s="477"/>
      <c r="B1016" s="135"/>
      <c r="C1016" s="136"/>
      <c r="D1016" s="137"/>
      <c r="E1016" s="138"/>
      <c r="F1016" s="137"/>
      <c r="G1016" s="127"/>
      <c r="H1016" s="143"/>
      <c r="I1016" s="143"/>
      <c r="K1016" s="6"/>
      <c r="L1016" s="6"/>
    </row>
    <row r="1017" spans="1:12" x14ac:dyDescent="0.2">
      <c r="A1017" s="477"/>
      <c r="B1017" s="135"/>
      <c r="C1017" s="136"/>
      <c r="D1017" s="137"/>
      <c r="E1017" s="138"/>
      <c r="F1017" s="137"/>
      <c r="G1017" s="127"/>
      <c r="H1017" s="143"/>
      <c r="I1017" s="143"/>
      <c r="K1017" s="6"/>
      <c r="L1017" s="6"/>
    </row>
    <row r="1018" spans="1:12" x14ac:dyDescent="0.2">
      <c r="A1018" s="477"/>
      <c r="B1018" s="135"/>
      <c r="C1018" s="136"/>
      <c r="D1018" s="137"/>
      <c r="E1018" s="138"/>
      <c r="F1018" s="137"/>
      <c r="G1018" s="127"/>
      <c r="H1018" s="143"/>
      <c r="I1018" s="143"/>
      <c r="K1018" s="6"/>
      <c r="L1018" s="6"/>
    </row>
    <row r="1019" spans="1:12" x14ac:dyDescent="0.2">
      <c r="A1019" s="477"/>
      <c r="B1019" s="135"/>
      <c r="C1019" s="136"/>
      <c r="D1019" s="137"/>
      <c r="E1019" s="138"/>
      <c r="F1019" s="137"/>
      <c r="G1019" s="127"/>
      <c r="H1019" s="143"/>
      <c r="I1019" s="143"/>
      <c r="K1019" s="6"/>
      <c r="L1019" s="6"/>
    </row>
    <row r="1020" spans="1:12" x14ac:dyDescent="0.2">
      <c r="A1020" s="477"/>
      <c r="B1020" s="135"/>
      <c r="C1020" s="136"/>
      <c r="D1020" s="137"/>
      <c r="E1020" s="138"/>
      <c r="F1020" s="137"/>
      <c r="G1020" s="127"/>
      <c r="H1020" s="143"/>
      <c r="I1020" s="143"/>
      <c r="K1020" s="6"/>
      <c r="L1020" s="6"/>
    </row>
    <row r="1021" spans="1:12" x14ac:dyDescent="0.2">
      <c r="A1021" s="477"/>
      <c r="B1021" s="135"/>
      <c r="C1021" s="136"/>
      <c r="D1021" s="137"/>
      <c r="E1021" s="138"/>
      <c r="F1021" s="137"/>
      <c r="G1021" s="127"/>
      <c r="H1021" s="143"/>
      <c r="I1021" s="143"/>
      <c r="K1021" s="6"/>
      <c r="L1021" s="6"/>
    </row>
    <row r="1022" spans="1:12" x14ac:dyDescent="0.2">
      <c r="A1022" s="477"/>
      <c r="B1022" s="135"/>
      <c r="C1022" s="136"/>
      <c r="D1022" s="137"/>
      <c r="E1022" s="138"/>
      <c r="F1022" s="137"/>
      <c r="G1022" s="127"/>
      <c r="H1022" s="143"/>
      <c r="I1022" s="143"/>
      <c r="K1022" s="6"/>
      <c r="L1022" s="6"/>
    </row>
    <row r="1023" spans="1:12" x14ac:dyDescent="0.2">
      <c r="A1023" s="477"/>
      <c r="B1023" s="135"/>
      <c r="C1023" s="136"/>
      <c r="D1023" s="137"/>
      <c r="E1023" s="138"/>
      <c r="F1023" s="137"/>
      <c r="G1023" s="127"/>
      <c r="H1023" s="143"/>
      <c r="I1023" s="143"/>
      <c r="K1023" s="6"/>
      <c r="L1023" s="6"/>
    </row>
    <row r="1024" spans="1:12" x14ac:dyDescent="0.2">
      <c r="A1024" s="477"/>
      <c r="B1024" s="135"/>
      <c r="C1024" s="136"/>
      <c r="D1024" s="137"/>
      <c r="E1024" s="138"/>
      <c r="F1024" s="137"/>
      <c r="G1024" s="127"/>
      <c r="H1024" s="143"/>
      <c r="I1024" s="143"/>
      <c r="K1024" s="6"/>
      <c r="L1024" s="6"/>
    </row>
    <row r="1025" spans="1:12" x14ac:dyDescent="0.2">
      <c r="A1025" s="477"/>
      <c r="B1025" s="135"/>
      <c r="C1025" s="136"/>
      <c r="D1025" s="137"/>
      <c r="E1025" s="138"/>
      <c r="F1025" s="137"/>
      <c r="G1025" s="127"/>
      <c r="H1025" s="143"/>
      <c r="I1025" s="143"/>
      <c r="K1025" s="6"/>
      <c r="L1025" s="6"/>
    </row>
    <row r="1026" spans="1:12" x14ac:dyDescent="0.2">
      <c r="A1026" s="477"/>
      <c r="B1026" s="135"/>
      <c r="C1026" s="136"/>
      <c r="D1026" s="137"/>
      <c r="E1026" s="138"/>
      <c r="F1026" s="137"/>
      <c r="G1026" s="127"/>
      <c r="H1026" s="143"/>
      <c r="I1026" s="143"/>
      <c r="K1026" s="6"/>
      <c r="L1026" s="6"/>
    </row>
    <row r="1027" spans="1:12" x14ac:dyDescent="0.2">
      <c r="A1027" s="477"/>
      <c r="B1027" s="135"/>
      <c r="C1027" s="136"/>
      <c r="D1027" s="137"/>
      <c r="E1027" s="138"/>
      <c r="F1027" s="137"/>
      <c r="G1027" s="127"/>
      <c r="H1027" s="143"/>
      <c r="I1027" s="143"/>
      <c r="K1027" s="6"/>
      <c r="L1027" s="6"/>
    </row>
    <row r="1028" spans="1:12" x14ac:dyDescent="0.2">
      <c r="A1028" s="477"/>
      <c r="B1028" s="135"/>
      <c r="C1028" s="136"/>
      <c r="D1028" s="137"/>
      <c r="E1028" s="138"/>
      <c r="F1028" s="137"/>
      <c r="G1028" s="127"/>
      <c r="H1028" s="143"/>
      <c r="I1028" s="143"/>
      <c r="K1028" s="6"/>
      <c r="L1028" s="6"/>
    </row>
    <row r="1029" spans="1:12" x14ac:dyDescent="0.2">
      <c r="A1029" s="477"/>
      <c r="B1029" s="135"/>
      <c r="C1029" s="136"/>
      <c r="D1029" s="137"/>
      <c r="E1029" s="138"/>
      <c r="F1029" s="137"/>
      <c r="G1029" s="127"/>
      <c r="H1029" s="143"/>
      <c r="I1029" s="143"/>
      <c r="K1029" s="6"/>
      <c r="L1029" s="6"/>
    </row>
    <row r="1030" spans="1:12" x14ac:dyDescent="0.2">
      <c r="A1030" s="477"/>
      <c r="B1030" s="135"/>
      <c r="C1030" s="136"/>
      <c r="D1030" s="137"/>
      <c r="E1030" s="138"/>
      <c r="F1030" s="137"/>
      <c r="G1030" s="127"/>
      <c r="H1030" s="143"/>
      <c r="I1030" s="143"/>
      <c r="K1030" s="6"/>
      <c r="L1030" s="6"/>
    </row>
    <row r="1031" spans="1:12" x14ac:dyDescent="0.2">
      <c r="A1031" s="477"/>
      <c r="B1031" s="135"/>
      <c r="C1031" s="136"/>
      <c r="D1031" s="137"/>
      <c r="E1031" s="138"/>
      <c r="F1031" s="137"/>
      <c r="G1031" s="127"/>
      <c r="H1031" s="143"/>
      <c r="I1031" s="143"/>
      <c r="K1031" s="6"/>
      <c r="L1031" s="6"/>
    </row>
    <row r="1032" spans="1:12" x14ac:dyDescent="0.2">
      <c r="A1032" s="477"/>
      <c r="B1032" s="135"/>
      <c r="C1032" s="136"/>
      <c r="D1032" s="137"/>
      <c r="E1032" s="138"/>
      <c r="F1032" s="137"/>
      <c r="G1032" s="127"/>
      <c r="H1032" s="143"/>
      <c r="I1032" s="143"/>
      <c r="K1032" s="6"/>
      <c r="L1032" s="6"/>
    </row>
    <row r="1033" spans="1:12" x14ac:dyDescent="0.2">
      <c r="A1033" s="477"/>
      <c r="B1033" s="135"/>
      <c r="C1033" s="136"/>
      <c r="D1033" s="137"/>
      <c r="E1033" s="138"/>
      <c r="F1033" s="137"/>
      <c r="G1033" s="127"/>
      <c r="H1033" s="143"/>
      <c r="I1033" s="143"/>
      <c r="K1033" s="6"/>
      <c r="L1033" s="6"/>
    </row>
    <row r="1034" spans="1:12" x14ac:dyDescent="0.2">
      <c r="A1034" s="477"/>
      <c r="B1034" s="135"/>
      <c r="C1034" s="136"/>
      <c r="D1034" s="137"/>
      <c r="E1034" s="138"/>
      <c r="F1034" s="137"/>
      <c r="G1034" s="127"/>
      <c r="H1034" s="143"/>
      <c r="I1034" s="143"/>
      <c r="K1034" s="6"/>
      <c r="L1034" s="6"/>
    </row>
    <row r="1035" spans="1:12" x14ac:dyDescent="0.2">
      <c r="A1035" s="477"/>
      <c r="B1035" s="135"/>
      <c r="C1035" s="136"/>
      <c r="D1035" s="137"/>
      <c r="E1035" s="138"/>
      <c r="F1035" s="137"/>
      <c r="G1035" s="127"/>
      <c r="H1035" s="143"/>
      <c r="I1035" s="143"/>
      <c r="K1035" s="6"/>
      <c r="L1035" s="6"/>
    </row>
    <row r="1036" spans="1:12" x14ac:dyDescent="0.2">
      <c r="A1036" s="477"/>
      <c r="B1036" s="135"/>
      <c r="C1036" s="136"/>
      <c r="D1036" s="137"/>
      <c r="E1036" s="138"/>
      <c r="F1036" s="137"/>
      <c r="G1036" s="127"/>
      <c r="H1036" s="143"/>
      <c r="I1036" s="143"/>
      <c r="K1036" s="6"/>
      <c r="L1036" s="6"/>
    </row>
    <row r="1037" spans="1:12" x14ac:dyDescent="0.2">
      <c r="A1037" s="477"/>
      <c r="B1037" s="135"/>
      <c r="C1037" s="136"/>
      <c r="D1037" s="137"/>
      <c r="E1037" s="138"/>
      <c r="F1037" s="137"/>
      <c r="G1037" s="127"/>
      <c r="H1037" s="143"/>
      <c r="I1037" s="143"/>
      <c r="K1037" s="6"/>
      <c r="L1037" s="6"/>
    </row>
    <row r="1038" spans="1:12" x14ac:dyDescent="0.2">
      <c r="A1038" s="477"/>
      <c r="B1038" s="135"/>
      <c r="C1038" s="136"/>
      <c r="D1038" s="137"/>
      <c r="E1038" s="138"/>
      <c r="F1038" s="137"/>
      <c r="G1038" s="127"/>
      <c r="H1038" s="143"/>
      <c r="I1038" s="143"/>
      <c r="K1038" s="6"/>
      <c r="L1038" s="6"/>
    </row>
    <row r="1039" spans="1:12" x14ac:dyDescent="0.2">
      <c r="A1039" s="477"/>
      <c r="B1039" s="135"/>
      <c r="C1039" s="136"/>
      <c r="D1039" s="137"/>
      <c r="E1039" s="138"/>
      <c r="F1039" s="137"/>
      <c r="G1039" s="127"/>
      <c r="H1039" s="143"/>
      <c r="I1039" s="143"/>
      <c r="K1039" s="6"/>
      <c r="L1039" s="6"/>
    </row>
    <row r="1040" spans="1:12" x14ac:dyDescent="0.2">
      <c r="A1040" s="477"/>
      <c r="B1040" s="135"/>
      <c r="C1040" s="136"/>
      <c r="D1040" s="137"/>
      <c r="E1040" s="138"/>
      <c r="F1040" s="137"/>
      <c r="G1040" s="127"/>
      <c r="H1040" s="143"/>
      <c r="I1040" s="143"/>
      <c r="K1040" s="6"/>
      <c r="L1040" s="6"/>
    </row>
    <row r="1041" spans="1:12" x14ac:dyDescent="0.2">
      <c r="A1041" s="477"/>
      <c r="B1041" s="135"/>
      <c r="C1041" s="136"/>
      <c r="D1041" s="137"/>
      <c r="E1041" s="138"/>
      <c r="F1041" s="137"/>
      <c r="G1041" s="127"/>
      <c r="H1041" s="143"/>
      <c r="I1041" s="143"/>
      <c r="K1041" s="6"/>
      <c r="L1041" s="6"/>
    </row>
    <row r="1042" spans="1:12" x14ac:dyDescent="0.2">
      <c r="A1042" s="477"/>
      <c r="B1042" s="135"/>
      <c r="C1042" s="136"/>
      <c r="D1042" s="137"/>
      <c r="E1042" s="138"/>
      <c r="F1042" s="137"/>
      <c r="G1042" s="127"/>
      <c r="H1042" s="143"/>
      <c r="I1042" s="143"/>
      <c r="K1042" s="6"/>
      <c r="L1042" s="6"/>
    </row>
    <row r="1043" spans="1:12" x14ac:dyDescent="0.2">
      <c r="A1043" s="477"/>
      <c r="B1043" s="135"/>
      <c r="C1043" s="136"/>
      <c r="D1043" s="137"/>
      <c r="E1043" s="138"/>
      <c r="F1043" s="137"/>
      <c r="G1043" s="127"/>
      <c r="H1043" s="143"/>
      <c r="I1043" s="143"/>
      <c r="K1043" s="6"/>
      <c r="L1043" s="6"/>
    </row>
    <row r="1044" spans="1:12" x14ac:dyDescent="0.2">
      <c r="A1044" s="477"/>
      <c r="B1044" s="135"/>
      <c r="C1044" s="136"/>
      <c r="D1044" s="137"/>
      <c r="E1044" s="138"/>
      <c r="F1044" s="137"/>
      <c r="G1044" s="127"/>
      <c r="H1044" s="143"/>
      <c r="I1044" s="143"/>
      <c r="K1044" s="6"/>
      <c r="L1044" s="6"/>
    </row>
    <row r="1045" spans="1:12" x14ac:dyDescent="0.2">
      <c r="A1045" s="477"/>
      <c r="B1045" s="135"/>
      <c r="C1045" s="136"/>
      <c r="D1045" s="137"/>
      <c r="E1045" s="138"/>
      <c r="F1045" s="137"/>
      <c r="G1045" s="127"/>
      <c r="H1045" s="143"/>
      <c r="I1045" s="143"/>
      <c r="K1045" s="6"/>
      <c r="L1045" s="6"/>
    </row>
    <row r="1046" spans="1:12" x14ac:dyDescent="0.2">
      <c r="A1046" s="477"/>
      <c r="B1046" s="135"/>
      <c r="C1046" s="136"/>
      <c r="D1046" s="137"/>
      <c r="E1046" s="138"/>
      <c r="F1046" s="137"/>
      <c r="G1046" s="127"/>
      <c r="H1046" s="143"/>
      <c r="I1046" s="143"/>
      <c r="K1046" s="6"/>
      <c r="L1046" s="6"/>
    </row>
    <row r="1047" spans="1:12" x14ac:dyDescent="0.2">
      <c r="A1047" s="477"/>
      <c r="B1047" s="135"/>
      <c r="C1047" s="136"/>
      <c r="D1047" s="137"/>
      <c r="E1047" s="138"/>
      <c r="F1047" s="137"/>
      <c r="G1047" s="127"/>
      <c r="H1047" s="143"/>
      <c r="I1047" s="143"/>
      <c r="K1047" s="6"/>
      <c r="L1047" s="6"/>
    </row>
    <row r="1048" spans="1:12" x14ac:dyDescent="0.2">
      <c r="A1048" s="477"/>
      <c r="B1048" s="135"/>
      <c r="C1048" s="136"/>
      <c r="D1048" s="137"/>
      <c r="E1048" s="138"/>
      <c r="F1048" s="137"/>
      <c r="G1048" s="127"/>
      <c r="H1048" s="143"/>
      <c r="I1048" s="143"/>
      <c r="K1048" s="6"/>
      <c r="L1048" s="6"/>
    </row>
    <row r="1049" spans="1:12" x14ac:dyDescent="0.2">
      <c r="A1049" s="477"/>
      <c r="B1049" s="135"/>
      <c r="C1049" s="136"/>
      <c r="D1049" s="137"/>
      <c r="E1049" s="138"/>
      <c r="F1049" s="137"/>
      <c r="G1049" s="127"/>
      <c r="H1049" s="143"/>
      <c r="I1049" s="143"/>
      <c r="K1049" s="6"/>
      <c r="L1049" s="6"/>
    </row>
    <row r="1050" spans="1:12" x14ac:dyDescent="0.2">
      <c r="A1050" s="477"/>
      <c r="B1050" s="135"/>
      <c r="C1050" s="136"/>
      <c r="D1050" s="137"/>
      <c r="E1050" s="138"/>
      <c r="F1050" s="137"/>
      <c r="G1050" s="127"/>
      <c r="H1050" s="143"/>
      <c r="I1050" s="143"/>
      <c r="K1050" s="6"/>
      <c r="L1050" s="6"/>
    </row>
    <row r="1051" spans="1:12" x14ac:dyDescent="0.2">
      <c r="A1051" s="477"/>
      <c r="B1051" s="135"/>
      <c r="C1051" s="136"/>
      <c r="D1051" s="137"/>
      <c r="E1051" s="138"/>
      <c r="F1051" s="137"/>
      <c r="G1051" s="127"/>
      <c r="H1051" s="143"/>
      <c r="I1051" s="143"/>
      <c r="K1051" s="6"/>
      <c r="L1051" s="6"/>
    </row>
    <row r="1052" spans="1:12" x14ac:dyDescent="0.2">
      <c r="A1052" s="477"/>
      <c r="B1052" s="135"/>
      <c r="C1052" s="136"/>
      <c r="D1052" s="137"/>
      <c r="E1052" s="138"/>
      <c r="F1052" s="137"/>
      <c r="G1052" s="127"/>
      <c r="H1052" s="143"/>
      <c r="I1052" s="143"/>
      <c r="K1052" s="6"/>
      <c r="L1052" s="6"/>
    </row>
    <row r="1053" spans="1:12" x14ac:dyDescent="0.2">
      <c r="A1053" s="477"/>
      <c r="B1053" s="135"/>
      <c r="C1053" s="136"/>
      <c r="D1053" s="137"/>
      <c r="E1053" s="138"/>
      <c r="F1053" s="137"/>
      <c r="G1053" s="127"/>
      <c r="H1053" s="143"/>
      <c r="I1053" s="143"/>
      <c r="K1053" s="6"/>
      <c r="L1053" s="6"/>
    </row>
    <row r="1054" spans="1:12" x14ac:dyDescent="0.2">
      <c r="A1054" s="477"/>
      <c r="B1054" s="135"/>
      <c r="C1054" s="136"/>
      <c r="D1054" s="137"/>
      <c r="E1054" s="138"/>
      <c r="F1054" s="137"/>
      <c r="G1054" s="127"/>
      <c r="H1054" s="143"/>
      <c r="I1054" s="143"/>
      <c r="K1054" s="6"/>
      <c r="L1054" s="6"/>
    </row>
    <row r="1055" spans="1:12" x14ac:dyDescent="0.2">
      <c r="A1055" s="477"/>
      <c r="B1055" s="135"/>
      <c r="C1055" s="136"/>
      <c r="D1055" s="137"/>
      <c r="E1055" s="138"/>
      <c r="F1055" s="137"/>
      <c r="G1055" s="127"/>
      <c r="H1055" s="143"/>
      <c r="I1055" s="143"/>
      <c r="K1055" s="6"/>
      <c r="L1055" s="6"/>
    </row>
    <row r="1056" spans="1:12" x14ac:dyDescent="0.2">
      <c r="A1056" s="477"/>
      <c r="B1056" s="135"/>
      <c r="C1056" s="136"/>
      <c r="D1056" s="137"/>
      <c r="E1056" s="138"/>
      <c r="F1056" s="137"/>
      <c r="G1056" s="127"/>
      <c r="H1056" s="143"/>
      <c r="I1056" s="143"/>
      <c r="K1056" s="6"/>
      <c r="L1056" s="6"/>
    </row>
    <row r="1057" spans="1:12" x14ac:dyDescent="0.2">
      <c r="A1057" s="477"/>
      <c r="B1057" s="135"/>
      <c r="C1057" s="136"/>
      <c r="D1057" s="137"/>
      <c r="E1057" s="138"/>
      <c r="F1057" s="137"/>
      <c r="G1057" s="127"/>
      <c r="H1057" s="143"/>
      <c r="I1057" s="143"/>
      <c r="K1057" s="6"/>
      <c r="L1057" s="6"/>
    </row>
    <row r="1058" spans="1:12" x14ac:dyDescent="0.2">
      <c r="A1058" s="477"/>
      <c r="B1058" s="135"/>
      <c r="C1058" s="136"/>
      <c r="D1058" s="137"/>
      <c r="E1058" s="138"/>
      <c r="F1058" s="137"/>
      <c r="G1058" s="127"/>
      <c r="H1058" s="143"/>
      <c r="I1058" s="143"/>
      <c r="K1058" s="6"/>
      <c r="L1058" s="6"/>
    </row>
    <row r="1059" spans="1:12" x14ac:dyDescent="0.2">
      <c r="A1059" s="477"/>
      <c r="B1059" s="135"/>
      <c r="C1059" s="136"/>
      <c r="D1059" s="137"/>
      <c r="E1059" s="138"/>
      <c r="F1059" s="137"/>
      <c r="G1059" s="127"/>
      <c r="H1059" s="143"/>
      <c r="I1059" s="143"/>
      <c r="K1059" s="6"/>
      <c r="L1059" s="6"/>
    </row>
    <row r="1060" spans="1:12" x14ac:dyDescent="0.2">
      <c r="A1060" s="477"/>
      <c r="B1060" s="135"/>
      <c r="C1060" s="136"/>
      <c r="D1060" s="137"/>
      <c r="E1060" s="138"/>
      <c r="F1060" s="137"/>
      <c r="G1060" s="127"/>
      <c r="H1060" s="143"/>
      <c r="I1060" s="143"/>
      <c r="K1060" s="6"/>
      <c r="L1060" s="6"/>
    </row>
    <row r="1061" spans="1:12" x14ac:dyDescent="0.2">
      <c r="A1061" s="477"/>
      <c r="B1061" s="135"/>
      <c r="C1061" s="136"/>
      <c r="D1061" s="137"/>
      <c r="E1061" s="138"/>
      <c r="F1061" s="137"/>
      <c r="G1061" s="127"/>
      <c r="H1061" s="143"/>
      <c r="I1061" s="143"/>
      <c r="K1061" s="6"/>
      <c r="L1061" s="6"/>
    </row>
    <row r="1062" spans="1:12" x14ac:dyDescent="0.2">
      <c r="A1062" s="477"/>
      <c r="B1062" s="135"/>
      <c r="C1062" s="136"/>
      <c r="D1062" s="137"/>
      <c r="E1062" s="138"/>
      <c r="F1062" s="137"/>
      <c r="G1062" s="127"/>
      <c r="H1062" s="143"/>
      <c r="I1062" s="143"/>
      <c r="K1062" s="6"/>
      <c r="L1062" s="6"/>
    </row>
    <row r="1063" spans="1:12" x14ac:dyDescent="0.2">
      <c r="A1063" s="477"/>
      <c r="B1063" s="135"/>
      <c r="C1063" s="136"/>
      <c r="D1063" s="137"/>
      <c r="E1063" s="138"/>
      <c r="F1063" s="137"/>
      <c r="G1063" s="127"/>
      <c r="H1063" s="143"/>
      <c r="I1063" s="143"/>
      <c r="K1063" s="6"/>
      <c r="L1063" s="6"/>
    </row>
    <row r="1064" spans="1:12" x14ac:dyDescent="0.2">
      <c r="A1064" s="477"/>
      <c r="B1064" s="135"/>
      <c r="C1064" s="136"/>
      <c r="D1064" s="137"/>
      <c r="E1064" s="138"/>
      <c r="F1064" s="137"/>
      <c r="G1064" s="127"/>
      <c r="H1064" s="143"/>
      <c r="I1064" s="143"/>
      <c r="K1064" s="6"/>
      <c r="L1064" s="6"/>
    </row>
    <row r="1065" spans="1:12" x14ac:dyDescent="0.2">
      <c r="A1065" s="477"/>
      <c r="B1065" s="135"/>
      <c r="C1065" s="136"/>
      <c r="D1065" s="137"/>
      <c r="E1065" s="138"/>
      <c r="F1065" s="137"/>
      <c r="G1065" s="127"/>
      <c r="H1065" s="143"/>
      <c r="I1065" s="143"/>
      <c r="K1065" s="6"/>
      <c r="L1065" s="6"/>
    </row>
    <row r="1066" spans="1:12" x14ac:dyDescent="0.2">
      <c r="A1066" s="477"/>
      <c r="B1066" s="135"/>
      <c r="C1066" s="136"/>
      <c r="D1066" s="137"/>
      <c r="E1066" s="138"/>
      <c r="F1066" s="137"/>
      <c r="G1066" s="127"/>
      <c r="H1066" s="143"/>
      <c r="I1066" s="143"/>
      <c r="K1066" s="6"/>
      <c r="L1066" s="6"/>
    </row>
    <row r="1067" spans="1:12" x14ac:dyDescent="0.2">
      <c r="A1067" s="477"/>
      <c r="B1067" s="135"/>
      <c r="C1067" s="136"/>
      <c r="D1067" s="137"/>
      <c r="E1067" s="138"/>
      <c r="F1067" s="137"/>
      <c r="G1067" s="127"/>
      <c r="H1067" s="143"/>
      <c r="I1067" s="143"/>
      <c r="K1067" s="6"/>
      <c r="L1067" s="6"/>
    </row>
    <row r="1068" spans="1:12" x14ac:dyDescent="0.2">
      <c r="A1068" s="477"/>
      <c r="B1068" s="135"/>
      <c r="C1068" s="136"/>
      <c r="D1068" s="137"/>
      <c r="E1068" s="138"/>
      <c r="F1068" s="137"/>
      <c r="G1068" s="127"/>
      <c r="H1068" s="143"/>
      <c r="I1068" s="143"/>
      <c r="K1068" s="6"/>
      <c r="L1068" s="6"/>
    </row>
    <row r="1069" spans="1:12" x14ac:dyDescent="0.2">
      <c r="A1069" s="477"/>
      <c r="B1069" s="135"/>
      <c r="C1069" s="136"/>
      <c r="D1069" s="137"/>
      <c r="E1069" s="138"/>
      <c r="F1069" s="137"/>
      <c r="G1069" s="127"/>
      <c r="H1069" s="143"/>
      <c r="I1069" s="143"/>
      <c r="K1069" s="6"/>
      <c r="L1069" s="6"/>
    </row>
    <row r="1070" spans="1:12" x14ac:dyDescent="0.2">
      <c r="A1070" s="477"/>
      <c r="B1070" s="135"/>
      <c r="C1070" s="136"/>
      <c r="D1070" s="137"/>
      <c r="E1070" s="138"/>
      <c r="F1070" s="137"/>
      <c r="G1070" s="127"/>
      <c r="H1070" s="143"/>
      <c r="I1070" s="143"/>
      <c r="K1070" s="6"/>
      <c r="L1070" s="6"/>
    </row>
    <row r="1071" spans="1:12" x14ac:dyDescent="0.2">
      <c r="A1071" s="477"/>
      <c r="B1071" s="135"/>
      <c r="C1071" s="136"/>
      <c r="D1071" s="137"/>
      <c r="E1071" s="138"/>
      <c r="F1071" s="137"/>
      <c r="G1071" s="127"/>
      <c r="H1071" s="143"/>
      <c r="I1071" s="143"/>
      <c r="K1071" s="6"/>
      <c r="L1071" s="6"/>
    </row>
    <row r="1072" spans="1:12" x14ac:dyDescent="0.2">
      <c r="A1072" s="477"/>
      <c r="B1072" s="135"/>
      <c r="C1072" s="136"/>
      <c r="D1072" s="137"/>
      <c r="E1072" s="138"/>
      <c r="F1072" s="137"/>
      <c r="G1072" s="127"/>
      <c r="H1072" s="143"/>
      <c r="I1072" s="143"/>
      <c r="K1072" s="6"/>
      <c r="L1072" s="6"/>
    </row>
    <row r="1073" spans="1:12" x14ac:dyDescent="0.2">
      <c r="A1073" s="477"/>
      <c r="B1073" s="135"/>
      <c r="C1073" s="136"/>
      <c r="D1073" s="137"/>
      <c r="E1073" s="138"/>
      <c r="F1073" s="137"/>
      <c r="G1073" s="127"/>
      <c r="H1073" s="143"/>
      <c r="I1073" s="143"/>
      <c r="K1073" s="6"/>
      <c r="L1073" s="6"/>
    </row>
    <row r="1074" spans="1:12" x14ac:dyDescent="0.2">
      <c r="A1074" s="477"/>
      <c r="B1074" s="135"/>
      <c r="C1074" s="136"/>
      <c r="D1074" s="137"/>
      <c r="E1074" s="138"/>
      <c r="F1074" s="137"/>
      <c r="G1074" s="127"/>
      <c r="H1074" s="143"/>
      <c r="I1074" s="143"/>
      <c r="K1074" s="6"/>
      <c r="L1074" s="6"/>
    </row>
    <row r="1075" spans="1:12" x14ac:dyDescent="0.2">
      <c r="A1075" s="477"/>
      <c r="B1075" s="135"/>
      <c r="C1075" s="136"/>
      <c r="D1075" s="137"/>
      <c r="E1075" s="138"/>
      <c r="F1075" s="137"/>
      <c r="G1075" s="127"/>
      <c r="H1075" s="143"/>
      <c r="I1075" s="143"/>
      <c r="K1075" s="6"/>
      <c r="L1075" s="6"/>
    </row>
    <row r="1076" spans="1:12" x14ac:dyDescent="0.2">
      <c r="A1076" s="477"/>
      <c r="B1076" s="135"/>
      <c r="C1076" s="136"/>
      <c r="D1076" s="137"/>
      <c r="E1076" s="138"/>
      <c r="F1076" s="137"/>
      <c r="G1076" s="127"/>
      <c r="H1076" s="143"/>
      <c r="I1076" s="143"/>
      <c r="K1076" s="6"/>
      <c r="L1076" s="6"/>
    </row>
    <row r="1077" spans="1:12" x14ac:dyDescent="0.2">
      <c r="A1077" s="477"/>
      <c r="B1077" s="135"/>
      <c r="C1077" s="136"/>
      <c r="D1077" s="137"/>
      <c r="E1077" s="138"/>
      <c r="F1077" s="137"/>
      <c r="G1077" s="127"/>
      <c r="H1077" s="143"/>
      <c r="I1077" s="143"/>
      <c r="K1077" s="6"/>
      <c r="L1077" s="6"/>
    </row>
    <row r="1078" spans="1:12" x14ac:dyDescent="0.2">
      <c r="A1078" s="477"/>
      <c r="B1078" s="135"/>
      <c r="C1078" s="136"/>
      <c r="D1078" s="137"/>
      <c r="E1078" s="138"/>
      <c r="F1078" s="137"/>
      <c r="G1078" s="127"/>
      <c r="H1078" s="143"/>
      <c r="I1078" s="143"/>
      <c r="K1078" s="6"/>
      <c r="L1078" s="6"/>
    </row>
    <row r="1079" spans="1:12" x14ac:dyDescent="0.2">
      <c r="A1079" s="477"/>
      <c r="B1079" s="135"/>
      <c r="C1079" s="136"/>
      <c r="D1079" s="137"/>
      <c r="E1079" s="138"/>
      <c r="F1079" s="137"/>
      <c r="G1079" s="127"/>
      <c r="H1079" s="143"/>
      <c r="I1079" s="143"/>
      <c r="K1079" s="6"/>
      <c r="L1079" s="6"/>
    </row>
    <row r="1080" spans="1:12" x14ac:dyDescent="0.2">
      <c r="A1080" s="477"/>
      <c r="B1080" s="135"/>
      <c r="C1080" s="136"/>
      <c r="D1080" s="137"/>
      <c r="E1080" s="138"/>
      <c r="F1080" s="137"/>
      <c r="G1080" s="127"/>
      <c r="H1080" s="143"/>
      <c r="I1080" s="143"/>
      <c r="K1080" s="6"/>
      <c r="L1080" s="6"/>
    </row>
    <row r="1081" spans="1:12" x14ac:dyDescent="0.2">
      <c r="A1081" s="477"/>
      <c r="B1081" s="135"/>
      <c r="C1081" s="136"/>
      <c r="D1081" s="137"/>
      <c r="E1081" s="138"/>
      <c r="F1081" s="137"/>
      <c r="G1081" s="127"/>
      <c r="H1081" s="143"/>
      <c r="I1081" s="143"/>
      <c r="K1081" s="6"/>
      <c r="L1081" s="6"/>
    </row>
    <row r="1082" spans="1:12" x14ac:dyDescent="0.2">
      <c r="A1082" s="477"/>
      <c r="B1082" s="135"/>
      <c r="C1082" s="136"/>
      <c r="D1082" s="137"/>
      <c r="E1082" s="138"/>
      <c r="F1082" s="137"/>
      <c r="G1082" s="127"/>
      <c r="H1082" s="143"/>
      <c r="I1082" s="143"/>
      <c r="K1082" s="6"/>
      <c r="L1082" s="6"/>
    </row>
    <row r="1083" spans="1:12" x14ac:dyDescent="0.2">
      <c r="A1083" s="477"/>
      <c r="B1083" s="135"/>
      <c r="C1083" s="136"/>
      <c r="D1083" s="137"/>
      <c r="E1083" s="138"/>
      <c r="F1083" s="137"/>
      <c r="G1083" s="127"/>
      <c r="H1083" s="143"/>
      <c r="I1083" s="143"/>
      <c r="K1083" s="6"/>
      <c r="L1083" s="6"/>
    </row>
    <row r="1084" spans="1:12" x14ac:dyDescent="0.2">
      <c r="A1084" s="477"/>
      <c r="B1084" s="135"/>
      <c r="C1084" s="136"/>
      <c r="D1084" s="137"/>
      <c r="E1084" s="138"/>
      <c r="F1084" s="137"/>
      <c r="G1084" s="127"/>
      <c r="H1084" s="143"/>
      <c r="I1084" s="143"/>
      <c r="K1084" s="6"/>
      <c r="L1084" s="6"/>
    </row>
    <row r="1085" spans="1:12" x14ac:dyDescent="0.2">
      <c r="A1085" s="477"/>
      <c r="B1085" s="135"/>
      <c r="C1085" s="136"/>
      <c r="D1085" s="137"/>
      <c r="E1085" s="138"/>
      <c r="F1085" s="137"/>
      <c r="G1085" s="127"/>
      <c r="H1085" s="143"/>
      <c r="I1085" s="143"/>
      <c r="K1085" s="6"/>
      <c r="L1085" s="6"/>
    </row>
    <row r="1086" spans="1:12" x14ac:dyDescent="0.2">
      <c r="A1086" s="477"/>
      <c r="B1086" s="135"/>
      <c r="C1086" s="136"/>
      <c r="D1086" s="137"/>
      <c r="E1086" s="138"/>
      <c r="F1086" s="137"/>
      <c r="G1086" s="127"/>
      <c r="H1086" s="143"/>
      <c r="I1086" s="143"/>
      <c r="K1086" s="6"/>
      <c r="L1086" s="6"/>
    </row>
    <row r="1087" spans="1:12" x14ac:dyDescent="0.2">
      <c r="A1087" s="477"/>
      <c r="B1087" s="135"/>
      <c r="C1087" s="136"/>
      <c r="D1087" s="137"/>
      <c r="E1087" s="138"/>
      <c r="F1087" s="137"/>
      <c r="G1087" s="127"/>
      <c r="H1087" s="143"/>
      <c r="I1087" s="143"/>
      <c r="K1087" s="6"/>
      <c r="L1087" s="6"/>
    </row>
    <row r="1088" spans="1:12" x14ac:dyDescent="0.2">
      <c r="A1088" s="477"/>
      <c r="B1088" s="135"/>
      <c r="C1088" s="136"/>
      <c r="D1088" s="137"/>
      <c r="E1088" s="138"/>
      <c r="F1088" s="137"/>
      <c r="G1088" s="127"/>
      <c r="H1088" s="143"/>
      <c r="I1088" s="143"/>
      <c r="K1088" s="6"/>
      <c r="L1088" s="6"/>
    </row>
    <row r="1089" spans="1:12" x14ac:dyDescent="0.2">
      <c r="A1089" s="477"/>
      <c r="B1089" s="135"/>
      <c r="C1089" s="136"/>
      <c r="D1089" s="137"/>
      <c r="E1089" s="138"/>
      <c r="F1089" s="137"/>
      <c r="G1089" s="127"/>
      <c r="H1089" s="143"/>
      <c r="I1089" s="143"/>
      <c r="K1089" s="6"/>
      <c r="L1089" s="6"/>
    </row>
    <row r="1090" spans="1:12" x14ac:dyDescent="0.2">
      <c r="A1090" s="477"/>
      <c r="B1090" s="135"/>
      <c r="C1090" s="136"/>
      <c r="D1090" s="137"/>
      <c r="E1090" s="138"/>
      <c r="F1090" s="137"/>
      <c r="G1090" s="127"/>
      <c r="H1090" s="143"/>
      <c r="I1090" s="143"/>
      <c r="K1090" s="6"/>
      <c r="L1090" s="6"/>
    </row>
    <row r="1091" spans="1:12" x14ac:dyDescent="0.2">
      <c r="A1091" s="477"/>
      <c r="B1091" s="135"/>
      <c r="C1091" s="136"/>
      <c r="D1091" s="137"/>
      <c r="E1091" s="138"/>
      <c r="F1091" s="137"/>
      <c r="G1091" s="127"/>
      <c r="H1091" s="143"/>
      <c r="I1091" s="143"/>
      <c r="K1091" s="6"/>
      <c r="L1091" s="6"/>
    </row>
    <row r="1092" spans="1:12" x14ac:dyDescent="0.2">
      <c r="A1092" s="477"/>
      <c r="B1092" s="135"/>
      <c r="C1092" s="136"/>
      <c r="D1092" s="137"/>
      <c r="E1092" s="138"/>
      <c r="F1092" s="137"/>
      <c r="G1092" s="127"/>
      <c r="H1092" s="143"/>
      <c r="I1092" s="143"/>
      <c r="K1092" s="6"/>
      <c r="L1092" s="6"/>
    </row>
    <row r="1093" spans="1:12" x14ac:dyDescent="0.2">
      <c r="A1093" s="477"/>
      <c r="B1093" s="135"/>
      <c r="C1093" s="136"/>
      <c r="D1093" s="137"/>
      <c r="E1093" s="138"/>
      <c r="F1093" s="137"/>
      <c r="G1093" s="127"/>
      <c r="H1093" s="143"/>
      <c r="I1093" s="143"/>
      <c r="K1093" s="6"/>
      <c r="L1093" s="6"/>
    </row>
    <row r="1094" spans="1:12" x14ac:dyDescent="0.2">
      <c r="A1094" s="477"/>
      <c r="B1094" s="135"/>
      <c r="C1094" s="136"/>
      <c r="D1094" s="137"/>
      <c r="E1094" s="138"/>
      <c r="F1094" s="137"/>
      <c r="G1094" s="127"/>
      <c r="H1094" s="143"/>
      <c r="I1094" s="143"/>
      <c r="K1094" s="6"/>
      <c r="L1094" s="6"/>
    </row>
    <row r="1095" spans="1:12" x14ac:dyDescent="0.2">
      <c r="A1095" s="477"/>
      <c r="B1095" s="135"/>
      <c r="C1095" s="136"/>
      <c r="D1095" s="137"/>
      <c r="E1095" s="138"/>
      <c r="F1095" s="137"/>
      <c r="G1095" s="127"/>
      <c r="H1095" s="143"/>
      <c r="I1095" s="143"/>
      <c r="K1095" s="6"/>
      <c r="L1095" s="6"/>
    </row>
    <row r="1096" spans="1:12" x14ac:dyDescent="0.2">
      <c r="A1096" s="477"/>
      <c r="B1096" s="135"/>
      <c r="C1096" s="136"/>
      <c r="D1096" s="137"/>
      <c r="E1096" s="138"/>
      <c r="F1096" s="137"/>
      <c r="G1096" s="127"/>
      <c r="H1096" s="143"/>
      <c r="I1096" s="143"/>
      <c r="K1096" s="6"/>
      <c r="L1096" s="6"/>
    </row>
    <row r="1097" spans="1:12" x14ac:dyDescent="0.2">
      <c r="A1097" s="477"/>
      <c r="B1097" s="135"/>
      <c r="C1097" s="136"/>
      <c r="D1097" s="137"/>
      <c r="E1097" s="138"/>
      <c r="F1097" s="137"/>
      <c r="G1097" s="127"/>
      <c r="H1097" s="143"/>
      <c r="I1097" s="143"/>
      <c r="K1097" s="6"/>
      <c r="L1097" s="6"/>
    </row>
    <row r="1098" spans="1:12" x14ac:dyDescent="0.2">
      <c r="A1098" s="477"/>
      <c r="B1098" s="135"/>
      <c r="C1098" s="136"/>
      <c r="D1098" s="137"/>
      <c r="E1098" s="138"/>
      <c r="F1098" s="137"/>
      <c r="G1098" s="127"/>
      <c r="H1098" s="143"/>
      <c r="I1098" s="143"/>
      <c r="K1098" s="6"/>
      <c r="L1098" s="6"/>
    </row>
    <row r="1099" spans="1:12" x14ac:dyDescent="0.2">
      <c r="A1099" s="477"/>
      <c r="B1099" s="135"/>
      <c r="C1099" s="136"/>
      <c r="D1099" s="137"/>
      <c r="E1099" s="138"/>
      <c r="F1099" s="137"/>
      <c r="G1099" s="127"/>
      <c r="H1099" s="143"/>
      <c r="I1099" s="143"/>
      <c r="K1099" s="6"/>
      <c r="L1099" s="6"/>
    </row>
    <row r="1100" spans="1:12" x14ac:dyDescent="0.2">
      <c r="A1100" s="477"/>
      <c r="B1100" s="135"/>
      <c r="C1100" s="136"/>
      <c r="D1100" s="137"/>
      <c r="E1100" s="138"/>
      <c r="F1100" s="137"/>
      <c r="G1100" s="127"/>
      <c r="H1100" s="143"/>
      <c r="I1100" s="143"/>
      <c r="K1100" s="6"/>
      <c r="L1100" s="6"/>
    </row>
    <row r="1101" spans="1:12" x14ac:dyDescent="0.2">
      <c r="A1101" s="477"/>
      <c r="B1101" s="135"/>
      <c r="C1101" s="136"/>
      <c r="D1101" s="137"/>
      <c r="E1101" s="138"/>
      <c r="F1101" s="137"/>
      <c r="G1101" s="127"/>
      <c r="H1101" s="143"/>
      <c r="I1101" s="143"/>
      <c r="K1101" s="6"/>
      <c r="L1101" s="6"/>
    </row>
    <row r="1102" spans="1:12" x14ac:dyDescent="0.2">
      <c r="A1102" s="477"/>
      <c r="B1102" s="135"/>
      <c r="C1102" s="136"/>
      <c r="D1102" s="137"/>
      <c r="E1102" s="138"/>
      <c r="F1102" s="137"/>
      <c r="G1102" s="127"/>
      <c r="H1102" s="143"/>
      <c r="I1102" s="143"/>
      <c r="K1102" s="6"/>
      <c r="L1102" s="6"/>
    </row>
    <row r="1103" spans="1:12" x14ac:dyDescent="0.2">
      <c r="A1103" s="477"/>
      <c r="B1103" s="135"/>
      <c r="C1103" s="136"/>
      <c r="D1103" s="137"/>
      <c r="E1103" s="138"/>
      <c r="F1103" s="137"/>
      <c r="G1103" s="127"/>
      <c r="H1103" s="143"/>
      <c r="I1103" s="143"/>
      <c r="K1103" s="6"/>
      <c r="L1103" s="6"/>
    </row>
    <row r="1104" spans="1:12" x14ac:dyDescent="0.2">
      <c r="A1104" s="477"/>
      <c r="B1104" s="135"/>
      <c r="C1104" s="136"/>
      <c r="D1104" s="137"/>
      <c r="E1104" s="138"/>
      <c r="F1104" s="137"/>
      <c r="G1104" s="127"/>
      <c r="H1104" s="143"/>
      <c r="I1104" s="143"/>
      <c r="K1104" s="6"/>
      <c r="L1104" s="6"/>
    </row>
    <row r="1105" spans="1:12" x14ac:dyDescent="0.2">
      <c r="A1105" s="477"/>
      <c r="B1105" s="135"/>
      <c r="C1105" s="136"/>
      <c r="D1105" s="137"/>
      <c r="E1105" s="138"/>
      <c r="F1105" s="137"/>
      <c r="G1105" s="127"/>
      <c r="H1105" s="143"/>
      <c r="I1105" s="143"/>
      <c r="K1105" s="6"/>
      <c r="L1105" s="6"/>
    </row>
    <row r="1106" spans="1:12" x14ac:dyDescent="0.2">
      <c r="A1106" s="477"/>
      <c r="B1106" s="135"/>
      <c r="C1106" s="136"/>
      <c r="D1106" s="137"/>
      <c r="E1106" s="138"/>
      <c r="F1106" s="137"/>
      <c r="G1106" s="127"/>
      <c r="H1106" s="143"/>
      <c r="I1106" s="143"/>
      <c r="K1106" s="6"/>
      <c r="L1106" s="6"/>
    </row>
    <row r="1107" spans="1:12" x14ac:dyDescent="0.2">
      <c r="A1107" s="477"/>
      <c r="B1107" s="135"/>
      <c r="C1107" s="136"/>
      <c r="D1107" s="137"/>
      <c r="E1107" s="138"/>
      <c r="F1107" s="137"/>
      <c r="G1107" s="127"/>
      <c r="H1107" s="143"/>
      <c r="I1107" s="143"/>
      <c r="K1107" s="6"/>
      <c r="L1107" s="6"/>
    </row>
    <row r="1108" spans="1:12" x14ac:dyDescent="0.2">
      <c r="A1108" s="477"/>
      <c r="B1108" s="135"/>
      <c r="C1108" s="136"/>
      <c r="D1108" s="137"/>
      <c r="E1108" s="138"/>
      <c r="F1108" s="137"/>
      <c r="G1108" s="127"/>
      <c r="H1108" s="143"/>
      <c r="I1108" s="143"/>
      <c r="K1108" s="6"/>
      <c r="L1108" s="6"/>
    </row>
    <row r="1109" spans="1:12" x14ac:dyDescent="0.2">
      <c r="A1109" s="477"/>
      <c r="B1109" s="135"/>
      <c r="C1109" s="136"/>
      <c r="D1109" s="137"/>
      <c r="E1109" s="138"/>
      <c r="F1109" s="137"/>
      <c r="G1109" s="127"/>
      <c r="H1109" s="143"/>
      <c r="I1109" s="143"/>
      <c r="K1109" s="6"/>
      <c r="L1109" s="6"/>
    </row>
    <row r="1110" spans="1:12" x14ac:dyDescent="0.2">
      <c r="A1110" s="477"/>
      <c r="B1110" s="135"/>
      <c r="C1110" s="136"/>
      <c r="D1110" s="137"/>
      <c r="E1110" s="138"/>
      <c r="F1110" s="137"/>
      <c r="G1110" s="127"/>
      <c r="H1110" s="143"/>
      <c r="I1110" s="143"/>
      <c r="K1110" s="6"/>
      <c r="L1110" s="6"/>
    </row>
    <row r="1111" spans="1:12" x14ac:dyDescent="0.2">
      <c r="A1111" s="477"/>
      <c r="B1111" s="135"/>
      <c r="C1111" s="136"/>
      <c r="D1111" s="137"/>
      <c r="E1111" s="138"/>
      <c r="F1111" s="137"/>
      <c r="G1111" s="127"/>
      <c r="H1111" s="143"/>
      <c r="I1111" s="143"/>
      <c r="K1111" s="6"/>
      <c r="L1111" s="6"/>
    </row>
    <row r="1112" spans="1:12" x14ac:dyDescent="0.2">
      <c r="A1112" s="477"/>
      <c r="B1112" s="135"/>
      <c r="C1112" s="136"/>
      <c r="D1112" s="137"/>
      <c r="E1112" s="138"/>
      <c r="F1112" s="137"/>
      <c r="G1112" s="127"/>
      <c r="H1112" s="143"/>
      <c r="I1112" s="143"/>
      <c r="K1112" s="6"/>
      <c r="L1112" s="6"/>
    </row>
    <row r="1113" spans="1:12" x14ac:dyDescent="0.2">
      <c r="A1113" s="477"/>
      <c r="B1113" s="135"/>
      <c r="C1113" s="136"/>
      <c r="D1113" s="137"/>
      <c r="E1113" s="138"/>
      <c r="F1113" s="137"/>
      <c r="G1113" s="127"/>
      <c r="H1113" s="143"/>
      <c r="I1113" s="143"/>
      <c r="K1113" s="6"/>
      <c r="L1113" s="6"/>
    </row>
    <row r="1114" spans="1:12" x14ac:dyDescent="0.2">
      <c r="A1114" s="477"/>
      <c r="B1114" s="135"/>
      <c r="C1114" s="136"/>
      <c r="D1114" s="137"/>
      <c r="E1114" s="138"/>
      <c r="F1114" s="137"/>
      <c r="G1114" s="127"/>
      <c r="H1114" s="143"/>
      <c r="I1114" s="143"/>
      <c r="K1114" s="6"/>
      <c r="L1114" s="6"/>
    </row>
    <row r="1115" spans="1:12" x14ac:dyDescent="0.2">
      <c r="A1115" s="477"/>
      <c r="B1115" s="135"/>
      <c r="C1115" s="136"/>
      <c r="D1115" s="137"/>
      <c r="E1115" s="138"/>
      <c r="F1115" s="137"/>
      <c r="G1115" s="127"/>
      <c r="H1115" s="143"/>
      <c r="I1115" s="143"/>
      <c r="K1115" s="6"/>
      <c r="L1115" s="6"/>
    </row>
    <row r="1116" spans="1:12" x14ac:dyDescent="0.2">
      <c r="A1116" s="477"/>
      <c r="B1116" s="135"/>
      <c r="C1116" s="136"/>
      <c r="D1116" s="137"/>
      <c r="E1116" s="138"/>
      <c r="F1116" s="137"/>
      <c r="G1116" s="127"/>
      <c r="H1116" s="143"/>
      <c r="I1116" s="143"/>
      <c r="K1116" s="6"/>
      <c r="L1116" s="6"/>
    </row>
    <row r="1117" spans="1:12" x14ac:dyDescent="0.2">
      <c r="A1117" s="477"/>
      <c r="B1117" s="135"/>
      <c r="C1117" s="136"/>
      <c r="D1117" s="137"/>
      <c r="E1117" s="138"/>
      <c r="F1117" s="137"/>
      <c r="G1117" s="127"/>
      <c r="H1117" s="143"/>
      <c r="I1117" s="143"/>
      <c r="K1117" s="6"/>
      <c r="L1117" s="6"/>
    </row>
    <row r="1118" spans="1:12" x14ac:dyDescent="0.2">
      <c r="A1118" s="477"/>
      <c r="B1118" s="135"/>
      <c r="C1118" s="136"/>
      <c r="D1118" s="137"/>
      <c r="E1118" s="138"/>
      <c r="F1118" s="137"/>
      <c r="G1118" s="127"/>
      <c r="H1118" s="143"/>
      <c r="I1118" s="143"/>
      <c r="K1118" s="6"/>
      <c r="L1118" s="6"/>
    </row>
    <row r="1119" spans="1:12" x14ac:dyDescent="0.2">
      <c r="A1119" s="477"/>
      <c r="B1119" s="135"/>
      <c r="C1119" s="136"/>
      <c r="D1119" s="137"/>
      <c r="E1119" s="138"/>
      <c r="F1119" s="137"/>
      <c r="G1119" s="127"/>
      <c r="H1119" s="143"/>
      <c r="I1119" s="143"/>
      <c r="K1119" s="6"/>
      <c r="L1119" s="6"/>
    </row>
    <row r="1120" spans="1:12" x14ac:dyDescent="0.2">
      <c r="A1120" s="477"/>
      <c r="B1120" s="135"/>
      <c r="C1120" s="136"/>
      <c r="D1120" s="137"/>
      <c r="E1120" s="138"/>
      <c r="F1120" s="137"/>
      <c r="G1120" s="127"/>
      <c r="H1120" s="143"/>
      <c r="I1120" s="143"/>
      <c r="K1120" s="6"/>
      <c r="L1120" s="6"/>
    </row>
    <row r="1121" spans="1:12" x14ac:dyDescent="0.2">
      <c r="A1121" s="477"/>
      <c r="B1121" s="135"/>
      <c r="C1121" s="136"/>
      <c r="D1121" s="137"/>
      <c r="E1121" s="138"/>
      <c r="F1121" s="137"/>
      <c r="G1121" s="127"/>
      <c r="H1121" s="143"/>
      <c r="I1121" s="143"/>
      <c r="K1121" s="6"/>
      <c r="L1121" s="6"/>
    </row>
    <row r="1122" spans="1:12" x14ac:dyDescent="0.2">
      <c r="A1122" s="477"/>
      <c r="B1122" s="135"/>
      <c r="C1122" s="136"/>
      <c r="D1122" s="137"/>
      <c r="E1122" s="138"/>
      <c r="F1122" s="137"/>
      <c r="G1122" s="127"/>
      <c r="H1122" s="143"/>
      <c r="I1122" s="143"/>
      <c r="K1122" s="6"/>
      <c r="L1122" s="6"/>
    </row>
    <row r="1123" spans="1:12" x14ac:dyDescent="0.2">
      <c r="A1123" s="477"/>
      <c r="B1123" s="135"/>
      <c r="C1123" s="136"/>
      <c r="D1123" s="137"/>
      <c r="E1123" s="138"/>
      <c r="F1123" s="137"/>
      <c r="G1123" s="127"/>
      <c r="H1123" s="143"/>
      <c r="I1123" s="143"/>
      <c r="K1123" s="6"/>
      <c r="L1123" s="6"/>
    </row>
    <row r="1124" spans="1:12" x14ac:dyDescent="0.2">
      <c r="A1124" s="477"/>
      <c r="B1124" s="135"/>
      <c r="C1124" s="136"/>
      <c r="D1124" s="137"/>
      <c r="E1124" s="138"/>
      <c r="F1124" s="137"/>
      <c r="G1124" s="127"/>
      <c r="H1124" s="143"/>
      <c r="I1124" s="143"/>
      <c r="K1124" s="6"/>
      <c r="L1124" s="6"/>
    </row>
    <row r="1125" spans="1:12" x14ac:dyDescent="0.2">
      <c r="A1125" s="477"/>
      <c r="B1125" s="135"/>
      <c r="C1125" s="136"/>
      <c r="D1125" s="137"/>
      <c r="E1125" s="138"/>
      <c r="F1125" s="137"/>
      <c r="G1125" s="127"/>
      <c r="H1125" s="143"/>
      <c r="I1125" s="143"/>
      <c r="K1125" s="6"/>
      <c r="L1125" s="6"/>
    </row>
    <row r="1126" spans="1:12" x14ac:dyDescent="0.2">
      <c r="A1126" s="477"/>
      <c r="B1126" s="135"/>
      <c r="C1126" s="136"/>
      <c r="D1126" s="137"/>
      <c r="E1126" s="138"/>
      <c r="F1126" s="137"/>
      <c r="G1126" s="127"/>
      <c r="H1126" s="143"/>
      <c r="I1126" s="143"/>
      <c r="K1126" s="6"/>
      <c r="L1126" s="6"/>
    </row>
    <row r="1127" spans="1:12" x14ac:dyDescent="0.2">
      <c r="A1127" s="477"/>
      <c r="B1127" s="135"/>
      <c r="C1127" s="136"/>
      <c r="D1127" s="137"/>
      <c r="E1127" s="138"/>
      <c r="F1127" s="137"/>
      <c r="G1127" s="127"/>
      <c r="H1127" s="143"/>
      <c r="I1127" s="143"/>
      <c r="K1127" s="6"/>
      <c r="L1127" s="6"/>
    </row>
    <row r="1128" spans="1:12" x14ac:dyDescent="0.2">
      <c r="A1128" s="477"/>
      <c r="B1128" s="135"/>
      <c r="C1128" s="136"/>
      <c r="D1128" s="137"/>
      <c r="E1128" s="138"/>
      <c r="F1128" s="137"/>
      <c r="G1128" s="127"/>
      <c r="H1128" s="143"/>
      <c r="I1128" s="143"/>
      <c r="K1128" s="6"/>
      <c r="L1128" s="6"/>
    </row>
    <row r="1129" spans="1:12" x14ac:dyDescent="0.2">
      <c r="A1129" s="477"/>
      <c r="B1129" s="135"/>
      <c r="C1129" s="136"/>
      <c r="D1129" s="137"/>
      <c r="E1129" s="138"/>
      <c r="F1129" s="137"/>
      <c r="G1129" s="127"/>
      <c r="H1129" s="143"/>
      <c r="I1129" s="143"/>
      <c r="K1129" s="6"/>
      <c r="L1129" s="6"/>
    </row>
    <row r="1130" spans="1:12" x14ac:dyDescent="0.2">
      <c r="A1130" s="477"/>
      <c r="B1130" s="135"/>
      <c r="C1130" s="136"/>
      <c r="D1130" s="137"/>
      <c r="E1130" s="138"/>
      <c r="F1130" s="137"/>
      <c r="G1130" s="127"/>
      <c r="H1130" s="143"/>
      <c r="I1130" s="143"/>
      <c r="K1130" s="6"/>
      <c r="L1130" s="6"/>
    </row>
    <row r="1131" spans="1:12" x14ac:dyDescent="0.2">
      <c r="A1131" s="477"/>
      <c r="B1131" s="135"/>
      <c r="C1131" s="136"/>
      <c r="D1131" s="137"/>
      <c r="E1131" s="138"/>
      <c r="F1131" s="137"/>
      <c r="G1131" s="127"/>
      <c r="H1131" s="143"/>
      <c r="I1131" s="143"/>
      <c r="K1131" s="6"/>
      <c r="L1131" s="6"/>
    </row>
    <row r="1132" spans="1:12" x14ac:dyDescent="0.2">
      <c r="A1132" s="477"/>
      <c r="B1132" s="135"/>
      <c r="C1132" s="136"/>
      <c r="D1132" s="137"/>
      <c r="E1132" s="138"/>
      <c r="F1132" s="137"/>
      <c r="G1132" s="127"/>
      <c r="H1132" s="143"/>
      <c r="I1132" s="143"/>
      <c r="K1132" s="6"/>
      <c r="L1132" s="6"/>
    </row>
    <row r="1133" spans="1:12" x14ac:dyDescent="0.2">
      <c r="A1133" s="477"/>
      <c r="B1133" s="135"/>
      <c r="C1133" s="136"/>
      <c r="D1133" s="137"/>
      <c r="E1133" s="138"/>
      <c r="F1133" s="137"/>
      <c r="G1133" s="127"/>
      <c r="H1133" s="143"/>
      <c r="I1133" s="143"/>
      <c r="K1133" s="6"/>
      <c r="L1133" s="6"/>
    </row>
    <row r="1134" spans="1:12" x14ac:dyDescent="0.2">
      <c r="A1134" s="477"/>
      <c r="B1134" s="135"/>
      <c r="C1134" s="136"/>
      <c r="D1134" s="137"/>
      <c r="E1134" s="138"/>
      <c r="F1134" s="137"/>
      <c r="G1134" s="127"/>
      <c r="H1134" s="143"/>
      <c r="I1134" s="143"/>
      <c r="K1134" s="6"/>
      <c r="L1134" s="6"/>
    </row>
    <row r="1135" spans="1:12" x14ac:dyDescent="0.2">
      <c r="A1135" s="477"/>
      <c r="B1135" s="135"/>
      <c r="C1135" s="136"/>
      <c r="D1135" s="137"/>
      <c r="E1135" s="138"/>
      <c r="F1135" s="137"/>
      <c r="G1135" s="127"/>
      <c r="H1135" s="143"/>
      <c r="I1135" s="143"/>
      <c r="K1135" s="6"/>
      <c r="L1135" s="6"/>
    </row>
    <row r="1136" spans="1:12" x14ac:dyDescent="0.2">
      <c r="A1136" s="477"/>
      <c r="B1136" s="135"/>
      <c r="C1136" s="136"/>
      <c r="D1136" s="137"/>
      <c r="E1136" s="138"/>
      <c r="F1136" s="137"/>
      <c r="G1136" s="127"/>
      <c r="H1136" s="143"/>
      <c r="I1136" s="143"/>
      <c r="K1136" s="6"/>
      <c r="L1136" s="6"/>
    </row>
    <row r="1137" spans="1:12" x14ac:dyDescent="0.2">
      <c r="A1137" s="477"/>
      <c r="B1137" s="135"/>
      <c r="C1137" s="136"/>
      <c r="D1137" s="137"/>
      <c r="E1137" s="138"/>
      <c r="F1137" s="137"/>
      <c r="G1137" s="127"/>
      <c r="H1137" s="143"/>
      <c r="I1137" s="143"/>
      <c r="K1137" s="6"/>
      <c r="L1137" s="6"/>
    </row>
    <row r="1138" spans="1:12" x14ac:dyDescent="0.2">
      <c r="A1138" s="477"/>
      <c r="B1138" s="135"/>
      <c r="C1138" s="136"/>
      <c r="D1138" s="137"/>
      <c r="E1138" s="138"/>
      <c r="F1138" s="137"/>
      <c r="G1138" s="127"/>
      <c r="H1138" s="143"/>
      <c r="I1138" s="143"/>
      <c r="K1138" s="6"/>
      <c r="L1138" s="6"/>
    </row>
    <row r="1139" spans="1:12" x14ac:dyDescent="0.2">
      <c r="A1139" s="477"/>
      <c r="B1139" s="135"/>
      <c r="C1139" s="136"/>
      <c r="D1139" s="137"/>
      <c r="E1139" s="138"/>
      <c r="F1139" s="137"/>
      <c r="G1139" s="127"/>
      <c r="H1139" s="143"/>
      <c r="I1139" s="143"/>
      <c r="K1139" s="6"/>
      <c r="L1139" s="6"/>
    </row>
    <row r="1140" spans="1:12" x14ac:dyDescent="0.2">
      <c r="A1140" s="477"/>
      <c r="B1140" s="135"/>
      <c r="C1140" s="136"/>
      <c r="D1140" s="137"/>
      <c r="E1140" s="138"/>
      <c r="F1140" s="137"/>
      <c r="G1140" s="127"/>
      <c r="H1140" s="143"/>
      <c r="I1140" s="143"/>
      <c r="K1140" s="6"/>
      <c r="L1140" s="6"/>
    </row>
    <row r="1141" spans="1:12" x14ac:dyDescent="0.2">
      <c r="A1141" s="477"/>
      <c r="B1141" s="135"/>
      <c r="C1141" s="136"/>
      <c r="D1141" s="137"/>
      <c r="E1141" s="138"/>
      <c r="F1141" s="137"/>
      <c r="G1141" s="127"/>
      <c r="H1141" s="143"/>
      <c r="I1141" s="143"/>
      <c r="K1141" s="6"/>
      <c r="L1141" s="6"/>
    </row>
    <row r="1142" spans="1:12" x14ac:dyDescent="0.2">
      <c r="A1142" s="477"/>
      <c r="B1142" s="135"/>
      <c r="C1142" s="136"/>
      <c r="D1142" s="137"/>
      <c r="E1142" s="138"/>
      <c r="F1142" s="137"/>
      <c r="G1142" s="127"/>
      <c r="H1142" s="143"/>
      <c r="I1142" s="143"/>
      <c r="K1142" s="6"/>
      <c r="L1142" s="6"/>
    </row>
    <row r="1143" spans="1:12" x14ac:dyDescent="0.2">
      <c r="A1143" s="477"/>
      <c r="B1143" s="135"/>
      <c r="C1143" s="136"/>
      <c r="D1143" s="137"/>
      <c r="E1143" s="138"/>
      <c r="F1143" s="137"/>
      <c r="G1143" s="127"/>
      <c r="H1143" s="143"/>
      <c r="I1143" s="143"/>
      <c r="K1143" s="6"/>
      <c r="L1143" s="6"/>
    </row>
    <row r="1144" spans="1:12" x14ac:dyDescent="0.2">
      <c r="A1144" s="477"/>
      <c r="B1144" s="135"/>
      <c r="C1144" s="136"/>
      <c r="D1144" s="137"/>
      <c r="E1144" s="138"/>
      <c r="F1144" s="137"/>
      <c r="G1144" s="127"/>
      <c r="H1144" s="143"/>
      <c r="I1144" s="143"/>
      <c r="K1144" s="6"/>
      <c r="L1144" s="6"/>
    </row>
    <row r="1145" spans="1:12" x14ac:dyDescent="0.2">
      <c r="A1145" s="477"/>
      <c r="B1145" s="135"/>
      <c r="C1145" s="136"/>
      <c r="D1145" s="137"/>
      <c r="E1145" s="138"/>
      <c r="F1145" s="137"/>
      <c r="G1145" s="127"/>
      <c r="H1145" s="143"/>
      <c r="I1145" s="143"/>
      <c r="K1145" s="6"/>
      <c r="L1145" s="6"/>
    </row>
    <row r="1146" spans="1:12" x14ac:dyDescent="0.2">
      <c r="A1146" s="477"/>
      <c r="B1146" s="135"/>
      <c r="C1146" s="136"/>
      <c r="D1146" s="137"/>
      <c r="E1146" s="138"/>
      <c r="F1146" s="137"/>
      <c r="G1146" s="127"/>
      <c r="H1146" s="143"/>
      <c r="I1146" s="143"/>
      <c r="K1146" s="6"/>
      <c r="L1146" s="6"/>
    </row>
    <row r="1147" spans="1:12" x14ac:dyDescent="0.2">
      <c r="A1147" s="477"/>
      <c r="B1147" s="135"/>
      <c r="C1147" s="136"/>
      <c r="D1147" s="137"/>
      <c r="E1147" s="138"/>
      <c r="F1147" s="137"/>
      <c r="G1147" s="127"/>
      <c r="H1147" s="143"/>
      <c r="I1147" s="143"/>
      <c r="K1147" s="6"/>
      <c r="L1147" s="6"/>
    </row>
    <row r="1148" spans="1:12" x14ac:dyDescent="0.2">
      <c r="A1148" s="477"/>
      <c r="B1148" s="135"/>
      <c r="C1148" s="136"/>
      <c r="D1148" s="137"/>
      <c r="E1148" s="138"/>
      <c r="F1148" s="137"/>
      <c r="G1148" s="127"/>
      <c r="H1148" s="143"/>
      <c r="I1148" s="143"/>
      <c r="K1148" s="6"/>
      <c r="L1148" s="6"/>
    </row>
    <row r="1149" spans="1:12" x14ac:dyDescent="0.2">
      <c r="A1149" s="477"/>
      <c r="B1149" s="135"/>
      <c r="C1149" s="136"/>
      <c r="D1149" s="137"/>
      <c r="E1149" s="138"/>
      <c r="F1149" s="137"/>
      <c r="G1149" s="127"/>
      <c r="H1149" s="143"/>
      <c r="I1149" s="143"/>
      <c r="K1149" s="6"/>
      <c r="L1149" s="6"/>
    </row>
    <row r="1150" spans="1:12" x14ac:dyDescent="0.2">
      <c r="A1150" s="477"/>
      <c r="B1150" s="135"/>
      <c r="C1150" s="136"/>
      <c r="D1150" s="137"/>
      <c r="E1150" s="138"/>
      <c r="F1150" s="137"/>
      <c r="G1150" s="127"/>
      <c r="H1150" s="143"/>
      <c r="I1150" s="143"/>
      <c r="K1150" s="6"/>
      <c r="L1150" s="6"/>
    </row>
    <row r="1151" spans="1:12" x14ac:dyDescent="0.2">
      <c r="A1151" s="477"/>
      <c r="B1151" s="135"/>
      <c r="C1151" s="136"/>
      <c r="D1151" s="137"/>
      <c r="E1151" s="138"/>
      <c r="F1151" s="137"/>
      <c r="G1151" s="127"/>
      <c r="H1151" s="143"/>
      <c r="I1151" s="143"/>
      <c r="K1151" s="6"/>
      <c r="L1151" s="6"/>
    </row>
    <row r="1152" spans="1:12" x14ac:dyDescent="0.2">
      <c r="A1152" s="477"/>
      <c r="B1152" s="135"/>
      <c r="C1152" s="136"/>
      <c r="D1152" s="137"/>
      <c r="E1152" s="138"/>
      <c r="F1152" s="137"/>
      <c r="G1152" s="127"/>
      <c r="H1152" s="143"/>
      <c r="I1152" s="143"/>
      <c r="K1152" s="6"/>
      <c r="L1152" s="6"/>
    </row>
    <row r="1153" spans="1:12" x14ac:dyDescent="0.2">
      <c r="A1153" s="477"/>
      <c r="B1153" s="135"/>
      <c r="C1153" s="136"/>
      <c r="D1153" s="137"/>
      <c r="E1153" s="138"/>
      <c r="F1153" s="137"/>
      <c r="G1153" s="127"/>
      <c r="H1153" s="143"/>
      <c r="I1153" s="143"/>
      <c r="K1153" s="6"/>
      <c r="L1153" s="6"/>
    </row>
    <row r="1154" spans="1:12" x14ac:dyDescent="0.2">
      <c r="A1154" s="477"/>
      <c r="B1154" s="135"/>
      <c r="C1154" s="136"/>
      <c r="D1154" s="137"/>
      <c r="E1154" s="138"/>
      <c r="F1154" s="137"/>
      <c r="G1154" s="127"/>
      <c r="H1154" s="143"/>
      <c r="I1154" s="143"/>
      <c r="K1154" s="6"/>
      <c r="L1154" s="6"/>
    </row>
    <row r="1155" spans="1:12" x14ac:dyDescent="0.2">
      <c r="A1155" s="477"/>
      <c r="B1155" s="135"/>
      <c r="C1155" s="136"/>
      <c r="D1155" s="137"/>
      <c r="E1155" s="138"/>
      <c r="F1155" s="137"/>
      <c r="G1155" s="127"/>
      <c r="H1155" s="143"/>
      <c r="I1155" s="143"/>
      <c r="K1155" s="6"/>
      <c r="L1155" s="6"/>
    </row>
    <row r="1156" spans="1:12" x14ac:dyDescent="0.2">
      <c r="A1156" s="477"/>
      <c r="B1156" s="135"/>
      <c r="C1156" s="136"/>
      <c r="D1156" s="137"/>
      <c r="E1156" s="138"/>
      <c r="F1156" s="137"/>
      <c r="G1156" s="127"/>
      <c r="H1156" s="143"/>
      <c r="I1156" s="143"/>
      <c r="K1156" s="6"/>
      <c r="L1156" s="6"/>
    </row>
    <row r="1157" spans="1:12" x14ac:dyDescent="0.2">
      <c r="A1157" s="477"/>
      <c r="B1157" s="135"/>
      <c r="C1157" s="136"/>
      <c r="D1157" s="137"/>
      <c r="E1157" s="138"/>
      <c r="F1157" s="137"/>
      <c r="G1157" s="127"/>
      <c r="H1157" s="143"/>
      <c r="I1157" s="143"/>
      <c r="K1157" s="6"/>
      <c r="L1157" s="6"/>
    </row>
    <row r="1158" spans="1:12" x14ac:dyDescent="0.2">
      <c r="A1158" s="477"/>
      <c r="B1158" s="135"/>
      <c r="C1158" s="136"/>
      <c r="D1158" s="137"/>
      <c r="E1158" s="138"/>
      <c r="F1158" s="137"/>
      <c r="G1158" s="127"/>
      <c r="H1158" s="143"/>
      <c r="I1158" s="143"/>
      <c r="K1158" s="6"/>
      <c r="L1158" s="6"/>
    </row>
    <row r="1159" spans="1:12" x14ac:dyDescent="0.2">
      <c r="A1159" s="477"/>
      <c r="B1159" s="135"/>
      <c r="C1159" s="136"/>
      <c r="D1159" s="137"/>
      <c r="E1159" s="138"/>
      <c r="F1159" s="137"/>
      <c r="G1159" s="127"/>
      <c r="H1159" s="143"/>
      <c r="I1159" s="143"/>
      <c r="K1159" s="6"/>
      <c r="L1159" s="6"/>
    </row>
    <row r="1160" spans="1:12" x14ac:dyDescent="0.2">
      <c r="A1160" s="477"/>
      <c r="B1160" s="135"/>
      <c r="C1160" s="136"/>
      <c r="D1160" s="137"/>
      <c r="E1160" s="138"/>
      <c r="F1160" s="137"/>
      <c r="G1160" s="127"/>
      <c r="H1160" s="143"/>
      <c r="I1160" s="143"/>
      <c r="K1160" s="6"/>
      <c r="L1160" s="6"/>
    </row>
    <row r="1161" spans="1:12" x14ac:dyDescent="0.2">
      <c r="A1161" s="477"/>
      <c r="B1161" s="135"/>
      <c r="C1161" s="136"/>
      <c r="D1161" s="137"/>
      <c r="E1161" s="138"/>
      <c r="F1161" s="137"/>
      <c r="G1161" s="127"/>
      <c r="H1161" s="143"/>
      <c r="I1161" s="143"/>
      <c r="K1161" s="6"/>
      <c r="L1161" s="6"/>
    </row>
    <row r="1162" spans="1:12" x14ac:dyDescent="0.2">
      <c r="A1162" s="477"/>
      <c r="B1162" s="135"/>
      <c r="C1162" s="136"/>
      <c r="D1162" s="137"/>
      <c r="E1162" s="138"/>
      <c r="F1162" s="137"/>
      <c r="G1162" s="127"/>
      <c r="H1162" s="143"/>
      <c r="I1162" s="143"/>
      <c r="K1162" s="6"/>
      <c r="L1162" s="6"/>
    </row>
    <row r="1163" spans="1:12" x14ac:dyDescent="0.2">
      <c r="A1163" s="477"/>
      <c r="B1163" s="135"/>
      <c r="C1163" s="136"/>
      <c r="D1163" s="137"/>
      <c r="E1163" s="138"/>
      <c r="F1163" s="137"/>
      <c r="G1163" s="127"/>
      <c r="H1163" s="143"/>
      <c r="I1163" s="143"/>
      <c r="K1163" s="6"/>
      <c r="L1163" s="6"/>
    </row>
    <row r="1164" spans="1:12" x14ac:dyDescent="0.2">
      <c r="A1164" s="477"/>
      <c r="B1164" s="135"/>
      <c r="C1164" s="136"/>
      <c r="D1164" s="137"/>
      <c r="E1164" s="138"/>
      <c r="F1164" s="137"/>
      <c r="G1164" s="127"/>
      <c r="H1164" s="143"/>
      <c r="I1164" s="143"/>
      <c r="K1164" s="6"/>
      <c r="L1164" s="6"/>
    </row>
    <row r="1165" spans="1:12" x14ac:dyDescent="0.2">
      <c r="A1165" s="477"/>
      <c r="B1165" s="135"/>
      <c r="C1165" s="136"/>
      <c r="D1165" s="137"/>
      <c r="E1165" s="138"/>
      <c r="F1165" s="137"/>
      <c r="G1165" s="127"/>
      <c r="H1165" s="143"/>
      <c r="I1165" s="143"/>
      <c r="K1165" s="6"/>
      <c r="L1165" s="6"/>
    </row>
    <row r="1166" spans="1:12" x14ac:dyDescent="0.2">
      <c r="A1166" s="477"/>
      <c r="B1166" s="135"/>
      <c r="C1166" s="136"/>
      <c r="D1166" s="137"/>
      <c r="E1166" s="138"/>
      <c r="F1166" s="137"/>
      <c r="G1166" s="127"/>
      <c r="H1166" s="143"/>
      <c r="I1166" s="143"/>
      <c r="K1166" s="6"/>
      <c r="L1166" s="6"/>
    </row>
    <row r="1167" spans="1:12" x14ac:dyDescent="0.2">
      <c r="A1167" s="477"/>
      <c r="B1167" s="135"/>
      <c r="C1167" s="136"/>
      <c r="D1167" s="137"/>
      <c r="E1167" s="138"/>
      <c r="F1167" s="137"/>
      <c r="G1167" s="127"/>
      <c r="H1167" s="143"/>
      <c r="I1167" s="143"/>
      <c r="K1167" s="6"/>
      <c r="L1167" s="6"/>
    </row>
    <row r="1168" spans="1:12" x14ac:dyDescent="0.2">
      <c r="A1168" s="477"/>
      <c r="B1168" s="135"/>
      <c r="C1168" s="136"/>
      <c r="D1168" s="137"/>
      <c r="E1168" s="138"/>
      <c r="F1168" s="137"/>
      <c r="G1168" s="127"/>
      <c r="H1168" s="143"/>
      <c r="I1168" s="143"/>
      <c r="K1168" s="6"/>
      <c r="L1168" s="6"/>
    </row>
    <row r="1169" spans="1:12" x14ac:dyDescent="0.2">
      <c r="A1169" s="477"/>
      <c r="B1169" s="135"/>
      <c r="C1169" s="136"/>
      <c r="D1169" s="137"/>
      <c r="E1169" s="138"/>
      <c r="F1169" s="137"/>
      <c r="G1169" s="127"/>
      <c r="H1169" s="143"/>
      <c r="I1169" s="143"/>
      <c r="K1169" s="6"/>
      <c r="L1169" s="6"/>
    </row>
    <row r="1170" spans="1:12" x14ac:dyDescent="0.2">
      <c r="A1170" s="477"/>
      <c r="B1170" s="135"/>
      <c r="C1170" s="136"/>
      <c r="D1170" s="137"/>
      <c r="E1170" s="138"/>
      <c r="F1170" s="137"/>
      <c r="G1170" s="127"/>
      <c r="H1170" s="143"/>
      <c r="I1170" s="143"/>
      <c r="K1170" s="6"/>
      <c r="L1170" s="6"/>
    </row>
    <row r="1171" spans="1:12" x14ac:dyDescent="0.2">
      <c r="A1171" s="477"/>
      <c r="B1171" s="135"/>
      <c r="C1171" s="136"/>
      <c r="D1171" s="137"/>
      <c r="E1171" s="138"/>
      <c r="F1171" s="137"/>
      <c r="G1171" s="127"/>
      <c r="H1171" s="143"/>
      <c r="I1171" s="143"/>
      <c r="K1171" s="6"/>
      <c r="L1171" s="6"/>
    </row>
    <row r="1172" spans="1:12" x14ac:dyDescent="0.2">
      <c r="A1172" s="477"/>
      <c r="B1172" s="135"/>
      <c r="C1172" s="136"/>
      <c r="D1172" s="137"/>
      <c r="E1172" s="138"/>
      <c r="F1172" s="137"/>
      <c r="G1172" s="127"/>
      <c r="H1172" s="143"/>
      <c r="I1172" s="143"/>
      <c r="K1172" s="6"/>
      <c r="L1172" s="6"/>
    </row>
    <row r="1173" spans="1:12" x14ac:dyDescent="0.2">
      <c r="A1173" s="477"/>
      <c r="B1173" s="135"/>
      <c r="C1173" s="136"/>
      <c r="D1173" s="137"/>
      <c r="E1173" s="138"/>
      <c r="F1173" s="137"/>
      <c r="G1173" s="127"/>
      <c r="H1173" s="143"/>
      <c r="I1173" s="143"/>
      <c r="K1173" s="6"/>
      <c r="L1173" s="6"/>
    </row>
    <row r="1174" spans="1:12" x14ac:dyDescent="0.2">
      <c r="A1174" s="477"/>
      <c r="B1174" s="135"/>
      <c r="C1174" s="136"/>
      <c r="D1174" s="137"/>
      <c r="E1174" s="138"/>
      <c r="F1174" s="137"/>
      <c r="G1174" s="127"/>
      <c r="H1174" s="143"/>
      <c r="I1174" s="143"/>
      <c r="K1174" s="6"/>
      <c r="L1174" s="6"/>
    </row>
    <row r="1175" spans="1:12" x14ac:dyDescent="0.2">
      <c r="A1175" s="477"/>
      <c r="B1175" s="135"/>
      <c r="C1175" s="136"/>
      <c r="D1175" s="137"/>
      <c r="E1175" s="138"/>
      <c r="F1175" s="137"/>
      <c r="G1175" s="127"/>
      <c r="H1175" s="143"/>
      <c r="I1175" s="143"/>
      <c r="K1175" s="6"/>
      <c r="L1175" s="6"/>
    </row>
    <row r="1176" spans="1:12" x14ac:dyDescent="0.2">
      <c r="A1176" s="477"/>
      <c r="B1176" s="135"/>
      <c r="C1176" s="136"/>
      <c r="D1176" s="137"/>
      <c r="E1176" s="138"/>
      <c r="F1176" s="137"/>
      <c r="G1176" s="127"/>
      <c r="H1176" s="143"/>
      <c r="I1176" s="143"/>
      <c r="K1176" s="6"/>
      <c r="L1176" s="6"/>
    </row>
    <row r="1177" spans="1:12" x14ac:dyDescent="0.2">
      <c r="A1177" s="477"/>
      <c r="B1177" s="135"/>
      <c r="C1177" s="136"/>
      <c r="D1177" s="137"/>
      <c r="E1177" s="138"/>
      <c r="F1177" s="137"/>
      <c r="G1177" s="127"/>
      <c r="H1177" s="143"/>
      <c r="I1177" s="143"/>
      <c r="K1177" s="6"/>
      <c r="L1177" s="6"/>
    </row>
    <row r="1178" spans="1:12" x14ac:dyDescent="0.2">
      <c r="A1178" s="477"/>
      <c r="B1178" s="135"/>
      <c r="C1178" s="136"/>
      <c r="D1178" s="137"/>
      <c r="E1178" s="138"/>
      <c r="F1178" s="137"/>
      <c r="G1178" s="127"/>
      <c r="H1178" s="143"/>
      <c r="I1178" s="143"/>
      <c r="K1178" s="6"/>
      <c r="L1178" s="6"/>
    </row>
    <row r="1179" spans="1:12" x14ac:dyDescent="0.2">
      <c r="A1179" s="477"/>
      <c r="B1179" s="135"/>
      <c r="C1179" s="136"/>
      <c r="D1179" s="137"/>
      <c r="E1179" s="138"/>
      <c r="F1179" s="137"/>
      <c r="G1179" s="127"/>
      <c r="H1179" s="143"/>
      <c r="I1179" s="143"/>
      <c r="K1179" s="6"/>
      <c r="L1179" s="6"/>
    </row>
    <row r="1180" spans="1:12" x14ac:dyDescent="0.2">
      <c r="A1180" s="477"/>
      <c r="B1180" s="135"/>
      <c r="C1180" s="136"/>
      <c r="D1180" s="137"/>
      <c r="E1180" s="138"/>
      <c r="F1180" s="137"/>
      <c r="G1180" s="127"/>
      <c r="H1180" s="143"/>
      <c r="I1180" s="143"/>
      <c r="K1180" s="6"/>
      <c r="L1180" s="6"/>
    </row>
    <row r="1181" spans="1:12" x14ac:dyDescent="0.2">
      <c r="A1181" s="477"/>
      <c r="B1181" s="135"/>
      <c r="C1181" s="136"/>
      <c r="D1181" s="137"/>
      <c r="E1181" s="138"/>
      <c r="F1181" s="137"/>
      <c r="G1181" s="127"/>
      <c r="H1181" s="143"/>
      <c r="I1181" s="143"/>
      <c r="K1181" s="6"/>
      <c r="L1181" s="6"/>
    </row>
    <row r="1182" spans="1:12" x14ac:dyDescent="0.2">
      <c r="A1182" s="477"/>
      <c r="B1182" s="135"/>
      <c r="C1182" s="136"/>
      <c r="D1182" s="137"/>
      <c r="E1182" s="138"/>
      <c r="F1182" s="137"/>
      <c r="G1182" s="127"/>
      <c r="H1182" s="143"/>
      <c r="I1182" s="143"/>
      <c r="K1182" s="6"/>
      <c r="L1182" s="6"/>
    </row>
    <row r="1183" spans="1:12" x14ac:dyDescent="0.2">
      <c r="A1183" s="477"/>
      <c r="B1183" s="135"/>
      <c r="C1183" s="136"/>
      <c r="D1183" s="137"/>
      <c r="E1183" s="138"/>
      <c r="F1183" s="137"/>
      <c r="G1183" s="127"/>
      <c r="H1183" s="143"/>
      <c r="I1183" s="143"/>
      <c r="K1183" s="6"/>
      <c r="L1183" s="6"/>
    </row>
    <row r="1184" spans="1:12" x14ac:dyDescent="0.2">
      <c r="A1184" s="477"/>
      <c r="B1184" s="135"/>
      <c r="C1184" s="136"/>
      <c r="D1184" s="137"/>
      <c r="E1184" s="138"/>
      <c r="F1184" s="137"/>
      <c r="G1184" s="127"/>
      <c r="H1184" s="143"/>
      <c r="I1184" s="143"/>
      <c r="K1184" s="6"/>
      <c r="L1184" s="6"/>
    </row>
    <row r="1185" spans="1:12" x14ac:dyDescent="0.2">
      <c r="A1185" s="477"/>
      <c r="B1185" s="135"/>
      <c r="C1185" s="136"/>
      <c r="D1185" s="137"/>
      <c r="E1185" s="138"/>
      <c r="F1185" s="137"/>
      <c r="G1185" s="127"/>
      <c r="H1185" s="143"/>
      <c r="I1185" s="143"/>
      <c r="K1185" s="6"/>
      <c r="L1185" s="6"/>
    </row>
    <row r="1186" spans="1:12" x14ac:dyDescent="0.2">
      <c r="A1186" s="477"/>
      <c r="B1186" s="135"/>
      <c r="C1186" s="136"/>
      <c r="D1186" s="137"/>
      <c r="E1186" s="138"/>
      <c r="F1186" s="137"/>
      <c r="G1186" s="127"/>
      <c r="H1186" s="143"/>
      <c r="I1186" s="143"/>
      <c r="K1186" s="6"/>
      <c r="L1186" s="6"/>
    </row>
    <row r="1187" spans="1:12" x14ac:dyDescent="0.2">
      <c r="A1187" s="477"/>
      <c r="B1187" s="135"/>
      <c r="C1187" s="136"/>
      <c r="D1187" s="137"/>
      <c r="E1187" s="138"/>
      <c r="F1187" s="137"/>
      <c r="G1187" s="127"/>
      <c r="H1187" s="143"/>
      <c r="I1187" s="143"/>
      <c r="K1187" s="6"/>
      <c r="L1187" s="6"/>
    </row>
    <row r="1188" spans="1:12" x14ac:dyDescent="0.2">
      <c r="A1188" s="477"/>
      <c r="B1188" s="135"/>
      <c r="C1188" s="136"/>
      <c r="D1188" s="137"/>
      <c r="E1188" s="138"/>
      <c r="F1188" s="137"/>
      <c r="G1188" s="127"/>
      <c r="H1188" s="143"/>
      <c r="I1188" s="143"/>
      <c r="K1188" s="6"/>
      <c r="L1188" s="6"/>
    </row>
    <row r="1189" spans="1:12" x14ac:dyDescent="0.2">
      <c r="A1189" s="477"/>
      <c r="B1189" s="135"/>
      <c r="C1189" s="136"/>
      <c r="D1189" s="137"/>
      <c r="E1189" s="138"/>
      <c r="F1189" s="137"/>
      <c r="G1189" s="127"/>
      <c r="H1189" s="143"/>
      <c r="I1189" s="143"/>
      <c r="K1189" s="6"/>
      <c r="L1189" s="6"/>
    </row>
    <row r="1190" spans="1:12" x14ac:dyDescent="0.2">
      <c r="A1190" s="477"/>
      <c r="B1190" s="135"/>
      <c r="C1190" s="136"/>
      <c r="D1190" s="137"/>
      <c r="E1190" s="138"/>
      <c r="F1190" s="137"/>
      <c r="G1190" s="127"/>
      <c r="H1190" s="143"/>
      <c r="I1190" s="143"/>
      <c r="K1190" s="6"/>
      <c r="L1190" s="6"/>
    </row>
    <row r="1191" spans="1:12" x14ac:dyDescent="0.2">
      <c r="A1191" s="477"/>
      <c r="B1191" s="135"/>
      <c r="C1191" s="136"/>
      <c r="D1191" s="137"/>
      <c r="E1191" s="138"/>
      <c r="F1191" s="137"/>
      <c r="G1191" s="127"/>
      <c r="H1191" s="143"/>
      <c r="I1191" s="143"/>
      <c r="K1191" s="6"/>
      <c r="L1191" s="6"/>
    </row>
    <row r="1192" spans="1:12" x14ac:dyDescent="0.2">
      <c r="A1192" s="477"/>
      <c r="B1192" s="135"/>
      <c r="C1192" s="136"/>
      <c r="D1192" s="137"/>
      <c r="E1192" s="138"/>
      <c r="F1192" s="137"/>
      <c r="G1192" s="127"/>
      <c r="H1192" s="143"/>
      <c r="I1192" s="143"/>
      <c r="K1192" s="6"/>
      <c r="L1192" s="6"/>
    </row>
    <row r="1193" spans="1:12" x14ac:dyDescent="0.2">
      <c r="A1193" s="477"/>
      <c r="B1193" s="135"/>
      <c r="C1193" s="136"/>
      <c r="D1193" s="137"/>
      <c r="E1193" s="138"/>
      <c r="F1193" s="137"/>
      <c r="G1193" s="127"/>
      <c r="H1193" s="143"/>
      <c r="I1193" s="143"/>
      <c r="K1193" s="6"/>
      <c r="L1193" s="6"/>
    </row>
    <row r="1194" spans="1:12" x14ac:dyDescent="0.2">
      <c r="A1194" s="477"/>
      <c r="B1194" s="135"/>
      <c r="C1194" s="136"/>
      <c r="D1194" s="137"/>
      <c r="E1194" s="138"/>
      <c r="F1194" s="137"/>
      <c r="G1194" s="127"/>
      <c r="H1194" s="143"/>
      <c r="I1194" s="143"/>
      <c r="K1194" s="6"/>
      <c r="L1194" s="6"/>
    </row>
    <row r="1195" spans="1:12" x14ac:dyDescent="0.2">
      <c r="A1195" s="477"/>
      <c r="B1195" s="135"/>
      <c r="C1195" s="136"/>
      <c r="D1195" s="137"/>
      <c r="E1195" s="138"/>
      <c r="F1195" s="137"/>
      <c r="G1195" s="127"/>
      <c r="H1195" s="143"/>
      <c r="I1195" s="143"/>
      <c r="K1195" s="6"/>
      <c r="L1195" s="6"/>
    </row>
    <row r="1196" spans="1:12" x14ac:dyDescent="0.2">
      <c r="A1196" s="477"/>
      <c r="B1196" s="135"/>
      <c r="C1196" s="136"/>
      <c r="D1196" s="137"/>
      <c r="E1196" s="138"/>
      <c r="F1196" s="137"/>
      <c r="G1196" s="127"/>
      <c r="H1196" s="143"/>
      <c r="I1196" s="143"/>
      <c r="K1196" s="6"/>
      <c r="L1196" s="6"/>
    </row>
    <row r="1197" spans="1:12" x14ac:dyDescent="0.2">
      <c r="A1197" s="477"/>
      <c r="B1197" s="135"/>
      <c r="C1197" s="136"/>
      <c r="D1197" s="137"/>
      <c r="E1197" s="138"/>
      <c r="F1197" s="137"/>
      <c r="G1197" s="127"/>
      <c r="H1197" s="143"/>
      <c r="I1197" s="143"/>
      <c r="K1197" s="6"/>
      <c r="L1197" s="6"/>
    </row>
    <row r="1198" spans="1:12" x14ac:dyDescent="0.2">
      <c r="A1198" s="477"/>
      <c r="B1198" s="135"/>
      <c r="C1198" s="136"/>
      <c r="D1198" s="137"/>
      <c r="E1198" s="138"/>
      <c r="F1198" s="137"/>
      <c r="G1198" s="127"/>
      <c r="H1198" s="143"/>
      <c r="I1198" s="143"/>
      <c r="K1198" s="6"/>
      <c r="L1198" s="6"/>
    </row>
    <row r="1199" spans="1:12" x14ac:dyDescent="0.2">
      <c r="A1199" s="477"/>
      <c r="B1199" s="135"/>
      <c r="C1199" s="136"/>
      <c r="D1199" s="137"/>
      <c r="E1199" s="138"/>
      <c r="F1199" s="137"/>
      <c r="G1199" s="127"/>
      <c r="H1199" s="143"/>
      <c r="I1199" s="143"/>
      <c r="K1199" s="6"/>
      <c r="L1199" s="6"/>
    </row>
    <row r="1200" spans="1:12" x14ac:dyDescent="0.2">
      <c r="A1200" s="477"/>
      <c r="B1200" s="135"/>
      <c r="C1200" s="136"/>
      <c r="D1200" s="137"/>
      <c r="E1200" s="138"/>
      <c r="F1200" s="137"/>
      <c r="G1200" s="127"/>
      <c r="H1200" s="143"/>
      <c r="I1200" s="143"/>
      <c r="K1200" s="6"/>
      <c r="L1200" s="6"/>
    </row>
    <row r="1201" spans="1:12" x14ac:dyDescent="0.2">
      <c r="A1201" s="477"/>
      <c r="B1201" s="135"/>
      <c r="C1201" s="136"/>
      <c r="D1201" s="137"/>
      <c r="E1201" s="138"/>
      <c r="F1201" s="137"/>
      <c r="G1201" s="127"/>
      <c r="H1201" s="143"/>
      <c r="I1201" s="143"/>
      <c r="K1201" s="6"/>
      <c r="L1201" s="6"/>
    </row>
    <row r="1202" spans="1:12" x14ac:dyDescent="0.2">
      <c r="A1202" s="477"/>
      <c r="B1202" s="135"/>
      <c r="C1202" s="136"/>
      <c r="D1202" s="137"/>
      <c r="E1202" s="138"/>
      <c r="F1202" s="137"/>
      <c r="G1202" s="127"/>
      <c r="H1202" s="143"/>
      <c r="I1202" s="143"/>
      <c r="K1202" s="6"/>
      <c r="L1202" s="6"/>
    </row>
    <row r="1203" spans="1:12" x14ac:dyDescent="0.2">
      <c r="A1203" s="477"/>
      <c r="B1203" s="135"/>
      <c r="C1203" s="136"/>
      <c r="D1203" s="137"/>
      <c r="E1203" s="138"/>
      <c r="F1203" s="137"/>
      <c r="G1203" s="127"/>
      <c r="H1203" s="143"/>
      <c r="I1203" s="143"/>
      <c r="K1203" s="6"/>
      <c r="L1203" s="6"/>
    </row>
    <row r="1204" spans="1:12" x14ac:dyDescent="0.2">
      <c r="A1204" s="477"/>
      <c r="B1204" s="135"/>
      <c r="C1204" s="136"/>
      <c r="D1204" s="137"/>
      <c r="E1204" s="138"/>
      <c r="F1204" s="137"/>
      <c r="G1204" s="127"/>
      <c r="H1204" s="143"/>
      <c r="I1204" s="143"/>
      <c r="K1204" s="6"/>
      <c r="L1204" s="6"/>
    </row>
    <row r="1205" spans="1:12" x14ac:dyDescent="0.2">
      <c r="A1205" s="477"/>
      <c r="B1205" s="135"/>
      <c r="C1205" s="136"/>
      <c r="D1205" s="137"/>
      <c r="E1205" s="138"/>
      <c r="F1205" s="137"/>
      <c r="G1205" s="127"/>
      <c r="H1205" s="143"/>
      <c r="I1205" s="143"/>
      <c r="K1205" s="6"/>
      <c r="L1205" s="6"/>
    </row>
    <row r="1206" spans="1:12" x14ac:dyDescent="0.2">
      <c r="A1206" s="477"/>
      <c r="B1206" s="135"/>
      <c r="C1206" s="136"/>
      <c r="D1206" s="137"/>
      <c r="E1206" s="138"/>
      <c r="F1206" s="137"/>
      <c r="G1206" s="127"/>
      <c r="H1206" s="143"/>
      <c r="I1206" s="143"/>
      <c r="K1206" s="6"/>
      <c r="L1206" s="6"/>
    </row>
    <row r="1207" spans="1:12" x14ac:dyDescent="0.2">
      <c r="A1207" s="477"/>
      <c r="B1207" s="135"/>
      <c r="C1207" s="136"/>
      <c r="D1207" s="137"/>
      <c r="E1207" s="138"/>
      <c r="F1207" s="137"/>
      <c r="G1207" s="127"/>
      <c r="H1207" s="143"/>
      <c r="I1207" s="143"/>
      <c r="K1207" s="6"/>
      <c r="L1207" s="6"/>
    </row>
    <row r="1208" spans="1:12" x14ac:dyDescent="0.2">
      <c r="A1208" s="477"/>
      <c r="B1208" s="135"/>
      <c r="C1208" s="136"/>
      <c r="D1208" s="137"/>
      <c r="E1208" s="138"/>
      <c r="F1208" s="137"/>
      <c r="G1208" s="127"/>
      <c r="H1208" s="143"/>
      <c r="I1208" s="143"/>
      <c r="K1208" s="6"/>
      <c r="L1208" s="6"/>
    </row>
    <row r="1209" spans="1:12" x14ac:dyDescent="0.2">
      <c r="A1209" s="477"/>
      <c r="B1209" s="135"/>
      <c r="C1209" s="136"/>
      <c r="D1209" s="137"/>
      <c r="E1209" s="138"/>
      <c r="F1209" s="137"/>
      <c r="G1209" s="127"/>
      <c r="H1209" s="143"/>
      <c r="I1209" s="143"/>
      <c r="K1209" s="6"/>
      <c r="L1209" s="6"/>
    </row>
    <row r="1210" spans="1:12" x14ac:dyDescent="0.2">
      <c r="A1210" s="477"/>
      <c r="B1210" s="135"/>
      <c r="C1210" s="136"/>
      <c r="D1210" s="137"/>
      <c r="E1210" s="138"/>
      <c r="F1210" s="137"/>
      <c r="G1210" s="127"/>
      <c r="H1210" s="143"/>
      <c r="I1210" s="143"/>
      <c r="K1210" s="6"/>
      <c r="L1210" s="6"/>
    </row>
    <row r="1211" spans="1:12" x14ac:dyDescent="0.2">
      <c r="A1211" s="477"/>
      <c r="B1211" s="135"/>
      <c r="C1211" s="136"/>
      <c r="D1211" s="137"/>
      <c r="E1211" s="138"/>
      <c r="F1211" s="137"/>
      <c r="G1211" s="127"/>
      <c r="H1211" s="143"/>
      <c r="I1211" s="143"/>
      <c r="K1211" s="6"/>
      <c r="L1211" s="6"/>
    </row>
    <row r="1212" spans="1:12" x14ac:dyDescent="0.2">
      <c r="A1212" s="477"/>
      <c r="B1212" s="135"/>
      <c r="C1212" s="136"/>
      <c r="D1212" s="137"/>
      <c r="E1212" s="138"/>
      <c r="F1212" s="137"/>
      <c r="G1212" s="127"/>
      <c r="H1212" s="143"/>
      <c r="I1212" s="143"/>
      <c r="K1212" s="6"/>
      <c r="L1212" s="6"/>
    </row>
    <row r="1213" spans="1:12" x14ac:dyDescent="0.2">
      <c r="A1213" s="477"/>
      <c r="B1213" s="135"/>
      <c r="C1213" s="136"/>
      <c r="D1213" s="137"/>
      <c r="E1213" s="138"/>
      <c r="F1213" s="137"/>
      <c r="G1213" s="127"/>
      <c r="H1213" s="143"/>
      <c r="I1213" s="143"/>
      <c r="K1213" s="6"/>
      <c r="L1213" s="6"/>
    </row>
    <row r="1214" spans="1:12" x14ac:dyDescent="0.2">
      <c r="A1214" s="477"/>
      <c r="B1214" s="135"/>
      <c r="C1214" s="136"/>
      <c r="D1214" s="137"/>
      <c r="E1214" s="138"/>
      <c r="F1214" s="137"/>
      <c r="G1214" s="127"/>
      <c r="H1214" s="143"/>
      <c r="I1214" s="143"/>
      <c r="K1214" s="6"/>
      <c r="L1214" s="6"/>
    </row>
    <row r="1215" spans="1:12" x14ac:dyDescent="0.2">
      <c r="A1215" s="477"/>
      <c r="B1215" s="135"/>
      <c r="C1215" s="136"/>
      <c r="D1215" s="137"/>
      <c r="E1215" s="138"/>
      <c r="F1215" s="137"/>
      <c r="G1215" s="127"/>
      <c r="H1215" s="143"/>
      <c r="I1215" s="143"/>
      <c r="K1215" s="6"/>
      <c r="L1215" s="6"/>
    </row>
    <row r="1216" spans="1:12" x14ac:dyDescent="0.2">
      <c r="A1216" s="477"/>
      <c r="B1216" s="135"/>
      <c r="C1216" s="136"/>
      <c r="D1216" s="137"/>
      <c r="E1216" s="138"/>
      <c r="F1216" s="137"/>
      <c r="G1216" s="127"/>
      <c r="H1216" s="143"/>
      <c r="I1216" s="143"/>
      <c r="K1216" s="6"/>
      <c r="L1216" s="6"/>
    </row>
    <row r="1217" spans="1:12" x14ac:dyDescent="0.2">
      <c r="A1217" s="477"/>
      <c r="B1217" s="135"/>
      <c r="C1217" s="136"/>
      <c r="D1217" s="137"/>
      <c r="E1217" s="138"/>
      <c r="F1217" s="137"/>
      <c r="G1217" s="127"/>
      <c r="H1217" s="143"/>
      <c r="I1217" s="143"/>
      <c r="K1217" s="6"/>
      <c r="L1217" s="6"/>
    </row>
    <row r="1218" spans="1:12" x14ac:dyDescent="0.2">
      <c r="A1218" s="477"/>
      <c r="B1218" s="135"/>
      <c r="C1218" s="136"/>
      <c r="D1218" s="137"/>
      <c r="E1218" s="138"/>
      <c r="F1218" s="137"/>
      <c r="G1218" s="127"/>
      <c r="H1218" s="143"/>
      <c r="I1218" s="143"/>
      <c r="K1218" s="6"/>
      <c r="L1218" s="6"/>
    </row>
    <row r="1219" spans="1:12" x14ac:dyDescent="0.2">
      <c r="A1219" s="477"/>
      <c r="B1219" s="135"/>
      <c r="C1219" s="136"/>
      <c r="D1219" s="137"/>
      <c r="E1219" s="138"/>
      <c r="F1219" s="137"/>
      <c r="G1219" s="127"/>
      <c r="H1219" s="143"/>
      <c r="I1219" s="143"/>
      <c r="K1219" s="6"/>
      <c r="L1219" s="6"/>
    </row>
    <row r="1220" spans="1:12" x14ac:dyDescent="0.2">
      <c r="A1220" s="477"/>
      <c r="B1220" s="135"/>
      <c r="C1220" s="136"/>
      <c r="D1220" s="137"/>
      <c r="E1220" s="138"/>
      <c r="F1220" s="137"/>
      <c r="G1220" s="127"/>
      <c r="H1220" s="143"/>
      <c r="I1220" s="143"/>
      <c r="K1220" s="6"/>
      <c r="L1220" s="6"/>
    </row>
    <row r="1221" spans="1:12" x14ac:dyDescent="0.2">
      <c r="A1221" s="477"/>
      <c r="B1221" s="135"/>
      <c r="C1221" s="136"/>
      <c r="D1221" s="137"/>
      <c r="E1221" s="138"/>
      <c r="F1221" s="137"/>
      <c r="G1221" s="127"/>
      <c r="H1221" s="143"/>
      <c r="I1221" s="143"/>
      <c r="K1221" s="6"/>
      <c r="L1221" s="6"/>
    </row>
    <row r="1222" spans="1:12" x14ac:dyDescent="0.2">
      <c r="A1222" s="477"/>
      <c r="B1222" s="135"/>
      <c r="C1222" s="136"/>
      <c r="D1222" s="137"/>
      <c r="E1222" s="138"/>
      <c r="F1222" s="137"/>
      <c r="G1222" s="127"/>
      <c r="H1222" s="143"/>
      <c r="I1222" s="143"/>
      <c r="K1222" s="6"/>
      <c r="L1222" s="6"/>
    </row>
    <row r="1223" spans="1:12" x14ac:dyDescent="0.2">
      <c r="A1223" s="477"/>
      <c r="B1223" s="135"/>
      <c r="C1223" s="136"/>
      <c r="D1223" s="137"/>
      <c r="E1223" s="138"/>
      <c r="F1223" s="137"/>
      <c r="G1223" s="127"/>
      <c r="H1223" s="143"/>
      <c r="I1223" s="143"/>
      <c r="K1223" s="6"/>
      <c r="L1223" s="6"/>
    </row>
    <row r="1224" spans="1:12" x14ac:dyDescent="0.2">
      <c r="A1224" s="477"/>
      <c r="B1224" s="135"/>
      <c r="C1224" s="136"/>
      <c r="D1224" s="137"/>
      <c r="E1224" s="138"/>
      <c r="F1224" s="137"/>
      <c r="G1224" s="127"/>
      <c r="H1224" s="143"/>
      <c r="I1224" s="143"/>
      <c r="K1224" s="6"/>
      <c r="L1224" s="6"/>
    </row>
    <row r="1225" spans="1:12" x14ac:dyDescent="0.2">
      <c r="A1225" s="477"/>
      <c r="B1225" s="135"/>
      <c r="C1225" s="136"/>
      <c r="D1225" s="137"/>
      <c r="E1225" s="138"/>
      <c r="F1225" s="137"/>
      <c r="G1225" s="127"/>
      <c r="H1225" s="143"/>
      <c r="I1225" s="143"/>
      <c r="K1225" s="6"/>
      <c r="L1225" s="6"/>
    </row>
    <row r="1226" spans="1:12" x14ac:dyDescent="0.2">
      <c r="A1226" s="477"/>
      <c r="B1226" s="135"/>
      <c r="C1226" s="136"/>
      <c r="D1226" s="137"/>
      <c r="E1226" s="138"/>
      <c r="F1226" s="137"/>
      <c r="G1226" s="127"/>
      <c r="H1226" s="143"/>
      <c r="I1226" s="143"/>
      <c r="K1226" s="6"/>
      <c r="L1226" s="6"/>
    </row>
    <row r="1227" spans="1:12" x14ac:dyDescent="0.2">
      <c r="A1227" s="477"/>
      <c r="B1227" s="135"/>
      <c r="C1227" s="136"/>
      <c r="D1227" s="137"/>
      <c r="E1227" s="138"/>
      <c r="F1227" s="137"/>
      <c r="G1227" s="127"/>
      <c r="H1227" s="143"/>
      <c r="I1227" s="143"/>
      <c r="K1227" s="6"/>
      <c r="L1227" s="6"/>
    </row>
    <row r="1228" spans="1:12" x14ac:dyDescent="0.2">
      <c r="A1228" s="477"/>
      <c r="B1228" s="135"/>
      <c r="C1228" s="136"/>
      <c r="D1228" s="137"/>
      <c r="E1228" s="138"/>
      <c r="F1228" s="137"/>
      <c r="G1228" s="127"/>
      <c r="H1228" s="143"/>
      <c r="I1228" s="143"/>
      <c r="K1228" s="6"/>
      <c r="L1228" s="6"/>
    </row>
    <row r="1229" spans="1:12" x14ac:dyDescent="0.2">
      <c r="A1229" s="477"/>
      <c r="B1229" s="135"/>
      <c r="C1229" s="136"/>
      <c r="D1229" s="137"/>
      <c r="E1229" s="138"/>
      <c r="F1229" s="137"/>
      <c r="G1229" s="127"/>
      <c r="H1229" s="143"/>
      <c r="I1229" s="143"/>
      <c r="K1229" s="6"/>
      <c r="L1229" s="6"/>
    </row>
    <row r="1230" spans="1:12" x14ac:dyDescent="0.2">
      <c r="A1230" s="477"/>
      <c r="B1230" s="135"/>
      <c r="C1230" s="136"/>
      <c r="D1230" s="137"/>
      <c r="E1230" s="138"/>
      <c r="F1230" s="137"/>
      <c r="G1230" s="127"/>
      <c r="H1230" s="143"/>
      <c r="I1230" s="143"/>
      <c r="K1230" s="6"/>
      <c r="L1230" s="6"/>
    </row>
    <row r="1231" spans="1:12" x14ac:dyDescent="0.2">
      <c r="A1231" s="477"/>
      <c r="B1231" s="135"/>
      <c r="C1231" s="136"/>
      <c r="D1231" s="137"/>
      <c r="E1231" s="138"/>
      <c r="F1231" s="137"/>
      <c r="G1231" s="127"/>
      <c r="H1231" s="143"/>
      <c r="I1231" s="143"/>
      <c r="K1231" s="6"/>
      <c r="L1231" s="6"/>
    </row>
    <row r="1232" spans="1:12" x14ac:dyDescent="0.2">
      <c r="A1232" s="477"/>
      <c r="B1232" s="135"/>
      <c r="C1232" s="136"/>
      <c r="D1232" s="137"/>
      <c r="E1232" s="138"/>
      <c r="F1232" s="137"/>
      <c r="G1232" s="127"/>
      <c r="H1232" s="143"/>
      <c r="I1232" s="143"/>
      <c r="K1232" s="6"/>
      <c r="L1232" s="6"/>
    </row>
    <row r="1233" spans="1:12" x14ac:dyDescent="0.2">
      <c r="A1233" s="477"/>
      <c r="B1233" s="135"/>
      <c r="C1233" s="136"/>
      <c r="D1233" s="137"/>
      <c r="E1233" s="138"/>
      <c r="F1233" s="137"/>
      <c r="G1233" s="127"/>
      <c r="H1233" s="143"/>
      <c r="I1233" s="143"/>
      <c r="K1233" s="6"/>
      <c r="L1233" s="6"/>
    </row>
    <row r="1234" spans="1:12" x14ac:dyDescent="0.2">
      <c r="A1234" s="477"/>
      <c r="B1234" s="135"/>
      <c r="C1234" s="136"/>
      <c r="D1234" s="137"/>
      <c r="E1234" s="138"/>
      <c r="F1234" s="137"/>
      <c r="G1234" s="127"/>
      <c r="H1234" s="143"/>
      <c r="I1234" s="143"/>
      <c r="K1234" s="6"/>
      <c r="L1234" s="6"/>
    </row>
    <row r="1235" spans="1:12" x14ac:dyDescent="0.2">
      <c r="A1235" s="477"/>
      <c r="B1235" s="135"/>
      <c r="C1235" s="136"/>
      <c r="D1235" s="137"/>
      <c r="E1235" s="138"/>
      <c r="F1235" s="137"/>
      <c r="G1235" s="127"/>
      <c r="H1235" s="143"/>
      <c r="I1235" s="143"/>
      <c r="K1235" s="6"/>
      <c r="L1235" s="6"/>
    </row>
    <row r="1236" spans="1:12" x14ac:dyDescent="0.2">
      <c r="A1236" s="477"/>
      <c r="B1236" s="135"/>
      <c r="C1236" s="136"/>
      <c r="D1236" s="137"/>
      <c r="E1236" s="138"/>
      <c r="F1236" s="137"/>
      <c r="G1236" s="127"/>
      <c r="H1236" s="143"/>
      <c r="I1236" s="143"/>
      <c r="K1236" s="6"/>
      <c r="L1236" s="6"/>
    </row>
    <row r="1237" spans="1:12" x14ac:dyDescent="0.2">
      <c r="A1237" s="477"/>
      <c r="B1237" s="135"/>
      <c r="C1237" s="136"/>
      <c r="D1237" s="137"/>
      <c r="E1237" s="138"/>
      <c r="F1237" s="137"/>
      <c r="G1237" s="127"/>
      <c r="H1237" s="143"/>
      <c r="I1237" s="143"/>
      <c r="K1237" s="6"/>
      <c r="L1237" s="6"/>
    </row>
    <row r="1238" spans="1:12" x14ac:dyDescent="0.2">
      <c r="A1238" s="477"/>
      <c r="B1238" s="135"/>
      <c r="C1238" s="136"/>
      <c r="D1238" s="137"/>
      <c r="E1238" s="138"/>
      <c r="F1238" s="137"/>
      <c r="G1238" s="127"/>
      <c r="H1238" s="143"/>
      <c r="I1238" s="143"/>
      <c r="K1238" s="6"/>
      <c r="L1238" s="6"/>
    </row>
    <row r="1239" spans="1:12" x14ac:dyDescent="0.2">
      <c r="A1239" s="477"/>
      <c r="B1239" s="135"/>
      <c r="C1239" s="136"/>
      <c r="D1239" s="137"/>
      <c r="E1239" s="138"/>
      <c r="F1239" s="137"/>
      <c r="G1239" s="127"/>
      <c r="H1239" s="143"/>
      <c r="I1239" s="143"/>
      <c r="K1239" s="6"/>
      <c r="L1239" s="6"/>
    </row>
    <row r="1240" spans="1:12" x14ac:dyDescent="0.2">
      <c r="A1240" s="477"/>
      <c r="B1240" s="135"/>
      <c r="C1240" s="136"/>
      <c r="D1240" s="137"/>
      <c r="E1240" s="138"/>
      <c r="F1240" s="137"/>
      <c r="G1240" s="127"/>
      <c r="H1240" s="143"/>
      <c r="I1240" s="143"/>
      <c r="K1240" s="6"/>
      <c r="L1240" s="6"/>
    </row>
    <row r="1241" spans="1:12" x14ac:dyDescent="0.2">
      <c r="A1241" s="477"/>
      <c r="B1241" s="135"/>
      <c r="C1241" s="136"/>
      <c r="D1241" s="137"/>
      <c r="E1241" s="138"/>
      <c r="F1241" s="137"/>
      <c r="G1241" s="127"/>
      <c r="H1241" s="143"/>
      <c r="I1241" s="143"/>
      <c r="K1241" s="6"/>
      <c r="L1241" s="6"/>
    </row>
    <row r="1242" spans="1:12" x14ac:dyDescent="0.2">
      <c r="A1242" s="477"/>
      <c r="B1242" s="135"/>
      <c r="C1242" s="136"/>
      <c r="D1242" s="137"/>
      <c r="E1242" s="138"/>
      <c r="F1242" s="137"/>
      <c r="G1242" s="127"/>
      <c r="H1242" s="143"/>
      <c r="I1242" s="143"/>
      <c r="K1242" s="6"/>
      <c r="L1242" s="6"/>
    </row>
    <row r="1243" spans="1:12" x14ac:dyDescent="0.2">
      <c r="A1243" s="477"/>
      <c r="B1243" s="135"/>
      <c r="C1243" s="136"/>
      <c r="D1243" s="137"/>
      <c r="E1243" s="138"/>
      <c r="F1243" s="137"/>
      <c r="G1243" s="127"/>
      <c r="H1243" s="143"/>
      <c r="I1243" s="143"/>
      <c r="K1243" s="6"/>
      <c r="L1243" s="6"/>
    </row>
    <row r="1244" spans="1:12" x14ac:dyDescent="0.2">
      <c r="A1244" s="477"/>
      <c r="B1244" s="135"/>
      <c r="C1244" s="136"/>
      <c r="D1244" s="137"/>
      <c r="E1244" s="138"/>
      <c r="F1244" s="137"/>
      <c r="G1244" s="127"/>
      <c r="H1244" s="143"/>
      <c r="I1244" s="143"/>
      <c r="K1244" s="6"/>
      <c r="L1244" s="6"/>
    </row>
    <row r="1245" spans="1:12" x14ac:dyDescent="0.2">
      <c r="A1245" s="477"/>
      <c r="B1245" s="135"/>
      <c r="C1245" s="136"/>
      <c r="D1245" s="137"/>
      <c r="E1245" s="138"/>
      <c r="F1245" s="137"/>
      <c r="G1245" s="127"/>
      <c r="H1245" s="143"/>
      <c r="I1245" s="143"/>
      <c r="K1245" s="6"/>
      <c r="L1245" s="6"/>
    </row>
    <row r="1246" spans="1:12" x14ac:dyDescent="0.2">
      <c r="A1246" s="477"/>
      <c r="B1246" s="135"/>
      <c r="C1246" s="136"/>
      <c r="D1246" s="137"/>
      <c r="E1246" s="138"/>
      <c r="F1246" s="137"/>
      <c r="G1246" s="127"/>
      <c r="H1246" s="143"/>
      <c r="I1246" s="143"/>
      <c r="K1246" s="6"/>
      <c r="L1246" s="6"/>
    </row>
    <row r="1247" spans="1:12" x14ac:dyDescent="0.2">
      <c r="A1247" s="477"/>
      <c r="B1247" s="135"/>
      <c r="C1247" s="136"/>
      <c r="D1247" s="137"/>
      <c r="E1247" s="138"/>
      <c r="F1247" s="137"/>
      <c r="G1247" s="127"/>
      <c r="H1247" s="143"/>
      <c r="I1247" s="143"/>
      <c r="K1247" s="6"/>
      <c r="L1247" s="6"/>
    </row>
    <row r="1248" spans="1:12" x14ac:dyDescent="0.2">
      <c r="A1248" s="477"/>
      <c r="B1248" s="135"/>
      <c r="C1248" s="136"/>
      <c r="D1248" s="137"/>
      <c r="E1248" s="138"/>
      <c r="F1248" s="137"/>
      <c r="G1248" s="127"/>
      <c r="H1248" s="143"/>
      <c r="I1248" s="143"/>
      <c r="K1248" s="6"/>
      <c r="L1248" s="6"/>
    </row>
    <row r="1249" spans="1:12" x14ac:dyDescent="0.2">
      <c r="A1249" s="477"/>
      <c r="B1249" s="135"/>
      <c r="C1249" s="136"/>
      <c r="D1249" s="137"/>
      <c r="E1249" s="138"/>
      <c r="F1249" s="137"/>
      <c r="G1249" s="127"/>
      <c r="H1249" s="143"/>
      <c r="I1249" s="143"/>
      <c r="K1249" s="6"/>
      <c r="L1249" s="6"/>
    </row>
    <row r="1250" spans="1:12" x14ac:dyDescent="0.2">
      <c r="A1250" s="477"/>
      <c r="B1250" s="135"/>
      <c r="C1250" s="136"/>
      <c r="D1250" s="137"/>
      <c r="E1250" s="138"/>
      <c r="F1250" s="137"/>
      <c r="G1250" s="127"/>
      <c r="H1250" s="143"/>
      <c r="I1250" s="143"/>
      <c r="K1250" s="6"/>
      <c r="L1250" s="6"/>
    </row>
    <row r="1251" spans="1:12" x14ac:dyDescent="0.2">
      <c r="A1251" s="477"/>
      <c r="B1251" s="135"/>
      <c r="C1251" s="136"/>
      <c r="D1251" s="137"/>
      <c r="E1251" s="138"/>
      <c r="F1251" s="137"/>
      <c r="G1251" s="127"/>
      <c r="H1251" s="143"/>
      <c r="I1251" s="143"/>
      <c r="K1251" s="6"/>
      <c r="L1251" s="6"/>
    </row>
    <row r="1252" spans="1:12" x14ac:dyDescent="0.2">
      <c r="A1252" s="477"/>
      <c r="B1252" s="135"/>
      <c r="C1252" s="136"/>
      <c r="D1252" s="137"/>
      <c r="E1252" s="138"/>
      <c r="F1252" s="137"/>
      <c r="G1252" s="127"/>
      <c r="H1252" s="143"/>
      <c r="I1252" s="143"/>
      <c r="K1252" s="6"/>
      <c r="L1252" s="6"/>
    </row>
    <row r="1253" spans="1:12" x14ac:dyDescent="0.2">
      <c r="A1253" s="477"/>
      <c r="B1253" s="135"/>
      <c r="C1253" s="136"/>
      <c r="D1253" s="137"/>
      <c r="E1253" s="138"/>
      <c r="F1253" s="137"/>
      <c r="G1253" s="127"/>
      <c r="H1253" s="143"/>
      <c r="I1253" s="143"/>
      <c r="K1253" s="6"/>
      <c r="L1253" s="6"/>
    </row>
    <row r="1254" spans="1:12" x14ac:dyDescent="0.2">
      <c r="A1254" s="477"/>
      <c r="B1254" s="135"/>
      <c r="C1254" s="136"/>
      <c r="D1254" s="137"/>
      <c r="E1254" s="138"/>
      <c r="F1254" s="137"/>
      <c r="G1254" s="127"/>
      <c r="H1254" s="143"/>
      <c r="I1254" s="143"/>
      <c r="K1254" s="6"/>
      <c r="L1254" s="6"/>
    </row>
    <row r="1255" spans="1:12" x14ac:dyDescent="0.2">
      <c r="A1255" s="477"/>
      <c r="B1255" s="135"/>
      <c r="C1255" s="136"/>
      <c r="D1255" s="137"/>
      <c r="E1255" s="138"/>
      <c r="F1255" s="137"/>
      <c r="G1255" s="127"/>
      <c r="H1255" s="143"/>
      <c r="I1255" s="143"/>
      <c r="K1255" s="6"/>
      <c r="L1255" s="6"/>
    </row>
    <row r="1256" spans="1:12" x14ac:dyDescent="0.2">
      <c r="A1256" s="477"/>
      <c r="B1256" s="135"/>
      <c r="C1256" s="136"/>
      <c r="D1256" s="137"/>
      <c r="E1256" s="138"/>
      <c r="F1256" s="137"/>
      <c r="G1256" s="127"/>
      <c r="H1256" s="143"/>
      <c r="I1256" s="143"/>
      <c r="K1256" s="6"/>
      <c r="L1256" s="6"/>
    </row>
    <row r="1257" spans="1:12" x14ac:dyDescent="0.2">
      <c r="A1257" s="477"/>
      <c r="B1257" s="135"/>
      <c r="C1257" s="136"/>
      <c r="D1257" s="137"/>
      <c r="E1257" s="138"/>
      <c r="F1257" s="137"/>
      <c r="G1257" s="127"/>
      <c r="H1257" s="143"/>
      <c r="I1257" s="143"/>
      <c r="K1257" s="6"/>
      <c r="L1257" s="6"/>
    </row>
    <row r="1258" spans="1:12" x14ac:dyDescent="0.2">
      <c r="A1258" s="477"/>
      <c r="B1258" s="135"/>
      <c r="C1258" s="136"/>
      <c r="D1258" s="137"/>
      <c r="E1258" s="138"/>
      <c r="F1258" s="137"/>
      <c r="G1258" s="127"/>
      <c r="H1258" s="143"/>
      <c r="I1258" s="143"/>
      <c r="K1258" s="6"/>
      <c r="L1258" s="6"/>
    </row>
    <row r="1259" spans="1:12" x14ac:dyDescent="0.2">
      <c r="A1259" s="477"/>
      <c r="B1259" s="135"/>
      <c r="C1259" s="136"/>
      <c r="D1259" s="137"/>
      <c r="E1259" s="138"/>
      <c r="F1259" s="137"/>
      <c r="G1259" s="127"/>
      <c r="H1259" s="143"/>
      <c r="I1259" s="143"/>
      <c r="K1259" s="6"/>
      <c r="L1259" s="6"/>
    </row>
    <row r="1260" spans="1:12" x14ac:dyDescent="0.2">
      <c r="A1260" s="477"/>
      <c r="B1260" s="135"/>
      <c r="C1260" s="136"/>
      <c r="D1260" s="137"/>
      <c r="E1260" s="138"/>
      <c r="F1260" s="137"/>
      <c r="G1260" s="127"/>
      <c r="H1260" s="143"/>
      <c r="I1260" s="143"/>
      <c r="K1260" s="6"/>
      <c r="L1260" s="6"/>
    </row>
    <row r="1261" spans="1:12" x14ac:dyDescent="0.2">
      <c r="A1261" s="477"/>
      <c r="B1261" s="135"/>
      <c r="C1261" s="136"/>
      <c r="D1261" s="137"/>
      <c r="E1261" s="138"/>
      <c r="F1261" s="137"/>
      <c r="G1261" s="127"/>
      <c r="H1261" s="143"/>
      <c r="I1261" s="143"/>
      <c r="K1261" s="6"/>
      <c r="L1261" s="6"/>
    </row>
    <row r="1262" spans="1:12" x14ac:dyDescent="0.2">
      <c r="A1262" s="477"/>
      <c r="B1262" s="135"/>
      <c r="C1262" s="136"/>
      <c r="D1262" s="137"/>
      <c r="E1262" s="138"/>
      <c r="F1262" s="137"/>
      <c r="G1262" s="127"/>
      <c r="H1262" s="143"/>
      <c r="I1262" s="143"/>
      <c r="K1262" s="6"/>
      <c r="L1262" s="6"/>
    </row>
    <row r="1263" spans="1:12" x14ac:dyDescent="0.2">
      <c r="A1263" s="477"/>
      <c r="B1263" s="135"/>
      <c r="C1263" s="136"/>
      <c r="D1263" s="137"/>
      <c r="E1263" s="138"/>
      <c r="F1263" s="137"/>
      <c r="G1263" s="127"/>
      <c r="H1263" s="143"/>
      <c r="I1263" s="143"/>
      <c r="K1263" s="6"/>
      <c r="L1263" s="6"/>
    </row>
    <row r="1264" spans="1:12" x14ac:dyDescent="0.2">
      <c r="A1264" s="477"/>
      <c r="B1264" s="135"/>
      <c r="C1264" s="136"/>
      <c r="D1264" s="137"/>
      <c r="E1264" s="138"/>
      <c r="F1264" s="137"/>
      <c r="G1264" s="127"/>
      <c r="H1264" s="143"/>
      <c r="I1264" s="143"/>
      <c r="K1264" s="6"/>
      <c r="L1264" s="6"/>
    </row>
    <row r="1265" spans="1:12" x14ac:dyDescent="0.2">
      <c r="A1265" s="477"/>
      <c r="B1265" s="135"/>
      <c r="C1265" s="136"/>
      <c r="D1265" s="137"/>
      <c r="E1265" s="138"/>
      <c r="F1265" s="137"/>
      <c r="G1265" s="127"/>
      <c r="H1265" s="143"/>
      <c r="I1265" s="143"/>
      <c r="K1265" s="6"/>
      <c r="L1265" s="6"/>
    </row>
    <row r="1266" spans="1:12" x14ac:dyDescent="0.2">
      <c r="A1266" s="477"/>
      <c r="B1266" s="135"/>
      <c r="C1266" s="136"/>
      <c r="D1266" s="137"/>
      <c r="E1266" s="138"/>
      <c r="F1266" s="137"/>
      <c r="G1266" s="127"/>
      <c r="H1266" s="143"/>
      <c r="I1266" s="143"/>
      <c r="K1266" s="6"/>
      <c r="L1266" s="6"/>
    </row>
    <row r="1267" spans="1:12" x14ac:dyDescent="0.2">
      <c r="A1267" s="477"/>
      <c r="B1267" s="135"/>
      <c r="C1267" s="136"/>
      <c r="D1267" s="137"/>
      <c r="E1267" s="138"/>
      <c r="F1267" s="137"/>
      <c r="G1267" s="127"/>
      <c r="H1267" s="143"/>
      <c r="I1267" s="143"/>
      <c r="K1267" s="6"/>
      <c r="L1267" s="6"/>
    </row>
    <row r="1268" spans="1:12" x14ac:dyDescent="0.2">
      <c r="A1268" s="477"/>
      <c r="B1268" s="135"/>
      <c r="C1268" s="136"/>
      <c r="D1268" s="137"/>
      <c r="E1268" s="138"/>
      <c r="F1268" s="137"/>
      <c r="G1268" s="127"/>
      <c r="H1268" s="143"/>
      <c r="I1268" s="143"/>
      <c r="K1268" s="6"/>
      <c r="L1268" s="6"/>
    </row>
    <row r="1269" spans="1:12" x14ac:dyDescent="0.2">
      <c r="A1269" s="477"/>
      <c r="B1269" s="135"/>
      <c r="C1269" s="136"/>
      <c r="D1269" s="137"/>
      <c r="E1269" s="138"/>
      <c r="F1269" s="137"/>
      <c r="G1269" s="127"/>
      <c r="H1269" s="143"/>
      <c r="I1269" s="143"/>
      <c r="K1269" s="6"/>
      <c r="L1269" s="6"/>
    </row>
    <row r="1270" spans="1:12" x14ac:dyDescent="0.2">
      <c r="A1270" s="477"/>
      <c r="B1270" s="135"/>
      <c r="C1270" s="136"/>
      <c r="D1270" s="137"/>
      <c r="E1270" s="138"/>
      <c r="F1270" s="137"/>
      <c r="G1270" s="127"/>
      <c r="H1270" s="143"/>
      <c r="I1270" s="143"/>
      <c r="K1270" s="6"/>
      <c r="L1270" s="6"/>
    </row>
    <row r="1271" spans="1:12" x14ac:dyDescent="0.2">
      <c r="A1271" s="477"/>
      <c r="B1271" s="135"/>
      <c r="C1271" s="136"/>
      <c r="D1271" s="137"/>
      <c r="E1271" s="138"/>
      <c r="F1271" s="137"/>
      <c r="G1271" s="127"/>
      <c r="H1271" s="143"/>
      <c r="I1271" s="143"/>
      <c r="K1271" s="6"/>
      <c r="L1271" s="6"/>
    </row>
    <row r="1272" spans="1:12" x14ac:dyDescent="0.2">
      <c r="A1272" s="477"/>
      <c r="B1272" s="135"/>
      <c r="C1272" s="136"/>
      <c r="D1272" s="137"/>
      <c r="E1272" s="138"/>
      <c r="F1272" s="137"/>
      <c r="G1272" s="127"/>
      <c r="H1272" s="143"/>
      <c r="I1272" s="143"/>
      <c r="K1272" s="6"/>
      <c r="L1272" s="6"/>
    </row>
    <row r="1273" spans="1:12" x14ac:dyDescent="0.2">
      <c r="A1273" s="477"/>
      <c r="B1273" s="135"/>
      <c r="C1273" s="136"/>
      <c r="D1273" s="137"/>
      <c r="E1273" s="138"/>
      <c r="F1273" s="137"/>
      <c r="G1273" s="127"/>
      <c r="H1273" s="143"/>
      <c r="I1273" s="143"/>
      <c r="K1273" s="6"/>
      <c r="L1273" s="6"/>
    </row>
    <row r="1274" spans="1:12" x14ac:dyDescent="0.2">
      <c r="A1274" s="477"/>
      <c r="B1274" s="135"/>
      <c r="C1274" s="136"/>
      <c r="D1274" s="137"/>
      <c r="E1274" s="138"/>
      <c r="F1274" s="137"/>
      <c r="G1274" s="127"/>
      <c r="H1274" s="143"/>
      <c r="I1274" s="143"/>
      <c r="K1274" s="6"/>
      <c r="L1274" s="6"/>
    </row>
    <row r="1275" spans="1:12" x14ac:dyDescent="0.2">
      <c r="A1275" s="477"/>
      <c r="B1275" s="135"/>
      <c r="C1275" s="136"/>
      <c r="D1275" s="137"/>
      <c r="E1275" s="138"/>
      <c r="F1275" s="137"/>
      <c r="G1275" s="127"/>
      <c r="H1275" s="143"/>
      <c r="I1275" s="143"/>
      <c r="K1275" s="6"/>
      <c r="L1275" s="6"/>
    </row>
    <row r="1276" spans="1:12" x14ac:dyDescent="0.2">
      <c r="A1276" s="477"/>
      <c r="B1276" s="135"/>
      <c r="C1276" s="136"/>
      <c r="D1276" s="137"/>
      <c r="E1276" s="138"/>
      <c r="F1276" s="137"/>
      <c r="G1276" s="127"/>
      <c r="H1276" s="143"/>
      <c r="I1276" s="143"/>
      <c r="K1276" s="6"/>
      <c r="L1276" s="6"/>
    </row>
    <row r="1277" spans="1:12" x14ac:dyDescent="0.2">
      <c r="A1277" s="477"/>
      <c r="B1277" s="135"/>
      <c r="C1277" s="136"/>
      <c r="D1277" s="137"/>
      <c r="E1277" s="138"/>
      <c r="F1277" s="137"/>
      <c r="G1277" s="127"/>
      <c r="H1277" s="143"/>
      <c r="I1277" s="143"/>
      <c r="K1277" s="6"/>
      <c r="L1277" s="6"/>
    </row>
    <row r="1278" spans="1:12" x14ac:dyDescent="0.2">
      <c r="A1278" s="477"/>
      <c r="B1278" s="135"/>
      <c r="C1278" s="136"/>
      <c r="D1278" s="137"/>
      <c r="E1278" s="138"/>
      <c r="F1278" s="137"/>
      <c r="G1278" s="127"/>
      <c r="H1278" s="143"/>
      <c r="I1278" s="143"/>
      <c r="K1278" s="6"/>
      <c r="L1278" s="6"/>
    </row>
    <row r="1279" spans="1:12" x14ac:dyDescent="0.2">
      <c r="A1279" s="477"/>
      <c r="B1279" s="135"/>
      <c r="C1279" s="136"/>
      <c r="D1279" s="137"/>
      <c r="E1279" s="138"/>
      <c r="F1279" s="137"/>
      <c r="G1279" s="127"/>
      <c r="H1279" s="143"/>
      <c r="I1279" s="143"/>
      <c r="K1279" s="6"/>
      <c r="L1279" s="6"/>
    </row>
    <row r="1280" spans="1:12" x14ac:dyDescent="0.2">
      <c r="A1280" s="477"/>
      <c r="B1280" s="135"/>
      <c r="C1280" s="136"/>
      <c r="D1280" s="137"/>
      <c r="E1280" s="138"/>
      <c r="F1280" s="137"/>
      <c r="G1280" s="127"/>
      <c r="H1280" s="143"/>
      <c r="I1280" s="143"/>
      <c r="K1280" s="6"/>
      <c r="L1280" s="6"/>
    </row>
    <row r="1281" spans="1:12" x14ac:dyDescent="0.2">
      <c r="A1281" s="477"/>
      <c r="B1281" s="135"/>
      <c r="C1281" s="136"/>
      <c r="D1281" s="137"/>
      <c r="E1281" s="138"/>
      <c r="F1281" s="137"/>
      <c r="G1281" s="127"/>
      <c r="H1281" s="143"/>
      <c r="I1281" s="143"/>
      <c r="K1281" s="6"/>
      <c r="L1281" s="6"/>
    </row>
    <row r="1282" spans="1:12" x14ac:dyDescent="0.2">
      <c r="A1282" s="477"/>
      <c r="B1282" s="135"/>
      <c r="C1282" s="136"/>
      <c r="D1282" s="137"/>
      <c r="E1282" s="138"/>
      <c r="F1282" s="137"/>
      <c r="G1282" s="127"/>
      <c r="H1282" s="143"/>
      <c r="I1282" s="143"/>
      <c r="K1282" s="6"/>
      <c r="L1282" s="6"/>
    </row>
    <row r="1283" spans="1:12" x14ac:dyDescent="0.2">
      <c r="A1283" s="477"/>
      <c r="B1283" s="135"/>
      <c r="C1283" s="136"/>
      <c r="D1283" s="137"/>
      <c r="E1283" s="138"/>
      <c r="F1283" s="137"/>
      <c r="G1283" s="127"/>
      <c r="H1283" s="143"/>
      <c r="I1283" s="143"/>
      <c r="K1283" s="6"/>
      <c r="L1283" s="6"/>
    </row>
    <row r="1284" spans="1:12" x14ac:dyDescent="0.2">
      <c r="A1284" s="477"/>
      <c r="B1284" s="135"/>
      <c r="C1284" s="136"/>
      <c r="D1284" s="137"/>
      <c r="E1284" s="138"/>
      <c r="F1284" s="137"/>
      <c r="G1284" s="127"/>
      <c r="H1284" s="143"/>
      <c r="I1284" s="143"/>
      <c r="K1284" s="6"/>
      <c r="L1284" s="6"/>
    </row>
    <row r="1285" spans="1:12" x14ac:dyDescent="0.2">
      <c r="A1285" s="477"/>
      <c r="B1285" s="135"/>
      <c r="C1285" s="136"/>
      <c r="D1285" s="137"/>
      <c r="E1285" s="138"/>
      <c r="F1285" s="137"/>
      <c r="G1285" s="127"/>
      <c r="H1285" s="143"/>
      <c r="I1285" s="143"/>
      <c r="K1285" s="6"/>
      <c r="L1285" s="6"/>
    </row>
    <row r="1286" spans="1:12" x14ac:dyDescent="0.2">
      <c r="A1286" s="477"/>
      <c r="B1286" s="135"/>
      <c r="C1286" s="136"/>
      <c r="D1286" s="137"/>
      <c r="E1286" s="138"/>
      <c r="F1286" s="137"/>
      <c r="G1286" s="127"/>
      <c r="H1286" s="143"/>
      <c r="I1286" s="143"/>
      <c r="K1286" s="6"/>
      <c r="L1286" s="6"/>
    </row>
    <row r="1287" spans="1:12" x14ac:dyDescent="0.2">
      <c r="A1287" s="477"/>
      <c r="B1287" s="135"/>
      <c r="C1287" s="136"/>
      <c r="D1287" s="137"/>
      <c r="E1287" s="138"/>
      <c r="F1287" s="137"/>
      <c r="G1287" s="127"/>
      <c r="H1287" s="143"/>
      <c r="I1287" s="143"/>
      <c r="K1287" s="6"/>
      <c r="L1287" s="6"/>
    </row>
    <row r="1288" spans="1:12" x14ac:dyDescent="0.2">
      <c r="A1288" s="477"/>
      <c r="B1288" s="135"/>
      <c r="C1288" s="136"/>
      <c r="D1288" s="137"/>
      <c r="E1288" s="138"/>
      <c r="F1288" s="137"/>
      <c r="G1288" s="127"/>
      <c r="H1288" s="143"/>
      <c r="I1288" s="143"/>
      <c r="K1288" s="6"/>
      <c r="L1288" s="6"/>
    </row>
    <row r="1289" spans="1:12" x14ac:dyDescent="0.2">
      <c r="A1289" s="477"/>
      <c r="B1289" s="135"/>
      <c r="C1289" s="136"/>
      <c r="D1289" s="137"/>
      <c r="E1289" s="138"/>
      <c r="F1289" s="137"/>
      <c r="G1289" s="127"/>
      <c r="H1289" s="143"/>
      <c r="I1289" s="143"/>
      <c r="K1289" s="6"/>
      <c r="L1289" s="6"/>
    </row>
    <row r="1290" spans="1:12" x14ac:dyDescent="0.2">
      <c r="A1290" s="477"/>
      <c r="B1290" s="135"/>
      <c r="C1290" s="136"/>
      <c r="D1290" s="137"/>
      <c r="E1290" s="138"/>
      <c r="F1290" s="137"/>
      <c r="G1290" s="127"/>
      <c r="H1290" s="143"/>
      <c r="I1290" s="143"/>
      <c r="K1290" s="6"/>
      <c r="L1290" s="6"/>
    </row>
    <row r="1291" spans="1:12" x14ac:dyDescent="0.2">
      <c r="A1291" s="477"/>
      <c r="B1291" s="135"/>
      <c r="C1291" s="136"/>
      <c r="D1291" s="137"/>
      <c r="E1291" s="138"/>
      <c r="F1291" s="137"/>
      <c r="G1291" s="127"/>
      <c r="H1291" s="143"/>
      <c r="I1291" s="143"/>
      <c r="K1291" s="6"/>
      <c r="L1291" s="6"/>
    </row>
    <row r="1292" spans="1:12" x14ac:dyDescent="0.2">
      <c r="A1292" s="477"/>
      <c r="B1292" s="135"/>
      <c r="C1292" s="136"/>
      <c r="D1292" s="137"/>
      <c r="E1292" s="138"/>
      <c r="F1292" s="137"/>
      <c r="G1292" s="127"/>
      <c r="H1292" s="143"/>
      <c r="I1292" s="143"/>
      <c r="K1292" s="6"/>
      <c r="L1292" s="6"/>
    </row>
    <row r="1293" spans="1:12" x14ac:dyDescent="0.2">
      <c r="A1293" s="477"/>
      <c r="B1293" s="135"/>
      <c r="C1293" s="136"/>
      <c r="D1293" s="137"/>
      <c r="E1293" s="138"/>
      <c r="F1293" s="137"/>
      <c r="G1293" s="127"/>
      <c r="H1293" s="143"/>
      <c r="I1293" s="143"/>
      <c r="K1293" s="6"/>
      <c r="L1293" s="6"/>
    </row>
    <row r="1294" spans="1:12" x14ac:dyDescent="0.2">
      <c r="A1294" s="477"/>
      <c r="B1294" s="135"/>
      <c r="C1294" s="136"/>
      <c r="D1294" s="137"/>
      <c r="E1294" s="138"/>
      <c r="F1294" s="137"/>
      <c r="G1294" s="127"/>
      <c r="H1294" s="143"/>
      <c r="I1294" s="143"/>
      <c r="K1294" s="6"/>
      <c r="L1294" s="6"/>
    </row>
    <row r="1295" spans="1:12" x14ac:dyDescent="0.2">
      <c r="A1295" s="477"/>
      <c r="B1295" s="135"/>
      <c r="C1295" s="136"/>
      <c r="D1295" s="137"/>
      <c r="E1295" s="138"/>
      <c r="F1295" s="137"/>
      <c r="G1295" s="127"/>
      <c r="H1295" s="143"/>
      <c r="I1295" s="143"/>
      <c r="K1295" s="6"/>
      <c r="L1295" s="6"/>
    </row>
    <row r="1296" spans="1:12" x14ac:dyDescent="0.2">
      <c r="A1296" s="477"/>
      <c r="B1296" s="135"/>
      <c r="C1296" s="136"/>
      <c r="D1296" s="137"/>
      <c r="E1296" s="138"/>
      <c r="F1296" s="137"/>
      <c r="G1296" s="127"/>
      <c r="H1296" s="143"/>
      <c r="I1296" s="143"/>
      <c r="K1296" s="6"/>
      <c r="L1296" s="6"/>
    </row>
    <row r="1297" spans="1:12" x14ac:dyDescent="0.2">
      <c r="A1297" s="477"/>
      <c r="B1297" s="135"/>
      <c r="C1297" s="136"/>
      <c r="D1297" s="137"/>
      <c r="E1297" s="138"/>
      <c r="F1297" s="137"/>
      <c r="G1297" s="127"/>
      <c r="H1297" s="143"/>
      <c r="I1297" s="143"/>
      <c r="K1297" s="6"/>
      <c r="L1297" s="6"/>
    </row>
    <row r="1298" spans="1:12" x14ac:dyDescent="0.2">
      <c r="A1298" s="477"/>
      <c r="B1298" s="135"/>
      <c r="C1298" s="136"/>
      <c r="D1298" s="137"/>
      <c r="E1298" s="138"/>
      <c r="F1298" s="137"/>
      <c r="G1298" s="127"/>
      <c r="H1298" s="143"/>
      <c r="I1298" s="143"/>
      <c r="K1298" s="6"/>
      <c r="L1298" s="6"/>
    </row>
    <row r="1299" spans="1:12" x14ac:dyDescent="0.2">
      <c r="A1299" s="477"/>
      <c r="B1299" s="135"/>
      <c r="C1299" s="136"/>
      <c r="D1299" s="137"/>
      <c r="E1299" s="138"/>
      <c r="F1299" s="137"/>
      <c r="G1299" s="127"/>
      <c r="H1299" s="143"/>
      <c r="I1299" s="143"/>
      <c r="K1299" s="6"/>
      <c r="L1299" s="6"/>
    </row>
    <row r="1300" spans="1:12" x14ac:dyDescent="0.2">
      <c r="A1300" s="477"/>
      <c r="B1300" s="135"/>
      <c r="C1300" s="136"/>
      <c r="D1300" s="137"/>
      <c r="E1300" s="138"/>
      <c r="F1300" s="137"/>
      <c r="G1300" s="127"/>
      <c r="H1300" s="143"/>
      <c r="I1300" s="143"/>
      <c r="K1300" s="6"/>
      <c r="L1300" s="6"/>
    </row>
    <row r="1301" spans="1:12" x14ac:dyDescent="0.2">
      <c r="A1301" s="477"/>
      <c r="B1301" s="135"/>
      <c r="C1301" s="136"/>
      <c r="D1301" s="137"/>
      <c r="E1301" s="138"/>
      <c r="F1301" s="137"/>
      <c r="G1301" s="127"/>
      <c r="H1301" s="143"/>
      <c r="I1301" s="143"/>
      <c r="K1301" s="6"/>
      <c r="L1301" s="6"/>
    </row>
    <row r="1302" spans="1:12" x14ac:dyDescent="0.2">
      <c r="A1302" s="477"/>
      <c r="B1302" s="135"/>
      <c r="C1302" s="136"/>
      <c r="D1302" s="137"/>
      <c r="E1302" s="138"/>
      <c r="F1302" s="137"/>
      <c r="G1302" s="127"/>
      <c r="H1302" s="143"/>
      <c r="I1302" s="143"/>
      <c r="K1302" s="6"/>
      <c r="L1302" s="6"/>
    </row>
    <row r="1303" spans="1:12" x14ac:dyDescent="0.2">
      <c r="A1303" s="477"/>
      <c r="B1303" s="135"/>
      <c r="C1303" s="136"/>
      <c r="D1303" s="137"/>
      <c r="E1303" s="138"/>
      <c r="F1303" s="137"/>
      <c r="G1303" s="127"/>
      <c r="H1303" s="143"/>
      <c r="I1303" s="143"/>
      <c r="K1303" s="6"/>
      <c r="L1303" s="6"/>
    </row>
    <row r="1304" spans="1:12" x14ac:dyDescent="0.2">
      <c r="A1304" s="477"/>
      <c r="B1304" s="135"/>
      <c r="C1304" s="136"/>
      <c r="D1304" s="137"/>
      <c r="E1304" s="138"/>
      <c r="F1304" s="137"/>
      <c r="G1304" s="127"/>
      <c r="H1304" s="143"/>
      <c r="I1304" s="143"/>
      <c r="K1304" s="6"/>
      <c r="L1304" s="6"/>
    </row>
    <row r="1305" spans="1:12" x14ac:dyDescent="0.2">
      <c r="A1305" s="477"/>
      <c r="B1305" s="135"/>
      <c r="C1305" s="136"/>
      <c r="D1305" s="137"/>
      <c r="E1305" s="138"/>
      <c r="F1305" s="137"/>
      <c r="G1305" s="127"/>
      <c r="H1305" s="143"/>
      <c r="I1305" s="143"/>
      <c r="K1305" s="6"/>
      <c r="L1305" s="6"/>
    </row>
    <row r="1306" spans="1:12" x14ac:dyDescent="0.2">
      <c r="A1306" s="477"/>
      <c r="B1306" s="135"/>
      <c r="C1306" s="136"/>
      <c r="D1306" s="137"/>
      <c r="E1306" s="138"/>
      <c r="F1306" s="137"/>
      <c r="G1306" s="127"/>
      <c r="H1306" s="143"/>
      <c r="I1306" s="143"/>
      <c r="K1306" s="6"/>
      <c r="L1306" s="6"/>
    </row>
    <row r="1307" spans="1:12" x14ac:dyDescent="0.2">
      <c r="A1307" s="477"/>
      <c r="B1307" s="135"/>
      <c r="C1307" s="136"/>
      <c r="D1307" s="137"/>
      <c r="E1307" s="138"/>
      <c r="F1307" s="137"/>
      <c r="G1307" s="127"/>
      <c r="H1307" s="143"/>
      <c r="I1307" s="143"/>
      <c r="K1307" s="6"/>
      <c r="L1307" s="6"/>
    </row>
    <row r="1308" spans="1:12" x14ac:dyDescent="0.2">
      <c r="A1308" s="477"/>
      <c r="B1308" s="135"/>
      <c r="C1308" s="136"/>
      <c r="D1308" s="137"/>
      <c r="E1308" s="138"/>
      <c r="F1308" s="137"/>
      <c r="G1308" s="127"/>
      <c r="H1308" s="143"/>
      <c r="I1308" s="143"/>
      <c r="K1308" s="6"/>
      <c r="L1308" s="6"/>
    </row>
    <row r="1309" spans="1:12" x14ac:dyDescent="0.2">
      <c r="A1309" s="477"/>
      <c r="B1309" s="135"/>
      <c r="C1309" s="136"/>
      <c r="D1309" s="137"/>
      <c r="E1309" s="138"/>
      <c r="F1309" s="137"/>
      <c r="G1309" s="127"/>
      <c r="H1309" s="143"/>
      <c r="I1309" s="143"/>
      <c r="K1309" s="6"/>
      <c r="L1309" s="6"/>
    </row>
    <row r="1310" spans="1:12" x14ac:dyDescent="0.2">
      <c r="A1310" s="477"/>
      <c r="B1310" s="135"/>
      <c r="C1310" s="136"/>
      <c r="D1310" s="137"/>
      <c r="E1310" s="138"/>
      <c r="F1310" s="137"/>
      <c r="G1310" s="127"/>
      <c r="H1310" s="143"/>
      <c r="I1310" s="143"/>
      <c r="K1310" s="6"/>
      <c r="L1310" s="6"/>
    </row>
    <row r="1311" spans="1:12" x14ac:dyDescent="0.2">
      <c r="A1311" s="477"/>
      <c r="B1311" s="135"/>
      <c r="C1311" s="136"/>
      <c r="D1311" s="137"/>
      <c r="E1311" s="138"/>
      <c r="F1311" s="137"/>
      <c r="G1311" s="127"/>
      <c r="H1311" s="143"/>
      <c r="I1311" s="143"/>
      <c r="K1311" s="6"/>
      <c r="L1311" s="6"/>
    </row>
    <row r="1312" spans="1:12" x14ac:dyDescent="0.2">
      <c r="A1312" s="477"/>
      <c r="B1312" s="135"/>
      <c r="C1312" s="136"/>
      <c r="D1312" s="137"/>
      <c r="E1312" s="138"/>
      <c r="F1312" s="137"/>
      <c r="G1312" s="127"/>
      <c r="H1312" s="143"/>
      <c r="I1312" s="143"/>
      <c r="K1312" s="6"/>
      <c r="L1312" s="6"/>
    </row>
    <row r="1313" spans="1:12" x14ac:dyDescent="0.2">
      <c r="A1313" s="477"/>
      <c r="B1313" s="135"/>
      <c r="C1313" s="136"/>
      <c r="D1313" s="137"/>
      <c r="E1313" s="138"/>
      <c r="F1313" s="137"/>
      <c r="G1313" s="127"/>
      <c r="H1313" s="143"/>
      <c r="I1313" s="143"/>
      <c r="K1313" s="6"/>
      <c r="L1313" s="6"/>
    </row>
    <row r="1314" spans="1:12" x14ac:dyDescent="0.2">
      <c r="A1314" s="477"/>
      <c r="B1314" s="135"/>
      <c r="C1314" s="136"/>
      <c r="D1314" s="137"/>
      <c r="E1314" s="138"/>
      <c r="F1314" s="137"/>
      <c r="G1314" s="127"/>
      <c r="H1314" s="143"/>
      <c r="I1314" s="143"/>
      <c r="K1314" s="6"/>
      <c r="L1314" s="6"/>
    </row>
    <row r="1315" spans="1:12" x14ac:dyDescent="0.2">
      <c r="A1315" s="477"/>
      <c r="B1315" s="135"/>
      <c r="C1315" s="136"/>
      <c r="D1315" s="137"/>
      <c r="E1315" s="138"/>
      <c r="F1315" s="137"/>
      <c r="G1315" s="127"/>
      <c r="H1315" s="143"/>
      <c r="I1315" s="143"/>
      <c r="K1315" s="6"/>
      <c r="L1315" s="6"/>
    </row>
    <row r="1316" spans="1:12" x14ac:dyDescent="0.2">
      <c r="A1316" s="477"/>
      <c r="B1316" s="135"/>
      <c r="C1316" s="136"/>
      <c r="D1316" s="137"/>
      <c r="E1316" s="138"/>
      <c r="F1316" s="137"/>
      <c r="G1316" s="127"/>
      <c r="H1316" s="143"/>
      <c r="I1316" s="143"/>
      <c r="K1316" s="6"/>
      <c r="L1316" s="6"/>
    </row>
    <row r="1317" spans="1:12" x14ac:dyDescent="0.2">
      <c r="A1317" s="477"/>
      <c r="B1317" s="135"/>
      <c r="C1317" s="136"/>
      <c r="D1317" s="137"/>
      <c r="E1317" s="138"/>
      <c r="F1317" s="137"/>
      <c r="G1317" s="127"/>
      <c r="H1317" s="143"/>
      <c r="I1317" s="143"/>
      <c r="K1317" s="6"/>
      <c r="L1317" s="6"/>
    </row>
    <row r="1318" spans="1:12" x14ac:dyDescent="0.2">
      <c r="A1318" s="477"/>
      <c r="B1318" s="135"/>
      <c r="C1318" s="136"/>
      <c r="D1318" s="137"/>
      <c r="E1318" s="138"/>
      <c r="F1318" s="137"/>
      <c r="G1318" s="127"/>
      <c r="H1318" s="143"/>
      <c r="I1318" s="143"/>
      <c r="K1318" s="6"/>
      <c r="L1318" s="6"/>
    </row>
    <row r="1319" spans="1:12" x14ac:dyDescent="0.2">
      <c r="A1319" s="477"/>
      <c r="B1319" s="135"/>
      <c r="C1319" s="136"/>
      <c r="D1319" s="137"/>
      <c r="E1319" s="138"/>
      <c r="F1319" s="137"/>
      <c r="G1319" s="127"/>
      <c r="H1319" s="143"/>
      <c r="I1319" s="143"/>
      <c r="K1319" s="6"/>
      <c r="L1319" s="6"/>
    </row>
    <row r="1320" spans="1:12" x14ac:dyDescent="0.2">
      <c r="A1320" s="477"/>
      <c r="B1320" s="135"/>
      <c r="C1320" s="136"/>
      <c r="D1320" s="137"/>
      <c r="E1320" s="138"/>
      <c r="F1320" s="137"/>
      <c r="G1320" s="127"/>
      <c r="H1320" s="143"/>
      <c r="I1320" s="143"/>
      <c r="K1320" s="6"/>
      <c r="L1320" s="6"/>
    </row>
    <row r="1321" spans="1:12" x14ac:dyDescent="0.2">
      <c r="A1321" s="477"/>
      <c r="B1321" s="135"/>
      <c r="C1321" s="136"/>
      <c r="D1321" s="137"/>
      <c r="E1321" s="138"/>
      <c r="F1321" s="137"/>
      <c r="G1321" s="127"/>
      <c r="H1321" s="143"/>
      <c r="I1321" s="143"/>
      <c r="K1321" s="6"/>
      <c r="L1321" s="6"/>
    </row>
    <row r="1322" spans="1:12" x14ac:dyDescent="0.2">
      <c r="A1322" s="477"/>
      <c r="B1322" s="135"/>
      <c r="C1322" s="136"/>
      <c r="D1322" s="137"/>
      <c r="E1322" s="138"/>
      <c r="F1322" s="137"/>
      <c r="G1322" s="127"/>
      <c r="H1322" s="143"/>
      <c r="I1322" s="143"/>
      <c r="K1322" s="6"/>
      <c r="L1322" s="6"/>
    </row>
    <row r="1323" spans="1:12" x14ac:dyDescent="0.2">
      <c r="A1323" s="477"/>
      <c r="B1323" s="135"/>
      <c r="C1323" s="136"/>
      <c r="D1323" s="137"/>
      <c r="E1323" s="138"/>
      <c r="F1323" s="137"/>
      <c r="G1323" s="127"/>
      <c r="H1323" s="143"/>
      <c r="I1323" s="143"/>
      <c r="K1323" s="6"/>
      <c r="L1323" s="6"/>
    </row>
    <row r="1324" spans="1:12" x14ac:dyDescent="0.2">
      <c r="A1324" s="477"/>
      <c r="B1324" s="135"/>
      <c r="C1324" s="136"/>
      <c r="D1324" s="137"/>
      <c r="E1324" s="138"/>
      <c r="F1324" s="137"/>
      <c r="G1324" s="127"/>
      <c r="H1324" s="143"/>
      <c r="I1324" s="143"/>
      <c r="K1324" s="6"/>
      <c r="L1324" s="6"/>
    </row>
    <row r="1325" spans="1:12" x14ac:dyDescent="0.2">
      <c r="A1325" s="477"/>
      <c r="B1325" s="135"/>
      <c r="C1325" s="136"/>
      <c r="D1325" s="137"/>
      <c r="E1325" s="138"/>
      <c r="F1325" s="137"/>
      <c r="G1325" s="127"/>
      <c r="H1325" s="143"/>
      <c r="I1325" s="143"/>
      <c r="K1325" s="6"/>
      <c r="L1325" s="6"/>
    </row>
    <row r="1326" spans="1:12" x14ac:dyDescent="0.2">
      <c r="A1326" s="477"/>
      <c r="B1326" s="135"/>
      <c r="C1326" s="136"/>
      <c r="D1326" s="137"/>
      <c r="E1326" s="138"/>
      <c r="F1326" s="137"/>
      <c r="G1326" s="127"/>
      <c r="H1326" s="143"/>
      <c r="I1326" s="143"/>
      <c r="K1326" s="6"/>
      <c r="L1326" s="6"/>
    </row>
    <row r="1327" spans="1:12" x14ac:dyDescent="0.2">
      <c r="A1327" s="477"/>
      <c r="B1327" s="135"/>
      <c r="C1327" s="136"/>
      <c r="D1327" s="137"/>
      <c r="E1327" s="138"/>
      <c r="F1327" s="137"/>
      <c r="G1327" s="127"/>
      <c r="H1327" s="143"/>
      <c r="I1327" s="143"/>
      <c r="K1327" s="6"/>
      <c r="L1327" s="6"/>
    </row>
    <row r="1328" spans="1:12" x14ac:dyDescent="0.2">
      <c r="A1328" s="477"/>
      <c r="B1328" s="135"/>
      <c r="C1328" s="136"/>
      <c r="D1328" s="137"/>
      <c r="E1328" s="138"/>
      <c r="F1328" s="137"/>
      <c r="G1328" s="127"/>
      <c r="H1328" s="143"/>
      <c r="I1328" s="143"/>
      <c r="K1328" s="6"/>
      <c r="L1328" s="6"/>
    </row>
    <row r="1329" spans="1:12" x14ac:dyDescent="0.2">
      <c r="A1329" s="477"/>
      <c r="B1329" s="135"/>
      <c r="C1329" s="136"/>
      <c r="D1329" s="137"/>
      <c r="E1329" s="138"/>
      <c r="F1329" s="137"/>
      <c r="G1329" s="127"/>
      <c r="H1329" s="143"/>
      <c r="I1329" s="143"/>
      <c r="K1329" s="6"/>
      <c r="L1329" s="6"/>
    </row>
    <row r="1330" spans="1:12" x14ac:dyDescent="0.2">
      <c r="A1330" s="477"/>
      <c r="B1330" s="135"/>
      <c r="C1330" s="136"/>
      <c r="D1330" s="137"/>
      <c r="E1330" s="138"/>
      <c r="F1330" s="137"/>
      <c r="G1330" s="127"/>
      <c r="H1330" s="143"/>
      <c r="I1330" s="143"/>
      <c r="K1330" s="6"/>
      <c r="L1330" s="6"/>
    </row>
    <row r="1331" spans="1:12" x14ac:dyDescent="0.2">
      <c r="A1331" s="477"/>
      <c r="B1331" s="135"/>
      <c r="C1331" s="136"/>
      <c r="D1331" s="137"/>
      <c r="E1331" s="138"/>
      <c r="F1331" s="137"/>
      <c r="G1331" s="127"/>
      <c r="H1331" s="143"/>
      <c r="I1331" s="143"/>
      <c r="K1331" s="6"/>
      <c r="L1331" s="6"/>
    </row>
    <row r="1332" spans="1:12" x14ac:dyDescent="0.2">
      <c r="A1332" s="477"/>
      <c r="B1332" s="135"/>
      <c r="C1332" s="136"/>
      <c r="D1332" s="137"/>
      <c r="E1332" s="138"/>
      <c r="F1332" s="137"/>
      <c r="G1332" s="127"/>
      <c r="H1332" s="143"/>
      <c r="I1332" s="143"/>
      <c r="K1332" s="6"/>
      <c r="L1332" s="6"/>
    </row>
    <row r="1333" spans="1:12" x14ac:dyDescent="0.2">
      <c r="A1333" s="477"/>
      <c r="B1333" s="135"/>
      <c r="C1333" s="136"/>
      <c r="D1333" s="137"/>
      <c r="E1333" s="138"/>
      <c r="F1333" s="137"/>
      <c r="G1333" s="127"/>
      <c r="H1333" s="143"/>
      <c r="I1333" s="143"/>
      <c r="K1333" s="6"/>
      <c r="L1333" s="6"/>
    </row>
    <row r="1334" spans="1:12" x14ac:dyDescent="0.2">
      <c r="A1334" s="477"/>
      <c r="B1334" s="135"/>
      <c r="C1334" s="136"/>
      <c r="D1334" s="137"/>
      <c r="E1334" s="138"/>
      <c r="F1334" s="137"/>
      <c r="G1334" s="127"/>
      <c r="H1334" s="143"/>
      <c r="I1334" s="143"/>
      <c r="K1334" s="6"/>
      <c r="L1334" s="6"/>
    </row>
    <row r="1335" spans="1:12" x14ac:dyDescent="0.2">
      <c r="A1335" s="477"/>
      <c r="B1335" s="135"/>
      <c r="C1335" s="136"/>
      <c r="D1335" s="137"/>
      <c r="E1335" s="138"/>
      <c r="F1335" s="137"/>
      <c r="G1335" s="127"/>
      <c r="H1335" s="143"/>
      <c r="I1335" s="143"/>
      <c r="K1335" s="6"/>
      <c r="L1335" s="6"/>
    </row>
    <row r="1336" spans="1:12" x14ac:dyDescent="0.2">
      <c r="A1336" s="477"/>
      <c r="B1336" s="135"/>
      <c r="C1336" s="136"/>
      <c r="D1336" s="137"/>
      <c r="E1336" s="138"/>
      <c r="F1336" s="137"/>
      <c r="G1336" s="127"/>
      <c r="H1336" s="143"/>
      <c r="I1336" s="143"/>
      <c r="K1336" s="6"/>
      <c r="L1336" s="6"/>
    </row>
    <row r="1337" spans="1:12" x14ac:dyDescent="0.2">
      <c r="A1337" s="477"/>
      <c r="B1337" s="135"/>
      <c r="C1337" s="136"/>
      <c r="D1337" s="137"/>
      <c r="E1337" s="138"/>
      <c r="F1337" s="137"/>
      <c r="G1337" s="127"/>
      <c r="H1337" s="143"/>
      <c r="I1337" s="143"/>
      <c r="K1337" s="6"/>
      <c r="L1337" s="6"/>
    </row>
    <row r="1338" spans="1:12" x14ac:dyDescent="0.2">
      <c r="A1338" s="477"/>
      <c r="B1338" s="135"/>
      <c r="C1338" s="136"/>
      <c r="D1338" s="137"/>
      <c r="E1338" s="138"/>
      <c r="F1338" s="137"/>
      <c r="G1338" s="127"/>
      <c r="H1338" s="143"/>
      <c r="I1338" s="143"/>
      <c r="K1338" s="6"/>
      <c r="L1338" s="6"/>
    </row>
    <row r="1339" spans="1:12" x14ac:dyDescent="0.2">
      <c r="A1339" s="477"/>
      <c r="B1339" s="135"/>
      <c r="C1339" s="136"/>
      <c r="D1339" s="137"/>
      <c r="E1339" s="138"/>
      <c r="F1339" s="137"/>
      <c r="G1339" s="127"/>
      <c r="H1339" s="143"/>
      <c r="I1339" s="143"/>
      <c r="K1339" s="6"/>
      <c r="L1339" s="6"/>
    </row>
    <row r="1340" spans="1:12" x14ac:dyDescent="0.2">
      <c r="A1340" s="477"/>
      <c r="B1340" s="135"/>
      <c r="C1340" s="136"/>
      <c r="D1340" s="137"/>
      <c r="E1340" s="138"/>
      <c r="F1340" s="137"/>
      <c r="G1340" s="127"/>
      <c r="H1340" s="143"/>
      <c r="I1340" s="143"/>
      <c r="K1340" s="6"/>
      <c r="L1340" s="6"/>
    </row>
    <row r="1341" spans="1:12" x14ac:dyDescent="0.2">
      <c r="A1341" s="477"/>
      <c r="B1341" s="135"/>
      <c r="C1341" s="136"/>
      <c r="D1341" s="137"/>
      <c r="E1341" s="138"/>
      <c r="F1341" s="137"/>
      <c r="G1341" s="127"/>
      <c r="H1341" s="143"/>
      <c r="I1341" s="143"/>
      <c r="K1341" s="6"/>
      <c r="L1341" s="6"/>
    </row>
    <row r="1342" spans="1:12" x14ac:dyDescent="0.2">
      <c r="A1342" s="477"/>
      <c r="B1342" s="135"/>
      <c r="C1342" s="136"/>
      <c r="D1342" s="137"/>
      <c r="E1342" s="138"/>
      <c r="F1342" s="137"/>
      <c r="G1342" s="127"/>
      <c r="H1342" s="143"/>
      <c r="I1342" s="143"/>
      <c r="K1342" s="6"/>
      <c r="L1342" s="6"/>
    </row>
    <row r="1343" spans="1:12" x14ac:dyDescent="0.2">
      <c r="A1343" s="477"/>
      <c r="B1343" s="135"/>
      <c r="C1343" s="136"/>
      <c r="D1343" s="137"/>
      <c r="E1343" s="138"/>
      <c r="F1343" s="137"/>
      <c r="G1343" s="127"/>
      <c r="H1343" s="143"/>
      <c r="I1343" s="143"/>
      <c r="K1343" s="6"/>
      <c r="L1343" s="6"/>
    </row>
    <row r="1344" spans="1:12" x14ac:dyDescent="0.2">
      <c r="A1344" s="477"/>
      <c r="B1344" s="135"/>
      <c r="C1344" s="136"/>
      <c r="D1344" s="137"/>
      <c r="E1344" s="138"/>
      <c r="F1344" s="137"/>
      <c r="G1344" s="127"/>
      <c r="H1344" s="143"/>
      <c r="I1344" s="143"/>
      <c r="K1344" s="6"/>
      <c r="L1344" s="6"/>
    </row>
    <row r="1345" spans="1:12" x14ac:dyDescent="0.2">
      <c r="A1345" s="477"/>
      <c r="B1345" s="135"/>
      <c r="C1345" s="136"/>
      <c r="D1345" s="137"/>
      <c r="E1345" s="138"/>
      <c r="F1345" s="137"/>
      <c r="G1345" s="127"/>
      <c r="H1345" s="143"/>
      <c r="I1345" s="143"/>
      <c r="K1345" s="6"/>
      <c r="L1345" s="6"/>
    </row>
    <row r="1346" spans="1:12" x14ac:dyDescent="0.2">
      <c r="A1346" s="477"/>
      <c r="B1346" s="135"/>
      <c r="C1346" s="136"/>
      <c r="D1346" s="137"/>
      <c r="E1346" s="138"/>
      <c r="F1346" s="137"/>
      <c r="G1346" s="127"/>
      <c r="H1346" s="143"/>
      <c r="I1346" s="143"/>
      <c r="K1346" s="6"/>
      <c r="L1346" s="6"/>
    </row>
    <row r="1347" spans="1:12" x14ac:dyDescent="0.2">
      <c r="A1347" s="477"/>
      <c r="B1347" s="135"/>
      <c r="C1347" s="136"/>
      <c r="D1347" s="137"/>
      <c r="E1347" s="138"/>
      <c r="F1347" s="137"/>
      <c r="G1347" s="127"/>
      <c r="H1347" s="143"/>
      <c r="I1347" s="143"/>
      <c r="K1347" s="6"/>
      <c r="L1347" s="6"/>
    </row>
    <row r="1348" spans="1:12" x14ac:dyDescent="0.2">
      <c r="A1348" s="477"/>
      <c r="B1348" s="135"/>
      <c r="C1348" s="136"/>
      <c r="D1348" s="137"/>
      <c r="E1348" s="138"/>
      <c r="F1348" s="137"/>
      <c r="G1348" s="127"/>
      <c r="H1348" s="143"/>
      <c r="I1348" s="143"/>
      <c r="K1348" s="6"/>
      <c r="L1348" s="6"/>
    </row>
    <row r="1349" spans="1:12" x14ac:dyDescent="0.2">
      <c r="A1349" s="477"/>
      <c r="B1349" s="135"/>
      <c r="C1349" s="136"/>
      <c r="D1349" s="137"/>
      <c r="E1349" s="138"/>
      <c r="F1349" s="137"/>
      <c r="G1349" s="127"/>
      <c r="H1349" s="143"/>
      <c r="I1349" s="143"/>
      <c r="K1349" s="6"/>
      <c r="L1349" s="6"/>
    </row>
    <row r="1350" spans="1:12" x14ac:dyDescent="0.2">
      <c r="A1350" s="477"/>
      <c r="B1350" s="135"/>
      <c r="C1350" s="136"/>
      <c r="D1350" s="137"/>
      <c r="E1350" s="138"/>
      <c r="F1350" s="137"/>
      <c r="G1350" s="127"/>
      <c r="H1350" s="143"/>
      <c r="I1350" s="143"/>
      <c r="K1350" s="6"/>
      <c r="L1350" s="6"/>
    </row>
    <row r="1351" spans="1:12" x14ac:dyDescent="0.2">
      <c r="A1351" s="477"/>
      <c r="B1351" s="135"/>
      <c r="C1351" s="136"/>
      <c r="D1351" s="137"/>
      <c r="E1351" s="138"/>
      <c r="F1351" s="137"/>
      <c r="G1351" s="127"/>
      <c r="H1351" s="143"/>
      <c r="I1351" s="143"/>
      <c r="K1351" s="6"/>
      <c r="L1351" s="6"/>
    </row>
    <row r="1352" spans="1:12" x14ac:dyDescent="0.2">
      <c r="A1352" s="477"/>
      <c r="B1352" s="135"/>
      <c r="C1352" s="136"/>
      <c r="D1352" s="137"/>
      <c r="E1352" s="138"/>
      <c r="F1352" s="137"/>
      <c r="G1352" s="127"/>
      <c r="H1352" s="143"/>
      <c r="I1352" s="143"/>
      <c r="K1352" s="6"/>
      <c r="L1352" s="6"/>
    </row>
    <row r="1353" spans="1:12" x14ac:dyDescent="0.2">
      <c r="A1353" s="477"/>
      <c r="B1353" s="135"/>
      <c r="C1353" s="136"/>
      <c r="D1353" s="137"/>
      <c r="E1353" s="138"/>
      <c r="F1353" s="137"/>
      <c r="G1353" s="127"/>
      <c r="H1353" s="143"/>
      <c r="I1353" s="143"/>
      <c r="K1353" s="6"/>
      <c r="L1353" s="6"/>
    </row>
    <row r="1354" spans="1:12" x14ac:dyDescent="0.2">
      <c r="A1354" s="477"/>
      <c r="B1354" s="135"/>
      <c r="C1354" s="136"/>
      <c r="D1354" s="137"/>
      <c r="E1354" s="138"/>
      <c r="F1354" s="137"/>
      <c r="G1354" s="127"/>
      <c r="H1354" s="143"/>
      <c r="I1354" s="143"/>
      <c r="K1354" s="6"/>
      <c r="L1354" s="6"/>
    </row>
    <row r="1355" spans="1:12" x14ac:dyDescent="0.2">
      <c r="A1355" s="477"/>
      <c r="B1355" s="135"/>
      <c r="C1355" s="136"/>
      <c r="D1355" s="137"/>
      <c r="E1355" s="138"/>
      <c r="F1355" s="137"/>
      <c r="G1355" s="127"/>
      <c r="H1355" s="143"/>
      <c r="I1355" s="143"/>
      <c r="K1355" s="6"/>
      <c r="L1355" s="6"/>
    </row>
    <row r="1356" spans="1:12" x14ac:dyDescent="0.2">
      <c r="A1356" s="477"/>
      <c r="B1356" s="135"/>
      <c r="C1356" s="136"/>
      <c r="D1356" s="137"/>
      <c r="E1356" s="138"/>
      <c r="F1356" s="137"/>
      <c r="G1356" s="127"/>
      <c r="H1356" s="143"/>
      <c r="I1356" s="143"/>
      <c r="K1356" s="6"/>
      <c r="L1356" s="6"/>
    </row>
    <row r="1357" spans="1:12" x14ac:dyDescent="0.2">
      <c r="A1357" s="477"/>
      <c r="B1357" s="135"/>
      <c r="C1357" s="136"/>
      <c r="D1357" s="137"/>
      <c r="E1357" s="138"/>
      <c r="F1357" s="137"/>
      <c r="G1357" s="127"/>
      <c r="H1357" s="143"/>
      <c r="I1357" s="143"/>
      <c r="K1357" s="6"/>
      <c r="L1357" s="6"/>
    </row>
    <row r="1358" spans="1:12" x14ac:dyDescent="0.2">
      <c r="A1358" s="477"/>
      <c r="B1358" s="135"/>
      <c r="C1358" s="136"/>
      <c r="D1358" s="137"/>
      <c r="E1358" s="138"/>
      <c r="F1358" s="137"/>
      <c r="G1358" s="127"/>
      <c r="H1358" s="143"/>
      <c r="I1358" s="143"/>
      <c r="K1358" s="6"/>
      <c r="L1358" s="6"/>
    </row>
    <row r="1359" spans="1:12" x14ac:dyDescent="0.2">
      <c r="A1359" s="477"/>
      <c r="B1359" s="135"/>
      <c r="C1359" s="136"/>
      <c r="D1359" s="137"/>
      <c r="E1359" s="138"/>
      <c r="F1359" s="137"/>
      <c r="G1359" s="127"/>
      <c r="H1359" s="143"/>
      <c r="I1359" s="143"/>
      <c r="K1359" s="6"/>
      <c r="L1359" s="6"/>
    </row>
    <row r="1360" spans="1:12" x14ac:dyDescent="0.2">
      <c r="A1360" s="477"/>
      <c r="B1360" s="135"/>
      <c r="C1360" s="136"/>
      <c r="D1360" s="137"/>
      <c r="E1360" s="138"/>
      <c r="F1360" s="137"/>
      <c r="G1360" s="127"/>
      <c r="H1360" s="143"/>
      <c r="I1360" s="143"/>
      <c r="K1360" s="6"/>
      <c r="L1360" s="6"/>
    </row>
    <row r="1361" spans="1:12" x14ac:dyDescent="0.2">
      <c r="A1361" s="477"/>
      <c r="B1361" s="135"/>
      <c r="C1361" s="136"/>
      <c r="D1361" s="137"/>
      <c r="E1361" s="138"/>
      <c r="F1361" s="137"/>
      <c r="G1361" s="127"/>
      <c r="H1361" s="143"/>
      <c r="I1361" s="143"/>
      <c r="K1361" s="6"/>
      <c r="L1361" s="6"/>
    </row>
    <row r="1362" spans="1:12" x14ac:dyDescent="0.2">
      <c r="A1362" s="477"/>
      <c r="B1362" s="135"/>
      <c r="C1362" s="136"/>
      <c r="D1362" s="137"/>
      <c r="E1362" s="138"/>
      <c r="F1362" s="137"/>
      <c r="G1362" s="127"/>
      <c r="H1362" s="143"/>
      <c r="I1362" s="143"/>
      <c r="K1362" s="6"/>
      <c r="L1362" s="6"/>
    </row>
    <row r="1363" spans="1:12" x14ac:dyDescent="0.2">
      <c r="A1363" s="477"/>
      <c r="B1363" s="135"/>
      <c r="C1363" s="136"/>
      <c r="D1363" s="137"/>
      <c r="E1363" s="138"/>
      <c r="F1363" s="137"/>
      <c r="G1363" s="127"/>
      <c r="H1363" s="143"/>
      <c r="I1363" s="143"/>
      <c r="K1363" s="6"/>
      <c r="L1363" s="6"/>
    </row>
    <row r="1364" spans="1:12" x14ac:dyDescent="0.2">
      <c r="A1364" s="477"/>
      <c r="B1364" s="135"/>
      <c r="C1364" s="136"/>
      <c r="D1364" s="137"/>
      <c r="E1364" s="138"/>
      <c r="F1364" s="137"/>
      <c r="G1364" s="127"/>
      <c r="H1364" s="143"/>
      <c r="I1364" s="143"/>
      <c r="K1364" s="6"/>
      <c r="L1364" s="6"/>
    </row>
    <row r="1365" spans="1:12" x14ac:dyDescent="0.2">
      <c r="A1365" s="477"/>
      <c r="B1365" s="135"/>
      <c r="C1365" s="136"/>
      <c r="D1365" s="137"/>
      <c r="E1365" s="138"/>
      <c r="F1365" s="137"/>
      <c r="G1365" s="127"/>
      <c r="H1365" s="143"/>
      <c r="I1365" s="143"/>
      <c r="K1365" s="6"/>
      <c r="L1365" s="6"/>
    </row>
    <row r="1366" spans="1:12" x14ac:dyDescent="0.2">
      <c r="A1366" s="477"/>
      <c r="B1366" s="135"/>
      <c r="C1366" s="136"/>
      <c r="D1366" s="137"/>
      <c r="E1366" s="138"/>
      <c r="F1366" s="137"/>
      <c r="G1366" s="127"/>
      <c r="H1366" s="143"/>
      <c r="I1366" s="143"/>
      <c r="K1366" s="6"/>
      <c r="L1366" s="6"/>
    </row>
    <row r="1367" spans="1:12" x14ac:dyDescent="0.2">
      <c r="A1367" s="477"/>
      <c r="B1367" s="135"/>
      <c r="C1367" s="136"/>
      <c r="D1367" s="137"/>
      <c r="E1367" s="138"/>
      <c r="F1367" s="137"/>
      <c r="G1367" s="127"/>
      <c r="H1367" s="143"/>
      <c r="I1367" s="143"/>
      <c r="K1367" s="6"/>
      <c r="L1367" s="6"/>
    </row>
    <row r="1368" spans="1:12" x14ac:dyDescent="0.2">
      <c r="A1368" s="477"/>
      <c r="B1368" s="135"/>
      <c r="C1368" s="136"/>
      <c r="D1368" s="137"/>
      <c r="E1368" s="138"/>
      <c r="F1368" s="137"/>
      <c r="G1368" s="127"/>
      <c r="H1368" s="143"/>
      <c r="I1368" s="143"/>
      <c r="K1368" s="6"/>
      <c r="L1368" s="6"/>
    </row>
    <row r="1369" spans="1:12" x14ac:dyDescent="0.2">
      <c r="A1369" s="477"/>
      <c r="B1369" s="135"/>
      <c r="C1369" s="136"/>
      <c r="D1369" s="137"/>
      <c r="E1369" s="138"/>
      <c r="F1369" s="137"/>
      <c r="G1369" s="127"/>
      <c r="H1369" s="143"/>
      <c r="I1369" s="143"/>
      <c r="K1369" s="6"/>
      <c r="L1369" s="6"/>
    </row>
    <row r="1370" spans="1:12" x14ac:dyDescent="0.2">
      <c r="A1370" s="477"/>
      <c r="B1370" s="135"/>
      <c r="C1370" s="136"/>
      <c r="D1370" s="137"/>
      <c r="E1370" s="138"/>
      <c r="F1370" s="137"/>
      <c r="G1370" s="127"/>
      <c r="H1370" s="143"/>
      <c r="I1370" s="143"/>
      <c r="K1370" s="6"/>
      <c r="L1370" s="6"/>
    </row>
    <row r="1371" spans="1:12" x14ac:dyDescent="0.2">
      <c r="A1371" s="477"/>
      <c r="B1371" s="135"/>
      <c r="C1371" s="136"/>
      <c r="D1371" s="137"/>
      <c r="E1371" s="138"/>
      <c r="F1371" s="137"/>
      <c r="G1371" s="127"/>
      <c r="H1371" s="143"/>
      <c r="I1371" s="143"/>
      <c r="K1371" s="6"/>
      <c r="L1371" s="6"/>
    </row>
    <row r="1372" spans="1:12" x14ac:dyDescent="0.2">
      <c r="A1372" s="477"/>
      <c r="B1372" s="135"/>
      <c r="C1372" s="136"/>
      <c r="D1372" s="137"/>
      <c r="E1372" s="138"/>
      <c r="F1372" s="137"/>
      <c r="G1372" s="127"/>
      <c r="H1372" s="143"/>
      <c r="I1372" s="143"/>
      <c r="K1372" s="6"/>
      <c r="L1372" s="6"/>
    </row>
    <row r="1373" spans="1:12" x14ac:dyDescent="0.2">
      <c r="A1373" s="477"/>
      <c r="B1373" s="135"/>
      <c r="C1373" s="136"/>
      <c r="D1373" s="137"/>
      <c r="E1373" s="138"/>
      <c r="F1373" s="137"/>
      <c r="G1373" s="127"/>
      <c r="H1373" s="143"/>
      <c r="I1373" s="143"/>
      <c r="K1373" s="6"/>
      <c r="L1373" s="6"/>
    </row>
    <row r="1374" spans="1:12" x14ac:dyDescent="0.2">
      <c r="A1374" s="477"/>
      <c r="B1374" s="135"/>
      <c r="C1374" s="136"/>
      <c r="D1374" s="137"/>
      <c r="E1374" s="138"/>
      <c r="F1374" s="137"/>
      <c r="G1374" s="127"/>
      <c r="H1374" s="143"/>
      <c r="I1374" s="143"/>
      <c r="K1374" s="6"/>
      <c r="L1374" s="6"/>
    </row>
    <row r="1375" spans="1:12" x14ac:dyDescent="0.2">
      <c r="A1375" s="477"/>
      <c r="B1375" s="135"/>
      <c r="C1375" s="136"/>
      <c r="D1375" s="137"/>
      <c r="E1375" s="138"/>
      <c r="F1375" s="137"/>
      <c r="G1375" s="127"/>
      <c r="H1375" s="143"/>
      <c r="I1375" s="143"/>
      <c r="K1375" s="6"/>
      <c r="L1375" s="6"/>
    </row>
    <row r="1376" spans="1:12" x14ac:dyDescent="0.2">
      <c r="A1376" s="477"/>
      <c r="B1376" s="135"/>
      <c r="C1376" s="136"/>
      <c r="D1376" s="137"/>
      <c r="E1376" s="138"/>
      <c r="F1376" s="137"/>
      <c r="G1376" s="127"/>
      <c r="H1376" s="143"/>
      <c r="I1376" s="143"/>
      <c r="K1376" s="6"/>
      <c r="L1376" s="6"/>
    </row>
    <row r="1377" spans="1:12" x14ac:dyDescent="0.2">
      <c r="A1377" s="477"/>
      <c r="B1377" s="135"/>
      <c r="C1377" s="136"/>
      <c r="D1377" s="137"/>
      <c r="E1377" s="138"/>
      <c r="F1377" s="137"/>
      <c r="G1377" s="127"/>
      <c r="H1377" s="143"/>
      <c r="I1377" s="143"/>
      <c r="K1377" s="6"/>
      <c r="L1377" s="6"/>
    </row>
    <row r="1378" spans="1:12" x14ac:dyDescent="0.2">
      <c r="A1378" s="477"/>
      <c r="B1378" s="135"/>
      <c r="C1378" s="136"/>
      <c r="D1378" s="137"/>
      <c r="E1378" s="138"/>
      <c r="F1378" s="137"/>
      <c r="G1378" s="127"/>
      <c r="H1378" s="143"/>
      <c r="I1378" s="143"/>
      <c r="K1378" s="6"/>
      <c r="L1378" s="6"/>
    </row>
    <row r="1379" spans="1:12" x14ac:dyDescent="0.2">
      <c r="A1379" s="477"/>
      <c r="B1379" s="135"/>
      <c r="C1379" s="136"/>
      <c r="D1379" s="137"/>
      <c r="E1379" s="138"/>
      <c r="F1379" s="137"/>
      <c r="G1379" s="127"/>
      <c r="H1379" s="143"/>
      <c r="I1379" s="143"/>
      <c r="K1379" s="6"/>
      <c r="L1379" s="6"/>
    </row>
    <row r="1380" spans="1:12" x14ac:dyDescent="0.2">
      <c r="A1380" s="477"/>
      <c r="B1380" s="135"/>
      <c r="C1380" s="136"/>
      <c r="D1380" s="137"/>
      <c r="E1380" s="138"/>
      <c r="F1380" s="137"/>
      <c r="G1380" s="127"/>
      <c r="H1380" s="143"/>
      <c r="I1380" s="143"/>
      <c r="K1380" s="6"/>
      <c r="L1380" s="6"/>
    </row>
    <row r="1381" spans="1:12" x14ac:dyDescent="0.2">
      <c r="A1381" s="477"/>
      <c r="B1381" s="135"/>
      <c r="C1381" s="136"/>
      <c r="D1381" s="137"/>
      <c r="E1381" s="138"/>
      <c r="F1381" s="137"/>
      <c r="G1381" s="127"/>
      <c r="H1381" s="143"/>
      <c r="I1381" s="143"/>
      <c r="K1381" s="6"/>
      <c r="L1381" s="6"/>
    </row>
    <row r="1382" spans="1:12" x14ac:dyDescent="0.2">
      <c r="A1382" s="477"/>
      <c r="B1382" s="135"/>
      <c r="C1382" s="136"/>
      <c r="D1382" s="137"/>
      <c r="E1382" s="138"/>
      <c r="F1382" s="137"/>
      <c r="G1382" s="127"/>
      <c r="H1382" s="143"/>
      <c r="I1382" s="143"/>
      <c r="K1382" s="6"/>
      <c r="L1382" s="6"/>
    </row>
    <row r="1383" spans="1:12" x14ac:dyDescent="0.2">
      <c r="A1383" s="477"/>
      <c r="B1383" s="135"/>
      <c r="C1383" s="136"/>
      <c r="D1383" s="137"/>
      <c r="E1383" s="138"/>
      <c r="F1383" s="137"/>
      <c r="G1383" s="127"/>
      <c r="H1383" s="143"/>
      <c r="I1383" s="143"/>
      <c r="K1383" s="6"/>
      <c r="L1383" s="6"/>
    </row>
    <row r="1384" spans="1:12" x14ac:dyDescent="0.2">
      <c r="A1384" s="477"/>
      <c r="B1384" s="135"/>
      <c r="C1384" s="136"/>
      <c r="D1384" s="137"/>
      <c r="E1384" s="138"/>
      <c r="F1384" s="137"/>
      <c r="G1384" s="127"/>
      <c r="H1384" s="143"/>
      <c r="I1384" s="143"/>
      <c r="K1384" s="6"/>
      <c r="L1384" s="6"/>
    </row>
    <row r="1385" spans="1:12" x14ac:dyDescent="0.2">
      <c r="A1385" s="477"/>
      <c r="B1385" s="135"/>
      <c r="C1385" s="136"/>
      <c r="D1385" s="137"/>
      <c r="E1385" s="138"/>
      <c r="F1385" s="137"/>
      <c r="G1385" s="127"/>
      <c r="H1385" s="143"/>
      <c r="I1385" s="143"/>
      <c r="K1385" s="6"/>
      <c r="L1385" s="6"/>
    </row>
    <row r="1386" spans="1:12" x14ac:dyDescent="0.2">
      <c r="A1386" s="477"/>
      <c r="B1386" s="135"/>
      <c r="C1386" s="136"/>
      <c r="D1386" s="137"/>
      <c r="E1386" s="138"/>
      <c r="F1386" s="137"/>
      <c r="G1386" s="127"/>
      <c r="H1386" s="143"/>
      <c r="I1386" s="143"/>
      <c r="K1386" s="6"/>
      <c r="L1386" s="6"/>
    </row>
    <row r="1387" spans="1:12" x14ac:dyDescent="0.2">
      <c r="A1387" s="477"/>
      <c r="B1387" s="135"/>
      <c r="C1387" s="136"/>
      <c r="D1387" s="137"/>
      <c r="E1387" s="138"/>
      <c r="F1387" s="137"/>
      <c r="G1387" s="127"/>
      <c r="H1387" s="143"/>
      <c r="I1387" s="143"/>
      <c r="K1387" s="6"/>
      <c r="L1387" s="6"/>
    </row>
    <row r="1388" spans="1:12" x14ac:dyDescent="0.2">
      <c r="A1388" s="477"/>
      <c r="B1388" s="135"/>
      <c r="C1388" s="136"/>
      <c r="D1388" s="137"/>
      <c r="E1388" s="138"/>
      <c r="F1388" s="137"/>
      <c r="G1388" s="127"/>
      <c r="H1388" s="143"/>
      <c r="I1388" s="143"/>
      <c r="K1388" s="6"/>
      <c r="L1388" s="6"/>
    </row>
    <row r="1389" spans="1:12" x14ac:dyDescent="0.2">
      <c r="A1389" s="477"/>
      <c r="B1389" s="135"/>
      <c r="C1389" s="136"/>
      <c r="D1389" s="137"/>
      <c r="E1389" s="138"/>
      <c r="F1389" s="137"/>
      <c r="G1389" s="127"/>
      <c r="H1389" s="143"/>
      <c r="I1389" s="143"/>
      <c r="K1389" s="6"/>
      <c r="L1389" s="6"/>
    </row>
    <row r="1390" spans="1:12" x14ac:dyDescent="0.2">
      <c r="A1390" s="477"/>
      <c r="B1390" s="135"/>
      <c r="C1390" s="136"/>
      <c r="D1390" s="137"/>
      <c r="E1390" s="138"/>
      <c r="F1390" s="137"/>
      <c r="G1390" s="127"/>
      <c r="H1390" s="143"/>
      <c r="I1390" s="143"/>
      <c r="K1390" s="6"/>
      <c r="L1390" s="6"/>
    </row>
    <row r="1391" spans="1:12" x14ac:dyDescent="0.2">
      <c r="A1391" s="477"/>
      <c r="B1391" s="135"/>
      <c r="C1391" s="136"/>
      <c r="D1391" s="137"/>
      <c r="E1391" s="138"/>
      <c r="F1391" s="137"/>
      <c r="G1391" s="127"/>
      <c r="H1391" s="143"/>
      <c r="I1391" s="143"/>
      <c r="K1391" s="6"/>
      <c r="L1391" s="6"/>
    </row>
    <row r="1392" spans="1:12" x14ac:dyDescent="0.2">
      <c r="A1392" s="477"/>
      <c r="B1392" s="135"/>
      <c r="C1392" s="136"/>
      <c r="D1392" s="137"/>
      <c r="E1392" s="138"/>
      <c r="F1392" s="137"/>
      <c r="G1392" s="127"/>
      <c r="H1392" s="143"/>
      <c r="I1392" s="143"/>
      <c r="K1392" s="6"/>
      <c r="L1392" s="6"/>
    </row>
    <row r="1393" spans="1:12" x14ac:dyDescent="0.2">
      <c r="A1393" s="477"/>
      <c r="B1393" s="135"/>
      <c r="C1393" s="136"/>
      <c r="D1393" s="137"/>
      <c r="E1393" s="138"/>
      <c r="F1393" s="137"/>
      <c r="G1393" s="127"/>
      <c r="H1393" s="143"/>
      <c r="I1393" s="143"/>
      <c r="K1393" s="6"/>
      <c r="L1393" s="6"/>
    </row>
    <row r="1394" spans="1:12" x14ac:dyDescent="0.2">
      <c r="A1394" s="477"/>
      <c r="B1394" s="135"/>
      <c r="C1394" s="136"/>
      <c r="D1394" s="137"/>
      <c r="E1394" s="138"/>
      <c r="F1394" s="137"/>
      <c r="G1394" s="127"/>
      <c r="H1394" s="143"/>
      <c r="I1394" s="143"/>
      <c r="K1394" s="6"/>
      <c r="L1394" s="6"/>
    </row>
    <row r="1395" spans="1:12" x14ac:dyDescent="0.2">
      <c r="A1395" s="477"/>
      <c r="B1395" s="135"/>
      <c r="C1395" s="136"/>
      <c r="D1395" s="137"/>
      <c r="E1395" s="138"/>
      <c r="F1395" s="137"/>
      <c r="G1395" s="127"/>
      <c r="H1395" s="143"/>
      <c r="I1395" s="143"/>
      <c r="K1395" s="6"/>
      <c r="L1395" s="6"/>
    </row>
    <row r="1396" spans="1:12" x14ac:dyDescent="0.2">
      <c r="A1396" s="477"/>
      <c r="B1396" s="135"/>
      <c r="C1396" s="136"/>
      <c r="D1396" s="137"/>
      <c r="E1396" s="138"/>
      <c r="F1396" s="137"/>
      <c r="G1396" s="127"/>
      <c r="H1396" s="143"/>
      <c r="I1396" s="143"/>
      <c r="K1396" s="6"/>
      <c r="L1396" s="6"/>
    </row>
    <row r="1397" spans="1:12" x14ac:dyDescent="0.2">
      <c r="A1397" s="477"/>
      <c r="B1397" s="135"/>
      <c r="C1397" s="136"/>
      <c r="D1397" s="137"/>
      <c r="E1397" s="138"/>
      <c r="F1397" s="137"/>
      <c r="G1397" s="127"/>
      <c r="H1397" s="143"/>
      <c r="I1397" s="143"/>
      <c r="K1397" s="6"/>
      <c r="L1397" s="6"/>
    </row>
    <row r="1398" spans="1:12" x14ac:dyDescent="0.2">
      <c r="A1398" s="477"/>
      <c r="B1398" s="135"/>
      <c r="C1398" s="136"/>
      <c r="D1398" s="137"/>
      <c r="E1398" s="138"/>
      <c r="F1398" s="137"/>
      <c r="G1398" s="127"/>
      <c r="H1398" s="143"/>
      <c r="I1398" s="143"/>
      <c r="K1398" s="6"/>
      <c r="L1398" s="6"/>
    </row>
    <row r="1399" spans="1:12" x14ac:dyDescent="0.2">
      <c r="A1399" s="477"/>
      <c r="B1399" s="135"/>
      <c r="C1399" s="136"/>
      <c r="D1399" s="137"/>
      <c r="E1399" s="138"/>
      <c r="F1399" s="137"/>
      <c r="G1399" s="127"/>
      <c r="H1399" s="143"/>
      <c r="I1399" s="143"/>
      <c r="K1399" s="6"/>
      <c r="L1399" s="6"/>
    </row>
    <row r="1400" spans="1:12" x14ac:dyDescent="0.2">
      <c r="A1400" s="477"/>
      <c r="B1400" s="135"/>
      <c r="C1400" s="136"/>
      <c r="D1400" s="137"/>
      <c r="E1400" s="138"/>
      <c r="F1400" s="137"/>
      <c r="G1400" s="127"/>
      <c r="H1400" s="143"/>
      <c r="I1400" s="143"/>
      <c r="K1400" s="6"/>
      <c r="L1400" s="6"/>
    </row>
    <row r="1401" spans="1:12" x14ac:dyDescent="0.2">
      <c r="A1401" s="477"/>
      <c r="B1401" s="135"/>
      <c r="C1401" s="136"/>
      <c r="D1401" s="137"/>
      <c r="E1401" s="138"/>
      <c r="F1401" s="137"/>
      <c r="G1401" s="127"/>
      <c r="H1401" s="143"/>
      <c r="I1401" s="143"/>
      <c r="K1401" s="6"/>
      <c r="L1401" s="6"/>
    </row>
    <row r="1402" spans="1:12" x14ac:dyDescent="0.2">
      <c r="A1402" s="477"/>
      <c r="B1402" s="135"/>
      <c r="C1402" s="136"/>
      <c r="D1402" s="137"/>
      <c r="E1402" s="138"/>
      <c r="F1402" s="137"/>
      <c r="G1402" s="127"/>
      <c r="H1402" s="143"/>
      <c r="I1402" s="143"/>
      <c r="K1402" s="6"/>
      <c r="L1402" s="6"/>
    </row>
    <row r="1403" spans="1:12" x14ac:dyDescent="0.2">
      <c r="A1403" s="477"/>
      <c r="B1403" s="135"/>
      <c r="C1403" s="136"/>
      <c r="D1403" s="137"/>
      <c r="E1403" s="138"/>
      <c r="F1403" s="137"/>
      <c r="G1403" s="127"/>
      <c r="H1403" s="143"/>
      <c r="I1403" s="143"/>
      <c r="K1403" s="6"/>
      <c r="L1403" s="6"/>
    </row>
    <row r="1404" spans="1:12" x14ac:dyDescent="0.2">
      <c r="A1404" s="477"/>
      <c r="B1404" s="135"/>
      <c r="C1404" s="136"/>
      <c r="D1404" s="137"/>
      <c r="E1404" s="138"/>
      <c r="F1404" s="137"/>
      <c r="G1404" s="127"/>
      <c r="H1404" s="143"/>
      <c r="I1404" s="143"/>
      <c r="K1404" s="6"/>
      <c r="L1404" s="6"/>
    </row>
    <row r="1405" spans="1:12" x14ac:dyDescent="0.2">
      <c r="A1405" s="477"/>
      <c r="B1405" s="135"/>
      <c r="C1405" s="136"/>
      <c r="D1405" s="137"/>
      <c r="E1405" s="138"/>
      <c r="F1405" s="137"/>
      <c r="G1405" s="127"/>
      <c r="H1405" s="143"/>
      <c r="I1405" s="143"/>
      <c r="K1405" s="6"/>
      <c r="L1405" s="6"/>
    </row>
    <row r="1406" spans="1:12" x14ac:dyDescent="0.2">
      <c r="A1406" s="477"/>
      <c r="B1406" s="135"/>
      <c r="C1406" s="136"/>
      <c r="D1406" s="137"/>
      <c r="E1406" s="138"/>
      <c r="F1406" s="137"/>
      <c r="G1406" s="127"/>
      <c r="H1406" s="143"/>
      <c r="I1406" s="143"/>
      <c r="K1406" s="6"/>
      <c r="L1406" s="6"/>
    </row>
    <row r="1407" spans="1:12" x14ac:dyDescent="0.2">
      <c r="A1407" s="477"/>
      <c r="B1407" s="135"/>
      <c r="C1407" s="136"/>
      <c r="D1407" s="137"/>
      <c r="E1407" s="138"/>
      <c r="F1407" s="137"/>
      <c r="G1407" s="127"/>
      <c r="H1407" s="143"/>
      <c r="I1407" s="143"/>
      <c r="K1407" s="6"/>
      <c r="L1407" s="6"/>
    </row>
    <row r="1408" spans="1:12" x14ac:dyDescent="0.2">
      <c r="A1408" s="477"/>
      <c r="B1408" s="135"/>
      <c r="C1408" s="136"/>
      <c r="D1408" s="137"/>
      <c r="E1408" s="138"/>
      <c r="F1408" s="137"/>
      <c r="G1408" s="127"/>
      <c r="H1408" s="143"/>
      <c r="I1408" s="143"/>
      <c r="K1408" s="6"/>
      <c r="L1408" s="6"/>
    </row>
    <row r="1409" spans="1:12" x14ac:dyDescent="0.2">
      <c r="A1409" s="477"/>
      <c r="B1409" s="135"/>
      <c r="C1409" s="136"/>
      <c r="D1409" s="137"/>
      <c r="E1409" s="138"/>
      <c r="F1409" s="137"/>
      <c r="G1409" s="127"/>
      <c r="H1409" s="143"/>
      <c r="I1409" s="143"/>
      <c r="K1409" s="6"/>
      <c r="L1409" s="6"/>
    </row>
    <row r="1410" spans="1:12" x14ac:dyDescent="0.2">
      <c r="A1410" s="477"/>
      <c r="B1410" s="135"/>
      <c r="C1410" s="136"/>
      <c r="D1410" s="137"/>
      <c r="E1410" s="138"/>
      <c r="F1410" s="137"/>
      <c r="G1410" s="127"/>
      <c r="H1410" s="143"/>
      <c r="I1410" s="143"/>
      <c r="K1410" s="6"/>
      <c r="L1410" s="6"/>
    </row>
    <row r="1411" spans="1:12" x14ac:dyDescent="0.2">
      <c r="A1411" s="477"/>
      <c r="B1411" s="135"/>
      <c r="C1411" s="136"/>
      <c r="D1411" s="137"/>
      <c r="E1411" s="138"/>
      <c r="F1411" s="137"/>
      <c r="G1411" s="127"/>
      <c r="H1411" s="143"/>
      <c r="I1411" s="143"/>
      <c r="K1411" s="6"/>
      <c r="L1411" s="6"/>
    </row>
    <row r="1412" spans="1:12" x14ac:dyDescent="0.2">
      <c r="A1412" s="477"/>
      <c r="B1412" s="135"/>
      <c r="C1412" s="136"/>
      <c r="D1412" s="137"/>
      <c r="E1412" s="138"/>
      <c r="F1412" s="137"/>
      <c r="G1412" s="127"/>
      <c r="H1412" s="143"/>
      <c r="I1412" s="143"/>
      <c r="K1412" s="6"/>
      <c r="L1412" s="6"/>
    </row>
    <row r="1413" spans="1:12" x14ac:dyDescent="0.2">
      <c r="A1413" s="477"/>
      <c r="B1413" s="135"/>
      <c r="C1413" s="136"/>
      <c r="D1413" s="137"/>
      <c r="E1413" s="138"/>
      <c r="F1413" s="137"/>
      <c r="G1413" s="127"/>
      <c r="H1413" s="143"/>
      <c r="I1413" s="143"/>
      <c r="K1413" s="6"/>
      <c r="L1413" s="6"/>
    </row>
    <row r="1414" spans="1:12" x14ac:dyDescent="0.2">
      <c r="A1414" s="477"/>
      <c r="B1414" s="135"/>
      <c r="C1414" s="136"/>
      <c r="D1414" s="137"/>
      <c r="E1414" s="138"/>
      <c r="F1414" s="137"/>
      <c r="G1414" s="127"/>
      <c r="H1414" s="143"/>
      <c r="I1414" s="143"/>
      <c r="K1414" s="6"/>
      <c r="L1414" s="6"/>
    </row>
    <row r="1415" spans="1:12" x14ac:dyDescent="0.2">
      <c r="A1415" s="477"/>
      <c r="B1415" s="135"/>
      <c r="C1415" s="136"/>
      <c r="D1415" s="137"/>
      <c r="E1415" s="138"/>
      <c r="F1415" s="137"/>
      <c r="G1415" s="127"/>
      <c r="H1415" s="143"/>
      <c r="I1415" s="143"/>
      <c r="K1415" s="6"/>
      <c r="L1415" s="6"/>
    </row>
    <row r="1416" spans="1:12" x14ac:dyDescent="0.2">
      <c r="A1416" s="477"/>
      <c r="B1416" s="135"/>
      <c r="C1416" s="136"/>
      <c r="D1416" s="137"/>
      <c r="E1416" s="138"/>
      <c r="F1416" s="137"/>
      <c r="G1416" s="127"/>
      <c r="H1416" s="143"/>
      <c r="I1416" s="143"/>
      <c r="K1416" s="6"/>
      <c r="L1416" s="6"/>
    </row>
    <row r="1417" spans="1:12" x14ac:dyDescent="0.2">
      <c r="A1417" s="477"/>
      <c r="B1417" s="135"/>
      <c r="C1417" s="136"/>
      <c r="D1417" s="137"/>
      <c r="E1417" s="138"/>
      <c r="F1417" s="137"/>
      <c r="G1417" s="127"/>
      <c r="H1417" s="143"/>
      <c r="I1417" s="143"/>
      <c r="K1417" s="6"/>
      <c r="L1417" s="6"/>
    </row>
    <row r="1418" spans="1:12" x14ac:dyDescent="0.2">
      <c r="A1418" s="477"/>
      <c r="B1418" s="135"/>
      <c r="C1418" s="136"/>
      <c r="D1418" s="137"/>
      <c r="E1418" s="138"/>
      <c r="F1418" s="137"/>
      <c r="G1418" s="127"/>
      <c r="H1418" s="143"/>
      <c r="I1418" s="143"/>
      <c r="K1418" s="6"/>
      <c r="L1418" s="6"/>
    </row>
    <row r="1419" spans="1:12" x14ac:dyDescent="0.2">
      <c r="A1419" s="477"/>
      <c r="B1419" s="135"/>
      <c r="C1419" s="136"/>
      <c r="D1419" s="137"/>
      <c r="E1419" s="138"/>
      <c r="F1419" s="137"/>
      <c r="G1419" s="127"/>
      <c r="H1419" s="143"/>
      <c r="I1419" s="143"/>
      <c r="K1419" s="6"/>
      <c r="L1419" s="6"/>
    </row>
    <row r="1420" spans="1:12" x14ac:dyDescent="0.2">
      <c r="A1420" s="477"/>
      <c r="B1420" s="135"/>
      <c r="C1420" s="136"/>
      <c r="D1420" s="137"/>
      <c r="E1420" s="138"/>
      <c r="F1420" s="137"/>
      <c r="G1420" s="127"/>
      <c r="H1420" s="143"/>
      <c r="I1420" s="143"/>
      <c r="K1420" s="6"/>
      <c r="L1420" s="6"/>
    </row>
    <row r="1421" spans="1:12" x14ac:dyDescent="0.2">
      <c r="A1421" s="477"/>
      <c r="B1421" s="135"/>
      <c r="C1421" s="136"/>
      <c r="D1421" s="137"/>
      <c r="E1421" s="138"/>
      <c r="F1421" s="137"/>
      <c r="G1421" s="127"/>
      <c r="H1421" s="143"/>
      <c r="I1421" s="143"/>
      <c r="K1421" s="6"/>
      <c r="L1421" s="6"/>
    </row>
    <row r="1422" spans="1:12" x14ac:dyDescent="0.2">
      <c r="A1422" s="477"/>
      <c r="B1422" s="135"/>
      <c r="C1422" s="136"/>
      <c r="D1422" s="137"/>
      <c r="E1422" s="138"/>
      <c r="F1422" s="137"/>
      <c r="G1422" s="127"/>
      <c r="H1422" s="143"/>
      <c r="I1422" s="143"/>
      <c r="K1422" s="6"/>
      <c r="L1422" s="6"/>
    </row>
    <row r="1423" spans="1:12" x14ac:dyDescent="0.2">
      <c r="A1423" s="477"/>
      <c r="B1423" s="135"/>
      <c r="C1423" s="136"/>
      <c r="D1423" s="137"/>
      <c r="E1423" s="138"/>
      <c r="F1423" s="137"/>
      <c r="G1423" s="127"/>
      <c r="H1423" s="143"/>
      <c r="I1423" s="143"/>
      <c r="K1423" s="6"/>
      <c r="L1423" s="6"/>
    </row>
    <row r="1424" spans="1:12" x14ac:dyDescent="0.2">
      <c r="A1424" s="477"/>
      <c r="B1424" s="135"/>
      <c r="C1424" s="136"/>
      <c r="D1424" s="137"/>
      <c r="E1424" s="138"/>
      <c r="F1424" s="137"/>
      <c r="G1424" s="127"/>
      <c r="H1424" s="143"/>
      <c r="I1424" s="143"/>
      <c r="K1424" s="6"/>
      <c r="L1424" s="6"/>
    </row>
    <row r="1425" spans="1:12" x14ac:dyDescent="0.2">
      <c r="A1425" s="477"/>
      <c r="B1425" s="135"/>
      <c r="C1425" s="136"/>
      <c r="D1425" s="137"/>
      <c r="E1425" s="138"/>
      <c r="F1425" s="137"/>
      <c r="G1425" s="127"/>
      <c r="H1425" s="143"/>
      <c r="I1425" s="143"/>
      <c r="K1425" s="6"/>
      <c r="L1425" s="6"/>
    </row>
    <row r="1426" spans="1:12" x14ac:dyDescent="0.2">
      <c r="A1426" s="477"/>
      <c r="B1426" s="135"/>
      <c r="C1426" s="136"/>
      <c r="D1426" s="137"/>
      <c r="E1426" s="138"/>
      <c r="F1426" s="137"/>
      <c r="G1426" s="127"/>
      <c r="H1426" s="143"/>
      <c r="I1426" s="143"/>
      <c r="K1426" s="6"/>
      <c r="L1426" s="6"/>
    </row>
    <row r="1427" spans="1:12" x14ac:dyDescent="0.2">
      <c r="A1427" s="477"/>
      <c r="B1427" s="135"/>
      <c r="C1427" s="136"/>
      <c r="D1427" s="137"/>
      <c r="E1427" s="138"/>
      <c r="F1427" s="137"/>
      <c r="G1427" s="127"/>
      <c r="H1427" s="143"/>
      <c r="I1427" s="143"/>
      <c r="K1427" s="6"/>
      <c r="L1427" s="6"/>
    </row>
    <row r="1428" spans="1:12" x14ac:dyDescent="0.2">
      <c r="A1428" s="477"/>
      <c r="B1428" s="135"/>
      <c r="C1428" s="136"/>
      <c r="D1428" s="137"/>
      <c r="E1428" s="138"/>
      <c r="F1428" s="137"/>
      <c r="G1428" s="127"/>
      <c r="H1428" s="143"/>
      <c r="I1428" s="143"/>
      <c r="K1428" s="6"/>
      <c r="L1428" s="6"/>
    </row>
    <row r="1429" spans="1:12" x14ac:dyDescent="0.2">
      <c r="A1429" s="477"/>
      <c r="B1429" s="135"/>
      <c r="C1429" s="136"/>
      <c r="D1429" s="137"/>
      <c r="E1429" s="138"/>
      <c r="F1429" s="137"/>
      <c r="G1429" s="127"/>
      <c r="H1429" s="143"/>
      <c r="I1429" s="143"/>
      <c r="K1429" s="6"/>
      <c r="L1429" s="6"/>
    </row>
    <row r="1430" spans="1:12" x14ac:dyDescent="0.2">
      <c r="A1430" s="477"/>
      <c r="B1430" s="135"/>
      <c r="C1430" s="136"/>
      <c r="D1430" s="137"/>
      <c r="E1430" s="138"/>
      <c r="F1430" s="137"/>
      <c r="G1430" s="127"/>
      <c r="H1430" s="143"/>
      <c r="I1430" s="143"/>
      <c r="K1430" s="6"/>
      <c r="L1430" s="6"/>
    </row>
    <row r="1431" spans="1:12" x14ac:dyDescent="0.2">
      <c r="A1431" s="477"/>
      <c r="B1431" s="135"/>
      <c r="C1431" s="136"/>
      <c r="D1431" s="137"/>
      <c r="E1431" s="138"/>
      <c r="F1431" s="137"/>
      <c r="G1431" s="127"/>
      <c r="H1431" s="143"/>
      <c r="I1431" s="143"/>
      <c r="K1431" s="6"/>
      <c r="L1431" s="6"/>
    </row>
    <row r="1432" spans="1:12" x14ac:dyDescent="0.2">
      <c r="A1432" s="477"/>
      <c r="B1432" s="135"/>
      <c r="C1432" s="136"/>
      <c r="D1432" s="137"/>
      <c r="E1432" s="138"/>
      <c r="F1432" s="137"/>
      <c r="G1432" s="127"/>
      <c r="H1432" s="143"/>
      <c r="I1432" s="143"/>
      <c r="K1432" s="6"/>
      <c r="L1432" s="6"/>
    </row>
    <row r="1433" spans="1:12" x14ac:dyDescent="0.2">
      <c r="A1433" s="477"/>
      <c r="B1433" s="135"/>
      <c r="C1433" s="136"/>
      <c r="D1433" s="137"/>
      <c r="E1433" s="138"/>
      <c r="F1433" s="137"/>
      <c r="G1433" s="127"/>
      <c r="H1433" s="143"/>
      <c r="I1433" s="143"/>
      <c r="K1433" s="6"/>
      <c r="L1433" s="6"/>
    </row>
    <row r="1434" spans="1:12" x14ac:dyDescent="0.2">
      <c r="A1434" s="477"/>
      <c r="B1434" s="135"/>
      <c r="C1434" s="136"/>
      <c r="D1434" s="137"/>
      <c r="E1434" s="138"/>
      <c r="F1434" s="137"/>
      <c r="G1434" s="127"/>
      <c r="H1434" s="143"/>
      <c r="I1434" s="143"/>
      <c r="K1434" s="6"/>
      <c r="L1434" s="6"/>
    </row>
    <row r="1435" spans="1:12" x14ac:dyDescent="0.2">
      <c r="A1435" s="477"/>
      <c r="B1435" s="135"/>
      <c r="C1435" s="136"/>
      <c r="D1435" s="137"/>
      <c r="E1435" s="138"/>
      <c r="F1435" s="137"/>
      <c r="G1435" s="127"/>
      <c r="H1435" s="143"/>
      <c r="I1435" s="143"/>
      <c r="K1435" s="6"/>
      <c r="L1435" s="6"/>
    </row>
    <row r="1436" spans="1:12" x14ac:dyDescent="0.2">
      <c r="A1436" s="477"/>
      <c r="B1436" s="135"/>
      <c r="C1436" s="136"/>
      <c r="D1436" s="137"/>
      <c r="E1436" s="138"/>
      <c r="F1436" s="137"/>
      <c r="G1436" s="127"/>
      <c r="H1436" s="143"/>
      <c r="I1436" s="143"/>
      <c r="K1436" s="6"/>
      <c r="L1436" s="6"/>
    </row>
    <row r="1437" spans="1:12" x14ac:dyDescent="0.2">
      <c r="A1437" s="477"/>
      <c r="B1437" s="135"/>
      <c r="C1437" s="136"/>
      <c r="D1437" s="137"/>
      <c r="E1437" s="138"/>
      <c r="F1437" s="137"/>
      <c r="G1437" s="127"/>
      <c r="H1437" s="143"/>
      <c r="I1437" s="143"/>
      <c r="K1437" s="6"/>
      <c r="L1437" s="6"/>
    </row>
    <row r="1438" spans="1:12" x14ac:dyDescent="0.2">
      <c r="A1438" s="477"/>
      <c r="B1438" s="135"/>
      <c r="C1438" s="136"/>
      <c r="D1438" s="137"/>
      <c r="E1438" s="138"/>
      <c r="F1438" s="137"/>
      <c r="G1438" s="127"/>
      <c r="H1438" s="143"/>
      <c r="I1438" s="143"/>
      <c r="K1438" s="6"/>
      <c r="L1438" s="6"/>
    </row>
    <row r="1439" spans="1:12" x14ac:dyDescent="0.2">
      <c r="A1439" s="477"/>
      <c r="B1439" s="135"/>
      <c r="C1439" s="136"/>
      <c r="D1439" s="137"/>
      <c r="E1439" s="138"/>
      <c r="F1439" s="137"/>
      <c r="G1439" s="127"/>
      <c r="H1439" s="143"/>
      <c r="I1439" s="143"/>
      <c r="K1439" s="6"/>
      <c r="L1439" s="6"/>
    </row>
    <row r="1440" spans="1:12" x14ac:dyDescent="0.2">
      <c r="A1440" s="477"/>
      <c r="B1440" s="135"/>
      <c r="C1440" s="136"/>
      <c r="D1440" s="137"/>
      <c r="E1440" s="138"/>
      <c r="F1440" s="137"/>
      <c r="G1440" s="127"/>
      <c r="H1440" s="143"/>
      <c r="I1440" s="143"/>
      <c r="K1440" s="6"/>
      <c r="L1440" s="6"/>
    </row>
    <row r="1441" spans="1:12" x14ac:dyDescent="0.2">
      <c r="A1441" s="477"/>
      <c r="B1441" s="135"/>
      <c r="C1441" s="136"/>
      <c r="D1441" s="137"/>
      <c r="E1441" s="138"/>
      <c r="F1441" s="137"/>
      <c r="G1441" s="127"/>
      <c r="H1441" s="143"/>
      <c r="I1441" s="143"/>
      <c r="K1441" s="6"/>
      <c r="L1441" s="6"/>
    </row>
    <row r="1442" spans="1:12" x14ac:dyDescent="0.2">
      <c r="A1442" s="477"/>
      <c r="B1442" s="135"/>
      <c r="C1442" s="136"/>
      <c r="D1442" s="137"/>
      <c r="E1442" s="138"/>
      <c r="F1442" s="137"/>
      <c r="G1442" s="127"/>
      <c r="H1442" s="143"/>
      <c r="I1442" s="143"/>
      <c r="K1442" s="6"/>
      <c r="L1442" s="6"/>
    </row>
    <row r="1443" spans="1:12" x14ac:dyDescent="0.2">
      <c r="A1443" s="477"/>
      <c r="B1443" s="135"/>
      <c r="C1443" s="136"/>
      <c r="D1443" s="137"/>
      <c r="E1443" s="138"/>
      <c r="F1443" s="137"/>
      <c r="G1443" s="127"/>
      <c r="H1443" s="143"/>
      <c r="I1443" s="143"/>
      <c r="K1443" s="6"/>
      <c r="L1443" s="6"/>
    </row>
    <row r="1444" spans="1:12" x14ac:dyDescent="0.2">
      <c r="A1444" s="477"/>
      <c r="B1444" s="135"/>
      <c r="C1444" s="136"/>
      <c r="D1444" s="137"/>
      <c r="E1444" s="138"/>
      <c r="F1444" s="137"/>
      <c r="G1444" s="127"/>
      <c r="H1444" s="143"/>
      <c r="I1444" s="143"/>
      <c r="K1444" s="6"/>
      <c r="L1444" s="6"/>
    </row>
    <row r="1445" spans="1:12" x14ac:dyDescent="0.2">
      <c r="A1445" s="477"/>
      <c r="B1445" s="135"/>
      <c r="C1445" s="136"/>
      <c r="D1445" s="137"/>
      <c r="E1445" s="138"/>
      <c r="F1445" s="137"/>
      <c r="G1445" s="127"/>
      <c r="H1445" s="143"/>
      <c r="I1445" s="143"/>
      <c r="K1445" s="6"/>
      <c r="L1445" s="6"/>
    </row>
    <row r="1446" spans="1:12" x14ac:dyDescent="0.2">
      <c r="A1446" s="477"/>
      <c r="B1446" s="135"/>
      <c r="C1446" s="136"/>
      <c r="D1446" s="137"/>
      <c r="E1446" s="138"/>
      <c r="F1446" s="137"/>
      <c r="G1446" s="127"/>
      <c r="H1446" s="143"/>
      <c r="I1446" s="143"/>
      <c r="K1446" s="6"/>
      <c r="L1446" s="6"/>
    </row>
    <row r="1447" spans="1:12" x14ac:dyDescent="0.2">
      <c r="A1447" s="477"/>
      <c r="B1447" s="135"/>
      <c r="C1447" s="136"/>
      <c r="D1447" s="137"/>
      <c r="E1447" s="138"/>
      <c r="F1447" s="137"/>
      <c r="G1447" s="127"/>
      <c r="H1447" s="143"/>
      <c r="I1447" s="143"/>
      <c r="K1447" s="6"/>
      <c r="L1447" s="6"/>
    </row>
    <row r="1448" spans="1:12" x14ac:dyDescent="0.2">
      <c r="A1448" s="477"/>
      <c r="B1448" s="135"/>
      <c r="C1448" s="136"/>
      <c r="D1448" s="137"/>
      <c r="E1448" s="138"/>
      <c r="F1448" s="137"/>
      <c r="G1448" s="127"/>
      <c r="H1448" s="143"/>
      <c r="I1448" s="143"/>
      <c r="K1448" s="6"/>
      <c r="L1448" s="6"/>
    </row>
    <row r="1449" spans="1:12" x14ac:dyDescent="0.2">
      <c r="A1449" s="477"/>
      <c r="B1449" s="135"/>
      <c r="C1449" s="136"/>
      <c r="D1449" s="137"/>
      <c r="E1449" s="138"/>
      <c r="F1449" s="137"/>
      <c r="G1449" s="127"/>
      <c r="H1449" s="143"/>
      <c r="I1449" s="143"/>
      <c r="K1449" s="6"/>
      <c r="L1449" s="6"/>
    </row>
    <row r="1450" spans="1:12" x14ac:dyDescent="0.2">
      <c r="A1450" s="477"/>
      <c r="B1450" s="135"/>
      <c r="C1450" s="136"/>
      <c r="D1450" s="137"/>
      <c r="E1450" s="138"/>
      <c r="F1450" s="137"/>
      <c r="G1450" s="127"/>
      <c r="H1450" s="143"/>
      <c r="I1450" s="143"/>
      <c r="K1450" s="6"/>
      <c r="L1450" s="6"/>
    </row>
    <row r="1451" spans="1:12" x14ac:dyDescent="0.2">
      <c r="A1451" s="477"/>
      <c r="B1451" s="135"/>
      <c r="C1451" s="136"/>
      <c r="D1451" s="137"/>
      <c r="E1451" s="138"/>
      <c r="F1451" s="137"/>
      <c r="G1451" s="127"/>
      <c r="H1451" s="143"/>
      <c r="I1451" s="143"/>
      <c r="K1451" s="6"/>
      <c r="L1451" s="6"/>
    </row>
    <row r="1452" spans="1:12" x14ac:dyDescent="0.2">
      <c r="A1452" s="477"/>
      <c r="B1452" s="135"/>
      <c r="C1452" s="136"/>
      <c r="D1452" s="137"/>
      <c r="E1452" s="138"/>
      <c r="F1452" s="137"/>
      <c r="G1452" s="127"/>
      <c r="H1452" s="143"/>
      <c r="I1452" s="143"/>
      <c r="K1452" s="6"/>
      <c r="L1452" s="6"/>
    </row>
    <row r="1453" spans="1:12" x14ac:dyDescent="0.2">
      <c r="A1453" s="477"/>
      <c r="B1453" s="135"/>
      <c r="C1453" s="136"/>
      <c r="D1453" s="137"/>
      <c r="E1453" s="138"/>
      <c r="F1453" s="137"/>
      <c r="G1453" s="127"/>
      <c r="H1453" s="143"/>
      <c r="I1453" s="143"/>
      <c r="K1453" s="6"/>
      <c r="L1453" s="6"/>
    </row>
    <row r="1454" spans="1:12" x14ac:dyDescent="0.2">
      <c r="A1454" s="477"/>
      <c r="B1454" s="135"/>
      <c r="C1454" s="136"/>
      <c r="D1454" s="137"/>
      <c r="E1454" s="138"/>
      <c r="F1454" s="137"/>
      <c r="G1454" s="127"/>
      <c r="H1454" s="143"/>
      <c r="I1454" s="143"/>
      <c r="K1454" s="6"/>
      <c r="L1454" s="6"/>
    </row>
    <row r="1455" spans="1:12" x14ac:dyDescent="0.2">
      <c r="A1455" s="477"/>
      <c r="B1455" s="135"/>
      <c r="C1455" s="136"/>
      <c r="D1455" s="137"/>
      <c r="E1455" s="138"/>
      <c r="F1455" s="137"/>
      <c r="G1455" s="127"/>
      <c r="H1455" s="143"/>
      <c r="I1455" s="143"/>
      <c r="K1455" s="6"/>
      <c r="L1455" s="6"/>
    </row>
    <row r="1456" spans="1:12" x14ac:dyDescent="0.2">
      <c r="A1456" s="477"/>
      <c r="B1456" s="135"/>
      <c r="C1456" s="136"/>
      <c r="D1456" s="137"/>
      <c r="E1456" s="138"/>
      <c r="F1456" s="137"/>
      <c r="G1456" s="127"/>
      <c r="H1456" s="143"/>
      <c r="I1456" s="143"/>
      <c r="K1456" s="6"/>
      <c r="L1456" s="6"/>
    </row>
    <row r="1457" spans="1:12" x14ac:dyDescent="0.2">
      <c r="A1457" s="477"/>
      <c r="B1457" s="135"/>
      <c r="C1457" s="136"/>
      <c r="D1457" s="137"/>
      <c r="E1457" s="138"/>
      <c r="F1457" s="137"/>
      <c r="G1457" s="127"/>
      <c r="H1457" s="143"/>
      <c r="I1457" s="143"/>
      <c r="K1457" s="6"/>
      <c r="L1457" s="6"/>
    </row>
    <row r="1458" spans="1:12" x14ac:dyDescent="0.2">
      <c r="A1458" s="477"/>
      <c r="B1458" s="135"/>
      <c r="C1458" s="136"/>
      <c r="D1458" s="137"/>
      <c r="E1458" s="138"/>
      <c r="F1458" s="137"/>
      <c r="G1458" s="127"/>
      <c r="H1458" s="143"/>
      <c r="I1458" s="143"/>
      <c r="K1458" s="6"/>
      <c r="L1458" s="6"/>
    </row>
    <row r="1459" spans="1:12" x14ac:dyDescent="0.2">
      <c r="A1459" s="477"/>
      <c r="B1459" s="135"/>
      <c r="C1459" s="136"/>
      <c r="D1459" s="137"/>
      <c r="E1459" s="138"/>
      <c r="F1459" s="137"/>
      <c r="G1459" s="127"/>
      <c r="H1459" s="143"/>
      <c r="I1459" s="143"/>
      <c r="K1459" s="6"/>
      <c r="L1459" s="6"/>
    </row>
    <row r="1460" spans="1:12" x14ac:dyDescent="0.2">
      <c r="A1460" s="477"/>
      <c r="B1460" s="135"/>
      <c r="C1460" s="136"/>
      <c r="D1460" s="137"/>
      <c r="E1460" s="138"/>
      <c r="F1460" s="137"/>
      <c r="G1460" s="127"/>
      <c r="H1460" s="143"/>
      <c r="I1460" s="143"/>
      <c r="K1460" s="6"/>
      <c r="L1460" s="6"/>
    </row>
    <row r="1461" spans="1:12" x14ac:dyDescent="0.2">
      <c r="A1461" s="477"/>
      <c r="B1461" s="135"/>
      <c r="C1461" s="136"/>
      <c r="D1461" s="137"/>
      <c r="E1461" s="138"/>
      <c r="F1461" s="137"/>
      <c r="G1461" s="127"/>
      <c r="H1461" s="143"/>
      <c r="I1461" s="143"/>
      <c r="K1461" s="6"/>
      <c r="L1461" s="6"/>
    </row>
    <row r="1462" spans="1:12" x14ac:dyDescent="0.2">
      <c r="A1462" s="477"/>
      <c r="B1462" s="135"/>
      <c r="C1462" s="136"/>
      <c r="D1462" s="137"/>
      <c r="E1462" s="138"/>
      <c r="F1462" s="137"/>
      <c r="G1462" s="127"/>
      <c r="H1462" s="143"/>
      <c r="I1462" s="143"/>
      <c r="K1462" s="6"/>
      <c r="L1462" s="6"/>
    </row>
    <row r="1463" spans="1:12" x14ac:dyDescent="0.2">
      <c r="A1463" s="477"/>
      <c r="B1463" s="135"/>
      <c r="C1463" s="136"/>
      <c r="D1463" s="137"/>
      <c r="E1463" s="138"/>
      <c r="F1463" s="137"/>
      <c r="G1463" s="127"/>
      <c r="H1463" s="143"/>
      <c r="I1463" s="143"/>
      <c r="K1463" s="6"/>
      <c r="L1463" s="6"/>
    </row>
    <row r="1464" spans="1:12" x14ac:dyDescent="0.2">
      <c r="A1464" s="477"/>
      <c r="B1464" s="135"/>
      <c r="C1464" s="136"/>
      <c r="D1464" s="137"/>
      <c r="E1464" s="138"/>
      <c r="F1464" s="137"/>
      <c r="G1464" s="127"/>
      <c r="H1464" s="143"/>
      <c r="I1464" s="143"/>
      <c r="K1464" s="6"/>
      <c r="L1464" s="6"/>
    </row>
    <row r="1465" spans="1:12" x14ac:dyDescent="0.2">
      <c r="A1465" s="477"/>
      <c r="B1465" s="135"/>
      <c r="C1465" s="136"/>
      <c r="D1465" s="137"/>
      <c r="E1465" s="138"/>
      <c r="F1465" s="137"/>
      <c r="G1465" s="127"/>
      <c r="H1465" s="143"/>
      <c r="I1465" s="143"/>
      <c r="K1465" s="6"/>
      <c r="L1465" s="6"/>
    </row>
    <row r="1466" spans="1:12" x14ac:dyDescent="0.2">
      <c r="A1466" s="477"/>
      <c r="B1466" s="135"/>
      <c r="C1466" s="136"/>
      <c r="D1466" s="137"/>
      <c r="E1466" s="138"/>
      <c r="F1466" s="137"/>
      <c r="G1466" s="127"/>
      <c r="H1466" s="143"/>
      <c r="I1466" s="143"/>
      <c r="K1466" s="6"/>
      <c r="L1466" s="6"/>
    </row>
    <row r="1467" spans="1:12" x14ac:dyDescent="0.2">
      <c r="A1467" s="477"/>
      <c r="B1467" s="135"/>
      <c r="C1467" s="136"/>
      <c r="D1467" s="137"/>
      <c r="E1467" s="138"/>
      <c r="F1467" s="137"/>
      <c r="G1467" s="127"/>
      <c r="H1467" s="143"/>
      <c r="I1467" s="143"/>
      <c r="K1467" s="6"/>
      <c r="L1467" s="6"/>
    </row>
    <row r="1468" spans="1:12" x14ac:dyDescent="0.2">
      <c r="A1468" s="477"/>
      <c r="B1468" s="135"/>
      <c r="C1468" s="136"/>
      <c r="D1468" s="137"/>
      <c r="E1468" s="138"/>
      <c r="F1468" s="137"/>
      <c r="G1468" s="127"/>
      <c r="H1468" s="143"/>
      <c r="I1468" s="143"/>
      <c r="K1468" s="6"/>
      <c r="L1468" s="6"/>
    </row>
    <row r="1469" spans="1:12" x14ac:dyDescent="0.2">
      <c r="A1469" s="477"/>
      <c r="B1469" s="135"/>
      <c r="C1469" s="136"/>
      <c r="D1469" s="137"/>
      <c r="E1469" s="138"/>
      <c r="F1469" s="137"/>
      <c r="G1469" s="127"/>
      <c r="H1469" s="143"/>
      <c r="I1469" s="143"/>
      <c r="K1469" s="6"/>
      <c r="L1469" s="6"/>
    </row>
    <row r="1470" spans="1:12" x14ac:dyDescent="0.2">
      <c r="A1470" s="477"/>
      <c r="B1470" s="135"/>
      <c r="C1470" s="136"/>
      <c r="D1470" s="137"/>
      <c r="E1470" s="138"/>
      <c r="F1470" s="137"/>
      <c r="G1470" s="127"/>
      <c r="H1470" s="143"/>
      <c r="I1470" s="143"/>
      <c r="K1470" s="6"/>
      <c r="L1470" s="6"/>
    </row>
    <row r="1471" spans="1:12" x14ac:dyDescent="0.2">
      <c r="A1471" s="477"/>
      <c r="B1471" s="135"/>
      <c r="C1471" s="136"/>
      <c r="D1471" s="137"/>
      <c r="E1471" s="138"/>
      <c r="F1471" s="137"/>
      <c r="G1471" s="127"/>
      <c r="H1471" s="143"/>
      <c r="I1471" s="143"/>
      <c r="K1471" s="6"/>
      <c r="L1471" s="6"/>
    </row>
    <row r="1472" spans="1:12" x14ac:dyDescent="0.2">
      <c r="A1472" s="477"/>
      <c r="B1472" s="135"/>
      <c r="C1472" s="136"/>
      <c r="D1472" s="137"/>
      <c r="E1472" s="138"/>
      <c r="F1472" s="137"/>
      <c r="G1472" s="127"/>
      <c r="H1472" s="143"/>
      <c r="I1472" s="143"/>
      <c r="K1472" s="6"/>
      <c r="L1472" s="6"/>
    </row>
    <row r="1473" spans="1:12" x14ac:dyDescent="0.2">
      <c r="A1473" s="477"/>
      <c r="B1473" s="135"/>
      <c r="C1473" s="136"/>
      <c r="D1473" s="137"/>
      <c r="E1473" s="138"/>
      <c r="F1473" s="137"/>
      <c r="G1473" s="127"/>
      <c r="H1473" s="143"/>
      <c r="I1473" s="143"/>
      <c r="K1473" s="6"/>
      <c r="L1473" s="6"/>
    </row>
    <row r="1474" spans="1:12" x14ac:dyDescent="0.2">
      <c r="A1474" s="477"/>
      <c r="B1474" s="135"/>
      <c r="C1474" s="136"/>
      <c r="D1474" s="137"/>
      <c r="E1474" s="138"/>
      <c r="F1474" s="137"/>
      <c r="G1474" s="127"/>
      <c r="H1474" s="143"/>
      <c r="I1474" s="143"/>
      <c r="K1474" s="6"/>
      <c r="L1474" s="6"/>
    </row>
    <row r="1475" spans="1:12" x14ac:dyDescent="0.2">
      <c r="A1475" s="477"/>
      <c r="B1475" s="135"/>
      <c r="C1475" s="136"/>
      <c r="D1475" s="137"/>
      <c r="E1475" s="138"/>
      <c r="F1475" s="137"/>
      <c r="G1475" s="127"/>
      <c r="H1475" s="143"/>
      <c r="I1475" s="143"/>
      <c r="K1475" s="6"/>
      <c r="L1475" s="6"/>
    </row>
    <row r="1476" spans="1:12" x14ac:dyDescent="0.2">
      <c r="A1476" s="477"/>
      <c r="B1476" s="135"/>
      <c r="C1476" s="136"/>
      <c r="D1476" s="137"/>
      <c r="E1476" s="138"/>
      <c r="F1476" s="137"/>
      <c r="G1476" s="127"/>
      <c r="H1476" s="143"/>
      <c r="I1476" s="143"/>
      <c r="K1476" s="6"/>
      <c r="L1476" s="6"/>
    </row>
    <row r="1477" spans="1:12" x14ac:dyDescent="0.2">
      <c r="A1477" s="477"/>
      <c r="B1477" s="135"/>
      <c r="C1477" s="136"/>
      <c r="D1477" s="137"/>
      <c r="E1477" s="138"/>
      <c r="F1477" s="137"/>
      <c r="G1477" s="127"/>
      <c r="H1477" s="143"/>
      <c r="I1477" s="143"/>
      <c r="K1477" s="6"/>
      <c r="L1477" s="6"/>
    </row>
    <row r="1478" spans="1:12" x14ac:dyDescent="0.2">
      <c r="A1478" s="477"/>
      <c r="B1478" s="135"/>
      <c r="C1478" s="136"/>
      <c r="D1478" s="137"/>
      <c r="E1478" s="138"/>
      <c r="F1478" s="137"/>
      <c r="G1478" s="127"/>
      <c r="H1478" s="143"/>
      <c r="I1478" s="143"/>
      <c r="K1478" s="6"/>
      <c r="L1478" s="6"/>
    </row>
    <row r="1479" spans="1:12" x14ac:dyDescent="0.2">
      <c r="A1479" s="477"/>
      <c r="B1479" s="135"/>
      <c r="C1479" s="136"/>
      <c r="D1479" s="137"/>
      <c r="E1479" s="138"/>
      <c r="F1479" s="137"/>
      <c r="G1479" s="127"/>
      <c r="H1479" s="143"/>
      <c r="I1479" s="143"/>
      <c r="K1479" s="6"/>
      <c r="L1479" s="6"/>
    </row>
    <row r="1480" spans="1:12" x14ac:dyDescent="0.2">
      <c r="A1480" s="477"/>
      <c r="B1480" s="135"/>
      <c r="C1480" s="136"/>
      <c r="D1480" s="137"/>
      <c r="E1480" s="138"/>
      <c r="F1480" s="137"/>
      <c r="G1480" s="127"/>
      <c r="H1480" s="143"/>
      <c r="I1480" s="143"/>
      <c r="K1480" s="6"/>
      <c r="L1480" s="6"/>
    </row>
    <row r="1481" spans="1:12" x14ac:dyDescent="0.2">
      <c r="A1481" s="477"/>
      <c r="B1481" s="135"/>
      <c r="C1481" s="136"/>
      <c r="D1481" s="137"/>
      <c r="E1481" s="138"/>
      <c r="F1481" s="137"/>
      <c r="G1481" s="127"/>
      <c r="H1481" s="143"/>
      <c r="I1481" s="143"/>
      <c r="K1481" s="6"/>
      <c r="L1481" s="6"/>
    </row>
    <row r="1482" spans="1:12" x14ac:dyDescent="0.2">
      <c r="A1482" s="477"/>
      <c r="B1482" s="135"/>
      <c r="C1482" s="136"/>
      <c r="D1482" s="137"/>
      <c r="E1482" s="138"/>
      <c r="F1482" s="137"/>
      <c r="G1482" s="127"/>
      <c r="H1482" s="143"/>
      <c r="I1482" s="143"/>
      <c r="K1482" s="6"/>
      <c r="L1482" s="6"/>
    </row>
    <row r="1483" spans="1:12" x14ac:dyDescent="0.2">
      <c r="A1483" s="477"/>
      <c r="B1483" s="135"/>
      <c r="C1483" s="136"/>
      <c r="D1483" s="137"/>
      <c r="E1483" s="138"/>
      <c r="F1483" s="137"/>
      <c r="G1483" s="127"/>
      <c r="H1483" s="143"/>
      <c r="I1483" s="143"/>
      <c r="K1483" s="6"/>
      <c r="L1483" s="6"/>
    </row>
    <row r="1484" spans="1:12" x14ac:dyDescent="0.2">
      <c r="A1484" s="477"/>
      <c r="B1484" s="135"/>
      <c r="C1484" s="136"/>
      <c r="D1484" s="137"/>
      <c r="E1484" s="138"/>
      <c r="F1484" s="137"/>
      <c r="G1484" s="127"/>
      <c r="H1484" s="143"/>
      <c r="I1484" s="143"/>
      <c r="K1484" s="6"/>
      <c r="L1484" s="6"/>
    </row>
    <row r="1485" spans="1:12" x14ac:dyDescent="0.2">
      <c r="A1485" s="477"/>
      <c r="B1485" s="135"/>
      <c r="C1485" s="136"/>
      <c r="D1485" s="137"/>
      <c r="E1485" s="138"/>
      <c r="F1485" s="137"/>
      <c r="G1485" s="127"/>
      <c r="H1485" s="143"/>
      <c r="I1485" s="143"/>
      <c r="K1485" s="6"/>
      <c r="L1485" s="6"/>
    </row>
    <row r="1486" spans="1:12" x14ac:dyDescent="0.2">
      <c r="A1486" s="477"/>
      <c r="B1486" s="135"/>
      <c r="C1486" s="136"/>
      <c r="D1486" s="137"/>
      <c r="E1486" s="138"/>
      <c r="F1486" s="137"/>
      <c r="G1486" s="127"/>
      <c r="H1486" s="143"/>
      <c r="I1486" s="143"/>
      <c r="K1486" s="6"/>
      <c r="L1486" s="6"/>
    </row>
    <row r="1487" spans="1:12" x14ac:dyDescent="0.2">
      <c r="A1487" s="477"/>
      <c r="B1487" s="135"/>
      <c r="C1487" s="136"/>
      <c r="D1487" s="137"/>
      <c r="E1487" s="138"/>
      <c r="F1487" s="137"/>
      <c r="G1487" s="127"/>
      <c r="H1487" s="143"/>
      <c r="I1487" s="143"/>
      <c r="K1487" s="6"/>
      <c r="L1487" s="6"/>
    </row>
    <row r="1488" spans="1:12" x14ac:dyDescent="0.2">
      <c r="A1488" s="477"/>
      <c r="B1488" s="135"/>
      <c r="C1488" s="136"/>
      <c r="D1488" s="137"/>
      <c r="E1488" s="138"/>
      <c r="F1488" s="137"/>
      <c r="G1488" s="127"/>
      <c r="H1488" s="143"/>
      <c r="I1488" s="143"/>
      <c r="K1488" s="6"/>
      <c r="L1488" s="6"/>
    </row>
    <row r="1489" spans="1:12" x14ac:dyDescent="0.2">
      <c r="A1489" s="477"/>
      <c r="B1489" s="135"/>
      <c r="C1489" s="136"/>
      <c r="D1489" s="137"/>
      <c r="E1489" s="138"/>
      <c r="F1489" s="137"/>
      <c r="G1489" s="127"/>
      <c r="H1489" s="143"/>
      <c r="I1489" s="143"/>
      <c r="K1489" s="6"/>
      <c r="L1489" s="6"/>
    </row>
    <row r="1490" spans="1:12" x14ac:dyDescent="0.2">
      <c r="A1490" s="477"/>
      <c r="B1490" s="135"/>
      <c r="C1490" s="136"/>
      <c r="D1490" s="137"/>
      <c r="E1490" s="138"/>
      <c r="F1490" s="137"/>
      <c r="G1490" s="127"/>
      <c r="H1490" s="143"/>
      <c r="I1490" s="143"/>
      <c r="K1490" s="6"/>
      <c r="L1490" s="6"/>
    </row>
    <row r="1491" spans="1:12" x14ac:dyDescent="0.2">
      <c r="A1491" s="477"/>
      <c r="B1491" s="135"/>
      <c r="C1491" s="136"/>
      <c r="D1491" s="137"/>
      <c r="E1491" s="138"/>
      <c r="F1491" s="137"/>
      <c r="G1491" s="127"/>
      <c r="H1491" s="143"/>
      <c r="I1491" s="143"/>
      <c r="K1491" s="6"/>
      <c r="L1491" s="6"/>
    </row>
    <row r="1492" spans="1:12" x14ac:dyDescent="0.2">
      <c r="A1492" s="477"/>
      <c r="B1492" s="135"/>
      <c r="C1492" s="136"/>
      <c r="D1492" s="137"/>
      <c r="E1492" s="138"/>
      <c r="F1492" s="137"/>
      <c r="G1492" s="127"/>
      <c r="H1492" s="143"/>
      <c r="I1492" s="143"/>
      <c r="K1492" s="6"/>
      <c r="L1492" s="6"/>
    </row>
    <row r="1493" spans="1:12" x14ac:dyDescent="0.2">
      <c r="A1493" s="477"/>
      <c r="B1493" s="135"/>
      <c r="C1493" s="136"/>
      <c r="D1493" s="137"/>
      <c r="E1493" s="138"/>
      <c r="F1493" s="137"/>
      <c r="G1493" s="127"/>
      <c r="H1493" s="143"/>
      <c r="I1493" s="143"/>
      <c r="K1493" s="6"/>
      <c r="L1493" s="6"/>
    </row>
    <row r="1494" spans="1:12" x14ac:dyDescent="0.2">
      <c r="A1494" s="477"/>
      <c r="B1494" s="135"/>
      <c r="C1494" s="136"/>
      <c r="D1494" s="137"/>
      <c r="E1494" s="138"/>
      <c r="F1494" s="137"/>
      <c r="G1494" s="127"/>
      <c r="H1494" s="143"/>
      <c r="I1494" s="143"/>
      <c r="K1494" s="6"/>
      <c r="L1494" s="6"/>
    </row>
    <row r="1495" spans="1:12" x14ac:dyDescent="0.2">
      <c r="A1495" s="477"/>
      <c r="B1495" s="135"/>
      <c r="C1495" s="136"/>
      <c r="D1495" s="137"/>
      <c r="E1495" s="138"/>
      <c r="F1495" s="137"/>
      <c r="G1495" s="127"/>
      <c r="H1495" s="143"/>
      <c r="I1495" s="143"/>
      <c r="K1495" s="6"/>
      <c r="L1495" s="6"/>
    </row>
    <row r="1496" spans="1:12" x14ac:dyDescent="0.2">
      <c r="A1496" s="477"/>
      <c r="B1496" s="135"/>
      <c r="C1496" s="136"/>
      <c r="D1496" s="137"/>
      <c r="E1496" s="138"/>
      <c r="F1496" s="137"/>
      <c r="G1496" s="127"/>
      <c r="H1496" s="143"/>
      <c r="I1496" s="143"/>
      <c r="K1496" s="6"/>
      <c r="L1496" s="6"/>
    </row>
    <row r="1497" spans="1:12" x14ac:dyDescent="0.2">
      <c r="A1497" s="477"/>
      <c r="B1497" s="135"/>
      <c r="C1497" s="136"/>
      <c r="D1497" s="137"/>
      <c r="E1497" s="138"/>
      <c r="F1497" s="137"/>
      <c r="G1497" s="127"/>
      <c r="H1497" s="143"/>
      <c r="I1497" s="143"/>
      <c r="K1497" s="6"/>
      <c r="L1497" s="6"/>
    </row>
    <row r="1498" spans="1:12" ht="15.75" thickBot="1" x14ac:dyDescent="0.25">
      <c r="A1498" s="477"/>
      <c r="B1498" s="135"/>
      <c r="C1498" s="136"/>
      <c r="D1498" s="137"/>
      <c r="E1498" s="138"/>
      <c r="F1498" s="137"/>
      <c r="G1498" s="127"/>
      <c r="H1498" s="143"/>
      <c r="I1498" s="143"/>
      <c r="K1498" s="6"/>
      <c r="L1498" s="6"/>
    </row>
    <row r="1499" spans="1:12" ht="15.75" thickBot="1" x14ac:dyDescent="0.25">
      <c r="A1499" s="477"/>
      <c r="B1499" s="135"/>
      <c r="C1499" s="136"/>
      <c r="D1499" s="137"/>
      <c r="E1499" s="138"/>
      <c r="F1499" s="137"/>
      <c r="G1499" s="127"/>
      <c r="H1499" s="143"/>
      <c r="I1499" s="143"/>
      <c r="K1499" s="51" t="s">
        <v>52</v>
      </c>
      <c r="L1499" s="33"/>
    </row>
    <row r="1500" spans="1:12" x14ac:dyDescent="0.2">
      <c r="A1500" s="477"/>
      <c r="B1500" s="135"/>
      <c r="C1500" s="136"/>
      <c r="D1500" s="137"/>
      <c r="E1500" s="138"/>
      <c r="F1500" s="137"/>
      <c r="G1500" s="127"/>
      <c r="H1500" s="143"/>
      <c r="I1500" s="143"/>
      <c r="K1500" s="48" t="s">
        <v>50</v>
      </c>
      <c r="L1500" s="34">
        <f>IF(H1=K1501,0,1)</f>
        <v>1</v>
      </c>
    </row>
    <row r="1501" spans="1:12" ht="15.75" thickBot="1" x14ac:dyDescent="0.25">
      <c r="A1501" s="477"/>
      <c r="B1501" s="135"/>
      <c r="C1501" s="136"/>
      <c r="D1501" s="137"/>
      <c r="E1501" s="138"/>
      <c r="F1501" s="137"/>
      <c r="G1501" s="127"/>
      <c r="H1501" s="143"/>
      <c r="I1501" s="143"/>
      <c r="K1501" s="49" t="s">
        <v>51</v>
      </c>
      <c r="L1501" s="35"/>
    </row>
    <row r="1502" spans="1:12" x14ac:dyDescent="0.2">
      <c r="A1502" s="477"/>
      <c r="B1502" s="135"/>
      <c r="C1502" s="136"/>
      <c r="D1502" s="137"/>
      <c r="E1502" s="138"/>
      <c r="F1502" s="137"/>
      <c r="G1502" s="127"/>
      <c r="H1502" s="143"/>
      <c r="I1502" s="143"/>
    </row>
    <row r="1503" spans="1:12" x14ac:dyDescent="0.2">
      <c r="A1503" s="477"/>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W1YCU1HjqMpirgjRa6vhkUrXsruGrh5LIpwzv8e01/bILbCas1RScyCq+VOCIG/C8jTD0Mwqwg4MaWmUIe0ISg==" saltValue="S1ClBrzy1/m8vPL2bhy+Sg==" spinCount="100000" sheet="1" objects="1" scenarios="1"/>
  <dataConsolidate/>
  <mergeCells count="3">
    <mergeCell ref="A1:C1"/>
    <mergeCell ref="G3:G4"/>
    <mergeCell ref="A3:F3"/>
  </mergeCells>
  <conditionalFormatting sqref="M5">
    <cfRule type="cellIs" dxfId="22" priority="4" operator="lessThan">
      <formula>0</formula>
    </cfRule>
  </conditionalFormatting>
  <conditionalFormatting sqref="A1">
    <cfRule type="containsText" dxfId="21" priority="3" operator="containsText" text="הזינו">
      <formula>NOT(ISERROR(SEARCH("הזינו",A1)))</formula>
    </cfRule>
  </conditionalFormatting>
  <dataValidations count="7">
    <dataValidation type="decimal" allowBlank="1" showInputMessage="1" showErrorMessage="1" error="נא הזינו ערכים מספריים בלבד!" sqref="H6:H1504 D6:D1504">
      <formula1>-1000000</formula1>
      <formula2>1000000</formula2>
    </dataValidation>
    <dataValidation type="list" allowBlank="1" showInputMessage="1" showErrorMessage="1" errorTitle="חובה לבחור כן/לא" sqref="H1">
      <formula1>$K$1500:$K$1501</formula1>
    </dataValidation>
    <dataValidation allowBlank="1" showInputMessage="1" showErrorMessage="1" promptTitle="כאן לא מקלידים!" prompt="נא הזינו תאריך לתחילת הרישום בדיוק במקום הזה, אבל בגיליון 'חודש א'." sqref="A1 D1"/>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62D395F1-46D4-404F-AB04-FE742223194B}">
            <xm:f>$B6='הוראות שימוש'!$D$88</xm:f>
            <x14:dxf>
              <font>
                <b val="0"/>
                <i val="0"/>
                <color theme="6" tint="-0.24994659260841701"/>
              </font>
            </x14:dxf>
          </x14:cfRule>
          <xm:sqref>C6:F1503 A6:A1503</xm:sqref>
        </x14:conditionalFormatting>
        <x14:conditionalFormatting xmlns:xm="http://schemas.microsoft.com/office/excel/2006/main">
          <x14:cfRule type="cellIs" priority="2" operator="equal" id="{623DBF5F-367F-4487-B179-3D3AB9EE7A9E}">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 type="list" allowBlank="1" showInputMessage="1" showErrorMessage="1">
          <x14:formula1>
            <xm:f>'הוראות שימוש'!$D$87:$D$88</xm:f>
          </x14:formula1>
          <xm:sqref>B6:B1503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1516"/>
  <sheetViews>
    <sheetView showZeros="0" rightToLeft="1" workbookViewId="0">
      <pane ySplit="5" topLeftCell="A6" activePane="bottomLeft" state="frozen"/>
      <selection sqref="A1:C1"/>
      <selection pane="bottomLeft" activeCell="A6" sqref="A6"/>
    </sheetView>
  </sheetViews>
  <sheetFormatPr defaultColWidth="0" defaultRowHeight="15" zeroHeight="1" x14ac:dyDescent="0.2"/>
  <cols>
    <col min="1" max="1" width="6.77734375" style="1" bestFit="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44140625" style="1" customWidth="1"/>
    <col min="10" max="10" width="1.109375" style="6" customWidth="1"/>
    <col min="11" max="11" width="16.5546875" style="1" customWidth="1"/>
    <col min="12" max="12" width="10.6640625" style="1" customWidth="1"/>
    <col min="13" max="13" width="10.6640625" style="78"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25" t="str">
        <f>IFERROR(ט!A1:D1+31,"חודש ?")</f>
        <v>חודש ?</v>
      </c>
      <c r="B1" s="625"/>
      <c r="C1" s="625"/>
      <c r="D1" s="122"/>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70">
        <f>SUM(L7:L50)</f>
        <v>0</v>
      </c>
      <c r="M2" s="61">
        <f>SUM(M7:M50)</f>
        <v>0</v>
      </c>
      <c r="N2" s="53">
        <f>SUM(N7:N50)</f>
        <v>0</v>
      </c>
    </row>
    <row r="3" spans="1:14" ht="16.5" customHeight="1" thickBot="1" x14ac:dyDescent="0.3">
      <c r="A3" s="622" t="s">
        <v>64</v>
      </c>
      <c r="B3" s="623"/>
      <c r="C3" s="623"/>
      <c r="D3" s="623"/>
      <c r="E3" s="623"/>
      <c r="F3" s="624"/>
      <c r="G3" s="620" t="s">
        <v>13</v>
      </c>
      <c r="H3" s="139"/>
      <c r="I3" s="139"/>
      <c r="K3" s="37" t="s">
        <v>11</v>
      </c>
      <c r="L3" s="71">
        <f>SUM(L53:L65)</f>
        <v>0</v>
      </c>
      <c r="M3" s="60">
        <f>SUM(M53:M65)</f>
        <v>0</v>
      </c>
      <c r="N3" s="52">
        <f>SUM(N53:N65)</f>
        <v>0</v>
      </c>
    </row>
    <row r="4" spans="1:14" ht="16.5" thickBot="1" x14ac:dyDescent="0.3">
      <c r="A4" s="144" t="s">
        <v>336</v>
      </c>
      <c r="B4" s="145" t="s">
        <v>66</v>
      </c>
      <c r="C4" s="146" t="s">
        <v>47</v>
      </c>
      <c r="D4" s="145" t="s">
        <v>10</v>
      </c>
      <c r="E4" s="147" t="s">
        <v>65</v>
      </c>
      <c r="F4" s="148" t="s">
        <v>49</v>
      </c>
      <c r="G4" s="621"/>
      <c r="H4" s="140"/>
      <c r="I4" s="47"/>
      <c r="K4" s="400" t="s">
        <v>41</v>
      </c>
      <c r="L4" s="401">
        <f>L3-L2</f>
        <v>0</v>
      </c>
      <c r="M4" s="401">
        <f>M3-M2</f>
        <v>0</v>
      </c>
      <c r="N4" s="401">
        <f>N3+N2</f>
        <v>0</v>
      </c>
    </row>
    <row r="5" spans="1:14" ht="6" customHeight="1" thickBot="1" x14ac:dyDescent="0.3">
      <c r="A5" s="128"/>
      <c r="B5" s="129"/>
      <c r="C5" s="47"/>
      <c r="D5" s="47"/>
      <c r="E5" s="120"/>
      <c r="F5" s="47"/>
      <c r="G5" s="47"/>
      <c r="H5" s="140"/>
      <c r="I5" s="47"/>
      <c r="K5" s="32"/>
      <c r="L5" s="72"/>
      <c r="M5" s="32"/>
      <c r="N5" s="54"/>
    </row>
    <row r="6" spans="1:14" ht="15.75" x14ac:dyDescent="0.25">
      <c r="A6" s="134"/>
      <c r="B6" s="135"/>
      <c r="C6" s="136"/>
      <c r="D6" s="137"/>
      <c r="E6" s="138"/>
      <c r="F6" s="137"/>
      <c r="G6" s="127"/>
      <c r="H6" s="141"/>
      <c r="I6" s="142"/>
      <c r="K6" s="42" t="s">
        <v>1</v>
      </c>
      <c r="L6" s="73" t="s">
        <v>45</v>
      </c>
      <c r="M6" s="3" t="s">
        <v>48</v>
      </c>
      <c r="N6" s="55" t="s">
        <v>46</v>
      </c>
    </row>
    <row r="7" spans="1:14" x14ac:dyDescent="0.2">
      <c r="A7" s="134"/>
      <c r="B7" s="135"/>
      <c r="C7" s="136"/>
      <c r="D7" s="137"/>
      <c r="E7" s="138"/>
      <c r="F7" s="137"/>
      <c r="G7" s="127"/>
      <c r="H7" s="141"/>
      <c r="I7" s="142"/>
      <c r="K7" s="93" t="str">
        <f>ט!K7</f>
        <v>משכנתא</v>
      </c>
      <c r="L7" s="110">
        <f>ט!L7</f>
        <v>0</v>
      </c>
      <c r="M7" s="111">
        <f>SUMPRODUCT(($D$6:$D$1503)*($C$6:$C$1503=K7)*($B$6:$B$1503&lt;&gt;'הוראות שימוש'!$D$88))</f>
        <v>0</v>
      </c>
      <c r="N7" s="112">
        <f>ט!N7+$L$1500*(L7-M7)</f>
        <v>0</v>
      </c>
    </row>
    <row r="8" spans="1:14" x14ac:dyDescent="0.2">
      <c r="A8" s="134"/>
      <c r="B8" s="135"/>
      <c r="C8" s="136"/>
      <c r="D8" s="137"/>
      <c r="E8" s="138"/>
      <c r="F8" s="137"/>
      <c r="G8" s="127"/>
      <c r="H8" s="141"/>
      <c r="I8" s="142"/>
      <c r="K8" s="94" t="str">
        <f>ט!K8</f>
        <v>ביטוח משכנתא</v>
      </c>
      <c r="L8" s="113">
        <f>ט!L8</f>
        <v>0</v>
      </c>
      <c r="M8" s="100">
        <f>SUMPRODUCT(($D$6:$D$1503)*($C$6:$C$1503=K8)*($B$6:$B$1503&lt;&gt;'הוראות שימוש'!$D$88))</f>
        <v>0</v>
      </c>
      <c r="N8" s="101">
        <f>ט!N8+$L$1500*(L8-M8)</f>
        <v>0</v>
      </c>
    </row>
    <row r="9" spans="1:14" x14ac:dyDescent="0.2">
      <c r="A9" s="134"/>
      <c r="B9" s="135"/>
      <c r="C9" s="136"/>
      <c r="D9" s="137"/>
      <c r="E9" s="138"/>
      <c r="F9" s="137"/>
      <c r="G9" s="127"/>
      <c r="H9" s="141"/>
      <c r="I9" s="142"/>
      <c r="K9" s="94" t="str">
        <f>ט!K9</f>
        <v>שכר דירה</v>
      </c>
      <c r="L9" s="113">
        <f>ט!L9</f>
        <v>0</v>
      </c>
      <c r="M9" s="100">
        <f>SUMPRODUCT(($D$6:$D$1503)*($C$6:$C$1503=K9)*($B$6:$B$1503&lt;&gt;'הוראות שימוש'!$D$88))</f>
        <v>0</v>
      </c>
      <c r="N9" s="101">
        <f>ט!N9+$L$1500*(L9-M9)</f>
        <v>0</v>
      </c>
    </row>
    <row r="10" spans="1:14" x14ac:dyDescent="0.2">
      <c r="A10" s="134"/>
      <c r="B10" s="135"/>
      <c r="C10" s="136"/>
      <c r="D10" s="137"/>
      <c r="E10" s="138"/>
      <c r="F10" s="137"/>
      <c r="G10" s="127"/>
      <c r="H10" s="141"/>
      <c r="I10" s="142"/>
      <c r="K10" s="94" t="str">
        <f>ט!K10</f>
        <v>מיסי ישוב / ועד בית</v>
      </c>
      <c r="L10" s="113">
        <f>ט!L10</f>
        <v>0</v>
      </c>
      <c r="M10" s="100">
        <f>SUMPRODUCT(($D$6:$D$1503)*($C$6:$C$1503=K10)*($B$6:$B$1503&lt;&gt;'הוראות שימוש'!$D$88))</f>
        <v>0</v>
      </c>
      <c r="N10" s="101">
        <f>ט!N10+$L$1500*(L10-M10)</f>
        <v>0</v>
      </c>
    </row>
    <row r="11" spans="1:14" x14ac:dyDescent="0.2">
      <c r="A11" s="134"/>
      <c r="B11" s="135"/>
      <c r="C11" s="136"/>
      <c r="D11" s="137"/>
      <c r="E11" s="138"/>
      <c r="F11" s="137"/>
      <c r="G11" s="127"/>
      <c r="H11" s="141"/>
      <c r="I11" s="142"/>
      <c r="K11" s="94" t="str">
        <f>ט!K11</f>
        <v>ביטוחים (למעט רכב)</v>
      </c>
      <c r="L11" s="113">
        <f>ט!L11</f>
        <v>0</v>
      </c>
      <c r="M11" s="100">
        <f>SUMPRODUCT(($D$6:$D$1503)*($C$6:$C$1503=K11)*($B$6:$B$1503&lt;&gt;'הוראות שימוש'!$D$88))</f>
        <v>0</v>
      </c>
      <c r="N11" s="101">
        <f>ט!N11+$L$1500*(L11-M11)</f>
        <v>0</v>
      </c>
    </row>
    <row r="12" spans="1:14" x14ac:dyDescent="0.2">
      <c r="A12" s="134"/>
      <c r="B12" s="135"/>
      <c r="C12" s="136"/>
      <c r="D12" s="137"/>
      <c r="E12" s="138"/>
      <c r="F12" s="137"/>
      <c r="G12" s="127"/>
      <c r="H12" s="141"/>
      <c r="I12" s="142"/>
      <c r="K12" s="94" t="str">
        <f>ט!K12</f>
        <v>הוראות קבע לחיסכון</v>
      </c>
      <c r="L12" s="113">
        <f>ט!L12</f>
        <v>0</v>
      </c>
      <c r="M12" s="100">
        <f>SUMPRODUCT(($D$6:$D$1503)*($C$6:$C$1503=K12)*($B$6:$B$1503&lt;&gt;'הוראות שימוש'!$D$88))</f>
        <v>0</v>
      </c>
      <c r="N12" s="101">
        <f>ט!N12+$L$1500*(L12-M12)</f>
        <v>0</v>
      </c>
    </row>
    <row r="13" spans="1:14" x14ac:dyDescent="0.2">
      <c r="A13" s="134"/>
      <c r="B13" s="135"/>
      <c r="C13" s="136"/>
      <c r="D13" s="137"/>
      <c r="E13" s="138"/>
      <c r="F13" s="137"/>
      <c r="G13" s="127"/>
      <c r="H13" s="141"/>
      <c r="I13" s="142"/>
      <c r="K13" s="94" t="str">
        <f>ט!K13</f>
        <v>מנויים</v>
      </c>
      <c r="L13" s="113">
        <f>ט!L13</f>
        <v>0</v>
      </c>
      <c r="M13" s="100">
        <f>SUMPRODUCT(($D$6:$D$1503)*($C$6:$C$1503=K13)*($B$6:$B$1503&lt;&gt;'הוראות שימוש'!$D$88))</f>
        <v>0</v>
      </c>
      <c r="N13" s="101">
        <f>ט!N13+$L$1500*(L13-M13)</f>
        <v>0</v>
      </c>
    </row>
    <row r="14" spans="1:14" x14ac:dyDescent="0.2">
      <c r="A14" s="134"/>
      <c r="B14" s="135"/>
      <c r="C14" s="136"/>
      <c r="D14" s="137"/>
      <c r="E14" s="138"/>
      <c r="F14" s="137"/>
      <c r="G14" s="127"/>
      <c r="H14" s="141"/>
      <c r="I14" s="142"/>
      <c r="K14" s="94" t="str">
        <f>ט!K14</f>
        <v>תרומות בהוראת קבע</v>
      </c>
      <c r="L14" s="113">
        <f>ט!L14</f>
        <v>0</v>
      </c>
      <c r="M14" s="100">
        <f>SUMPRODUCT(($D$6:$D$1503)*($C$6:$C$1503=K14)*($B$6:$B$1503&lt;&gt;'הוראות שימוש'!$D$88))</f>
        <v>0</v>
      </c>
      <c r="N14" s="101">
        <f>ט!N14+$L$1500*(L14-M14)</f>
        <v>0</v>
      </c>
    </row>
    <row r="15" spans="1:14" x14ac:dyDescent="0.2">
      <c r="A15" s="134"/>
      <c r="B15" s="135"/>
      <c r="C15" s="136"/>
      <c r="D15" s="137"/>
      <c r="E15" s="138"/>
      <c r="F15" s="137"/>
      <c r="G15" s="127"/>
      <c r="H15" s="141"/>
      <c r="I15" s="143"/>
      <c r="K15" s="94" t="str">
        <f>ט!K15</f>
        <v>ארנונה / שמירה</v>
      </c>
      <c r="L15" s="113">
        <f>ט!L15</f>
        <v>0</v>
      </c>
      <c r="M15" s="100">
        <f>SUMPRODUCT(($D$6:$D$1503)*($C$6:$C$1503=K15)*($B$6:$B$1503&lt;&gt;'הוראות שימוש'!$D$88))</f>
        <v>0</v>
      </c>
      <c r="N15" s="101">
        <f>ט!N15+$L$1500*(L15-M15)</f>
        <v>0</v>
      </c>
    </row>
    <row r="16" spans="1:14" x14ac:dyDescent="0.2">
      <c r="A16" s="134"/>
      <c r="B16" s="135"/>
      <c r="C16" s="136"/>
      <c r="D16" s="137"/>
      <c r="E16" s="138"/>
      <c r="F16" s="137"/>
      <c r="G16" s="127"/>
      <c r="H16" s="141"/>
      <c r="I16" s="143"/>
      <c r="K16" s="94" t="str">
        <f>ט!K16</f>
        <v>מים וביוב</v>
      </c>
      <c r="L16" s="113">
        <f>ט!L16</f>
        <v>0</v>
      </c>
      <c r="M16" s="100">
        <f>SUMPRODUCT(($D$6:$D$1503)*($C$6:$C$1503=K16)*($B$6:$B$1503&lt;&gt;'הוראות שימוש'!$D$88))</f>
        <v>0</v>
      </c>
      <c r="N16" s="101">
        <f>ט!N16+$L$1500*(L16-M16)</f>
        <v>0</v>
      </c>
    </row>
    <row r="17" spans="1:14" x14ac:dyDescent="0.2">
      <c r="A17" s="134"/>
      <c r="B17" s="135"/>
      <c r="C17" s="136"/>
      <c r="D17" s="137"/>
      <c r="E17" s="138"/>
      <c r="F17" s="137"/>
      <c r="G17" s="127"/>
      <c r="H17" s="141"/>
      <c r="I17" s="143"/>
      <c r="K17" s="94" t="str">
        <f>ט!K17</f>
        <v>חשמל</v>
      </c>
      <c r="L17" s="113">
        <f>ט!L17</f>
        <v>0</v>
      </c>
      <c r="M17" s="100">
        <f>SUMPRODUCT(($D$6:$D$1503)*($C$6:$C$1503=K17)*($B$6:$B$1503&lt;&gt;'הוראות שימוש'!$D$88))</f>
        <v>0</v>
      </c>
      <c r="N17" s="101">
        <f>ט!N17+$L$1500*(L17-M17)</f>
        <v>0</v>
      </c>
    </row>
    <row r="18" spans="1:14" x14ac:dyDescent="0.2">
      <c r="A18" s="134"/>
      <c r="B18" s="135"/>
      <c r="C18" s="136"/>
      <c r="D18" s="137"/>
      <c r="E18" s="138"/>
      <c r="F18" s="137"/>
      <c r="G18" s="127"/>
      <c r="H18" s="141"/>
      <c r="I18" s="143"/>
      <c r="K18" s="94" t="str">
        <f>ט!K18</f>
        <v>גז</v>
      </c>
      <c r="L18" s="113">
        <f>ט!L18</f>
        <v>0</v>
      </c>
      <c r="M18" s="100">
        <f>SUMPRODUCT(($D$6:$D$1503)*($C$6:$C$1503=K18)*($B$6:$B$1503&lt;&gt;'הוראות שימוש'!$D$88))</f>
        <v>0</v>
      </c>
      <c r="N18" s="101">
        <f>ט!N18+$L$1500*(L18-M18)</f>
        <v>0</v>
      </c>
    </row>
    <row r="19" spans="1:14" x14ac:dyDescent="0.2">
      <c r="A19" s="134"/>
      <c r="B19" s="135"/>
      <c r="C19" s="136"/>
      <c r="D19" s="137"/>
      <c r="E19" s="138"/>
      <c r="F19" s="137"/>
      <c r="G19" s="127"/>
      <c r="H19" s="141"/>
      <c r="I19" s="143"/>
      <c r="K19" s="94" t="str">
        <f>ט!K19</f>
        <v>חימום - סולר, נפט</v>
      </c>
      <c r="L19" s="113">
        <f>ט!L19</f>
        <v>0</v>
      </c>
      <c r="M19" s="100">
        <f>SUMPRODUCT(($D$6:$D$1503)*($C$6:$C$1503=K19)*($B$6:$B$1503&lt;&gt;'הוראות שימוש'!$D$88))</f>
        <v>0</v>
      </c>
      <c r="N19" s="101">
        <f>ט!N19+$L$1500*(L19-M19)</f>
        <v>0</v>
      </c>
    </row>
    <row r="20" spans="1:14" x14ac:dyDescent="0.2">
      <c r="A20" s="134"/>
      <c r="B20" s="135"/>
      <c r="C20" s="136"/>
      <c r="D20" s="137"/>
      <c r="E20" s="138"/>
      <c r="F20" s="137"/>
      <c r="G20" s="127"/>
      <c r="H20" s="141"/>
      <c r="I20" s="143"/>
      <c r="K20" s="94" t="str">
        <f>ט!K20</f>
        <v>חינוך</v>
      </c>
      <c r="L20" s="113">
        <f>ט!L20</f>
        <v>0</v>
      </c>
      <c r="M20" s="100">
        <f>SUMPRODUCT(($D$6:$D$1503)*($C$6:$C$1503=K20)*($B$6:$B$1503&lt;&gt;'הוראות שימוש'!$D$88))</f>
        <v>0</v>
      </c>
      <c r="N20" s="101">
        <f>ט!N20+$L$1500*(L20-M20)</f>
        <v>0</v>
      </c>
    </row>
    <row r="21" spans="1:14" x14ac:dyDescent="0.2">
      <c r="A21" s="134"/>
      <c r="B21" s="135"/>
      <c r="C21" s="136"/>
      <c r="D21" s="137"/>
      <c r="E21" s="138"/>
      <c r="F21" s="137"/>
      <c r="G21" s="127"/>
      <c r="H21" s="141"/>
      <c r="I21" s="143"/>
      <c r="K21" s="94" t="str">
        <f>ט!K21</f>
        <v>חוגים, קייטנות ובריכה</v>
      </c>
      <c r="L21" s="113">
        <f>ט!L21</f>
        <v>0</v>
      </c>
      <c r="M21" s="100">
        <f>SUMPRODUCT(($D$6:$D$1503)*($C$6:$C$1503=K21)*($B$6:$B$1503&lt;&gt;'הוראות שימוש'!$D$88))</f>
        <v>0</v>
      </c>
      <c r="N21" s="101">
        <f>ט!N21+$L$1500*(L21-M21)</f>
        <v>0</v>
      </c>
    </row>
    <row r="22" spans="1:14" x14ac:dyDescent="0.2">
      <c r="A22" s="134"/>
      <c r="B22" s="135"/>
      <c r="C22" s="136"/>
      <c r="D22" s="137"/>
      <c r="E22" s="138"/>
      <c r="F22" s="137"/>
      <c r="G22" s="127"/>
      <c r="H22" s="141"/>
      <c r="I22" s="143"/>
      <c r="K22" s="94" t="str">
        <f>ט!K22</f>
        <v>ביטוח רכב + טסט</v>
      </c>
      <c r="L22" s="113">
        <f>ט!L22</f>
        <v>0</v>
      </c>
      <c r="M22" s="100">
        <f>SUMPRODUCT(($D$6:$D$1503)*($C$6:$C$1503=K22)*($B$6:$B$1503&lt;&gt;'הוראות שימוש'!$D$88))</f>
        <v>0</v>
      </c>
      <c r="N22" s="101">
        <f>ט!N22+$L$1500*(L22-M22)</f>
        <v>0</v>
      </c>
    </row>
    <row r="23" spans="1:14" x14ac:dyDescent="0.2">
      <c r="A23" s="134"/>
      <c r="B23" s="135"/>
      <c r="C23" s="136"/>
      <c r="D23" s="137"/>
      <c r="E23" s="138"/>
      <c r="F23" s="137"/>
      <c r="G23" s="127"/>
      <c r="H23" s="141"/>
      <c r="I23" s="143"/>
      <c r="K23" s="94" t="str">
        <f>ט!K23</f>
        <v>תיקוני רכב</v>
      </c>
      <c r="L23" s="113">
        <f>ט!L23</f>
        <v>0</v>
      </c>
      <c r="M23" s="100">
        <f>SUMPRODUCT(($D$6:$D$1503)*($C$6:$C$1503=K23)*($B$6:$B$1503&lt;&gt;'הוראות שימוש'!$D$88))</f>
        <v>0</v>
      </c>
      <c r="N23" s="101">
        <f>ט!N23+$L$1500*(L23-M23)</f>
        <v>0</v>
      </c>
    </row>
    <row r="24" spans="1:14" ht="15" customHeight="1" x14ac:dyDescent="0.2">
      <c r="A24" s="134"/>
      <c r="B24" s="135"/>
      <c r="C24" s="136"/>
      <c r="D24" s="137"/>
      <c r="E24" s="138"/>
      <c r="F24" s="137"/>
      <c r="G24" s="127"/>
      <c r="H24" s="141"/>
      <c r="I24" s="143"/>
      <c r="K24" s="94" t="str">
        <f>ט!K24</f>
        <v>ביגוד והנעלה</v>
      </c>
      <c r="L24" s="113">
        <f>ט!L24</f>
        <v>0</v>
      </c>
      <c r="M24" s="100">
        <f>SUMPRODUCT(($D$6:$D$1503)*($C$6:$C$1503=K24)*($B$6:$B$1503&lt;&gt;'הוראות שימוש'!$D$88))</f>
        <v>0</v>
      </c>
      <c r="N24" s="101">
        <f>ט!N24+$L$1500*(L24-M24)</f>
        <v>0</v>
      </c>
    </row>
    <row r="25" spans="1:14" x14ac:dyDescent="0.2">
      <c r="A25" s="134"/>
      <c r="B25" s="135"/>
      <c r="C25" s="136"/>
      <c r="D25" s="137"/>
      <c r="E25" s="138"/>
      <c r="F25" s="137"/>
      <c r="G25" s="127"/>
      <c r="H25" s="141"/>
      <c r="I25" s="143"/>
      <c r="K25" s="94" t="str">
        <f>ט!K25</f>
        <v>בריאות</v>
      </c>
      <c r="L25" s="113">
        <f>ט!L25</f>
        <v>0</v>
      </c>
      <c r="M25" s="100">
        <f>SUMPRODUCT(($D$6:$D$1503)*($C$6:$C$1503=K25)*($B$6:$B$1503&lt;&gt;'הוראות שימוש'!$D$88))</f>
        <v>0</v>
      </c>
      <c r="N25" s="101">
        <f>ט!N25+$L$1500*(L25-M25)</f>
        <v>0</v>
      </c>
    </row>
    <row r="26" spans="1:14" x14ac:dyDescent="0.2">
      <c r="A26" s="134"/>
      <c r="B26" s="135"/>
      <c r="C26" s="136"/>
      <c r="D26" s="137"/>
      <c r="E26" s="138"/>
      <c r="F26" s="137"/>
      <c r="G26" s="127"/>
      <c r="H26" s="141"/>
      <c r="I26" s="143"/>
      <c r="K26" s="94" t="str">
        <f>ט!K26</f>
        <v>עמלות וריביות בנקים</v>
      </c>
      <c r="L26" s="113">
        <f>ט!L26</f>
        <v>0</v>
      </c>
      <c r="M26" s="100">
        <f>SUMPRODUCT(($D$6:$D$1503)*($C$6:$C$1503=K26)*($B$6:$B$1503&lt;&gt;'הוראות שימוש'!$D$88))</f>
        <v>0</v>
      </c>
      <c r="N26" s="101">
        <f>ט!N26+$L$1500*(L26-M26)</f>
        <v>0</v>
      </c>
    </row>
    <row r="27" spans="1:14" x14ac:dyDescent="0.2">
      <c r="A27" s="134"/>
      <c r="B27" s="135"/>
      <c r="C27" s="136"/>
      <c r="D27" s="137"/>
      <c r="E27" s="138"/>
      <c r="F27" s="137"/>
      <c r="G27" s="127"/>
      <c r="H27" s="141"/>
      <c r="I27" s="143"/>
      <c r="K27" s="94" t="str">
        <f>ט!K27</f>
        <v>טיפולי שיניים</v>
      </c>
      <c r="L27" s="113">
        <f>ט!L27</f>
        <v>0</v>
      </c>
      <c r="M27" s="100">
        <f>SUMPRODUCT(($D$6:$D$1503)*($C$6:$C$1503=K27)*($B$6:$B$1503&lt;&gt;'הוראות שימוש'!$D$88))</f>
        <v>0</v>
      </c>
      <c r="N27" s="101">
        <f>ט!N27+$L$1500*(L27-M27)</f>
        <v>0</v>
      </c>
    </row>
    <row r="28" spans="1:14" x14ac:dyDescent="0.2">
      <c r="A28" s="134"/>
      <c r="B28" s="135"/>
      <c r="C28" s="136"/>
      <c r="D28" s="137"/>
      <c r="E28" s="138"/>
      <c r="F28" s="137"/>
      <c r="G28" s="127"/>
      <c r="H28" s="141"/>
      <c r="I28" s="143"/>
      <c r="K28" s="94" t="str">
        <f>ט!K28</f>
        <v>אופטיקה</v>
      </c>
      <c r="L28" s="113">
        <f>ט!L28</f>
        <v>0</v>
      </c>
      <c r="M28" s="100">
        <f>SUMPRODUCT(($D$6:$D$1503)*($C$6:$C$1503=K28)*($B$6:$B$1503&lt;&gt;'הוראות שימוש'!$D$88))</f>
        <v>0</v>
      </c>
      <c r="N28" s="101">
        <f>ט!N28+$L$1500*(L28-M28)</f>
        <v>0</v>
      </c>
    </row>
    <row r="29" spans="1:14" x14ac:dyDescent="0.2">
      <c r="A29" s="134"/>
      <c r="B29" s="135"/>
      <c r="C29" s="136"/>
      <c r="D29" s="137"/>
      <c r="E29" s="138"/>
      <c r="F29" s="137"/>
      <c r="G29" s="127"/>
      <c r="H29" s="141"/>
      <c r="I29" s="143"/>
      <c r="K29" s="94" t="str">
        <f>ט!K29</f>
        <v>חופשה / טיול</v>
      </c>
      <c r="L29" s="113">
        <f>ט!L29</f>
        <v>0</v>
      </c>
      <c r="M29" s="100">
        <f>SUMPRODUCT(($D$6:$D$1503)*($C$6:$C$1503=K29)*($B$6:$B$1503&lt;&gt;'הוראות שימוש'!$D$88))</f>
        <v>0</v>
      </c>
      <c r="N29" s="101">
        <f>ט!N29+$L$1500*(L29-M29)</f>
        <v>0</v>
      </c>
    </row>
    <row r="30" spans="1:14" x14ac:dyDescent="0.2">
      <c r="A30" s="134"/>
      <c r="B30" s="135"/>
      <c r="C30" s="136"/>
      <c r="D30" s="137"/>
      <c r="E30" s="138"/>
      <c r="F30" s="137"/>
      <c r="G30" s="127"/>
      <c r="H30" s="141"/>
      <c r="I30" s="143"/>
      <c r="K30" s="94" t="str">
        <f>ט!K30</f>
        <v>יהדות / חגים</v>
      </c>
      <c r="L30" s="113">
        <f>ט!L30</f>
        <v>0</v>
      </c>
      <c r="M30" s="100">
        <f>SUMPRODUCT(($D$6:$D$1503)*($C$6:$C$1503=K30)*($B$6:$B$1503&lt;&gt;'הוראות שימוש'!$D$88))</f>
        <v>0</v>
      </c>
      <c r="N30" s="101">
        <f>ט!N30+$L$1500*(L30-M30)</f>
        <v>0</v>
      </c>
    </row>
    <row r="31" spans="1:14" x14ac:dyDescent="0.2">
      <c r="A31" s="134"/>
      <c r="B31" s="135"/>
      <c r="C31" s="136"/>
      <c r="D31" s="137"/>
      <c r="E31" s="138"/>
      <c r="F31" s="137"/>
      <c r="G31" s="127"/>
      <c r="H31" s="141"/>
      <c r="I31" s="143"/>
      <c r="K31" s="94" t="str">
        <f>ט!K31</f>
        <v>מתנות לאירועים ושמחות</v>
      </c>
      <c r="L31" s="113">
        <f>ט!L31</f>
        <v>0</v>
      </c>
      <c r="M31" s="100">
        <f>SUMPRODUCT(($D$6:$D$1503)*($C$6:$C$1503=K31)*($B$6:$B$1503&lt;&gt;'הוראות שימוש'!$D$88))</f>
        <v>0</v>
      </c>
      <c r="N31" s="101">
        <f>ט!N31+$L$1500*(L31-M31)</f>
        <v>0</v>
      </c>
    </row>
    <row r="32" spans="1:14" x14ac:dyDescent="0.2">
      <c r="A32" s="134"/>
      <c r="B32" s="135"/>
      <c r="C32" s="136"/>
      <c r="D32" s="137"/>
      <c r="E32" s="138"/>
      <c r="F32" s="137"/>
      <c r="G32" s="127"/>
      <c r="H32" s="141"/>
      <c r="I32" s="143"/>
      <c r="K32" s="94" t="str">
        <f>ט!K32</f>
        <v>רכישות ושירותים</v>
      </c>
      <c r="L32" s="113">
        <f>ט!L32</f>
        <v>0</v>
      </c>
      <c r="M32" s="100">
        <f>SUMPRODUCT(($D$6:$D$1503)*($C$6:$C$1503=K32)*($B$6:$B$1503&lt;&gt;'הוראות שימוש'!$D$88))</f>
        <v>0</v>
      </c>
      <c r="N32" s="101">
        <f>ט!N32+$L$1500*(L32-M32)</f>
        <v>0</v>
      </c>
    </row>
    <row r="33" spans="1:14" x14ac:dyDescent="0.2">
      <c r="A33" s="134"/>
      <c r="B33" s="135"/>
      <c r="C33" s="136"/>
      <c r="D33" s="137"/>
      <c r="E33" s="138"/>
      <c r="F33" s="137"/>
      <c r="G33" s="127"/>
      <c r="H33" s="141"/>
      <c r="I33" s="143"/>
      <c r="K33" s="94" t="str">
        <f>ט!K33</f>
        <v>תספורת וקוסמטיקה</v>
      </c>
      <c r="L33" s="113">
        <f>ט!L33</f>
        <v>0</v>
      </c>
      <c r="M33" s="100">
        <f>SUMPRODUCT(($D$6:$D$1503)*($C$6:$C$1503=K33)*($B$6:$B$1503&lt;&gt;'הוראות שימוש'!$D$88))</f>
        <v>0</v>
      </c>
      <c r="N33" s="101">
        <f>ט!N33+$L$1500*(L33-M33)</f>
        <v>0</v>
      </c>
    </row>
    <row r="34" spans="1:14" x14ac:dyDescent="0.2">
      <c r="A34" s="134"/>
      <c r="B34" s="135"/>
      <c r="C34" s="136"/>
      <c r="D34" s="137"/>
      <c r="E34" s="138"/>
      <c r="F34" s="137"/>
      <c r="G34" s="127"/>
      <c r="H34" s="141"/>
      <c r="I34" s="143"/>
      <c r="K34" s="94" t="str">
        <f>ט!K34</f>
        <v>ביטוח לאומי (למי שלא עובד)</v>
      </c>
      <c r="L34" s="113">
        <f>ט!L34</f>
        <v>0</v>
      </c>
      <c r="M34" s="100">
        <f>SUMPRODUCT(($D$6:$D$1503)*($C$6:$C$1503=K34)*($B$6:$B$1503&lt;&gt;'הוראות שימוש'!$D$88))</f>
        <v>0</v>
      </c>
      <c r="N34" s="101">
        <f>ט!N34+$L$1500*(L34-M34)</f>
        <v>0</v>
      </c>
    </row>
    <row r="35" spans="1:14" x14ac:dyDescent="0.2">
      <c r="A35" s="134"/>
      <c r="B35" s="135"/>
      <c r="C35" s="136"/>
      <c r="D35" s="137"/>
      <c r="E35" s="138"/>
      <c r="F35" s="137"/>
      <c r="G35" s="127"/>
      <c r="H35" s="141"/>
      <c r="I35" s="143"/>
      <c r="K35" s="94" t="str">
        <f>ט!K35</f>
        <v>מזון</v>
      </c>
      <c r="L35" s="113">
        <f>ט!L35</f>
        <v>0</v>
      </c>
      <c r="M35" s="100">
        <f>SUMPRODUCT(($D$6:$D$1503)*($C$6:$C$1503=K35)*($B$6:$B$1503&lt;&gt;'הוראות שימוש'!$D$88))</f>
        <v>0</v>
      </c>
      <c r="N35" s="101">
        <f>ט!N35+$L$1500*(L35-M35)</f>
        <v>0</v>
      </c>
    </row>
    <row r="36" spans="1:14" x14ac:dyDescent="0.2">
      <c r="A36" s="134"/>
      <c r="B36" s="135"/>
      <c r="C36" s="136"/>
      <c r="D36" s="137"/>
      <c r="E36" s="138"/>
      <c r="F36" s="137"/>
      <c r="G36" s="127"/>
      <c r="H36" s="141"/>
      <c r="I36" s="143"/>
      <c r="K36" s="94" t="str">
        <f>ט!K36</f>
        <v>תחבורה ציבורית</v>
      </c>
      <c r="L36" s="113">
        <f>ט!L36</f>
        <v>0</v>
      </c>
      <c r="M36" s="100">
        <f>SUMPRODUCT(($D$6:$D$1503)*($C$6:$C$1503=K36)*($B$6:$B$1503&lt;&gt;'הוראות שימוש'!$D$88))</f>
        <v>0</v>
      </c>
      <c r="N36" s="101">
        <f>ט!N36+$L$1500*(L36-M36)</f>
        <v>0</v>
      </c>
    </row>
    <row r="37" spans="1:14" x14ac:dyDescent="0.2">
      <c r="A37" s="134"/>
      <c r="B37" s="135"/>
      <c r="C37" s="136"/>
      <c r="D37" s="137"/>
      <c r="E37" s="138"/>
      <c r="F37" s="137"/>
      <c r="G37" s="127"/>
      <c r="H37" s="141"/>
      <c r="I37" s="143"/>
      <c r="K37" s="94" t="str">
        <f>ט!K37</f>
        <v>דלק וחניה</v>
      </c>
      <c r="L37" s="113">
        <f>ט!L37</f>
        <v>0</v>
      </c>
      <c r="M37" s="100">
        <f>SUMPRODUCT(($D$6:$D$1503)*($C$6:$C$1503=K37)*($B$6:$B$1503&lt;&gt;'הוראות שימוש'!$D$88))</f>
        <v>0</v>
      </c>
      <c r="N37" s="101">
        <f>ט!N37+$L$1500*(L37-M37)</f>
        <v>0</v>
      </c>
    </row>
    <row r="38" spans="1:14" x14ac:dyDescent="0.2">
      <c r="A38" s="134"/>
      <c r="B38" s="135"/>
      <c r="C38" s="136"/>
      <c r="D38" s="137"/>
      <c r="E38" s="138"/>
      <c r="F38" s="137"/>
      <c r="G38" s="127"/>
      <c r="H38" s="141"/>
      <c r="I38" s="143"/>
      <c r="K38" s="94" t="str">
        <f>ט!K38</f>
        <v>טלפון נייח</v>
      </c>
      <c r="L38" s="113">
        <f>ט!L38</f>
        <v>0</v>
      </c>
      <c r="M38" s="100">
        <f>SUMPRODUCT(($D$6:$D$1503)*($C$6:$C$1503=K38)*($B$6:$B$1503&lt;&gt;'הוראות שימוש'!$D$88))</f>
        <v>0</v>
      </c>
      <c r="N38" s="101">
        <f>ט!N38+$L$1500*(L38-M38)</f>
        <v>0</v>
      </c>
    </row>
    <row r="39" spans="1:14" x14ac:dyDescent="0.2">
      <c r="A39" s="134"/>
      <c r="B39" s="135"/>
      <c r="C39" s="136"/>
      <c r="D39" s="137"/>
      <c r="E39" s="138"/>
      <c r="F39" s="137"/>
      <c r="G39" s="127"/>
      <c r="H39" s="141"/>
      <c r="I39" s="143"/>
      <c r="K39" s="94" t="str">
        <f>ט!K39</f>
        <v>טלפון נייד</v>
      </c>
      <c r="L39" s="113">
        <f>ט!L39</f>
        <v>0</v>
      </c>
      <c r="M39" s="100">
        <f>SUMPRODUCT(($D$6:$D$1503)*($C$6:$C$1503=K39)*($B$6:$B$1503&lt;&gt;'הוראות שימוש'!$D$88))</f>
        <v>0</v>
      </c>
      <c r="N39" s="101">
        <f>ט!N39+$L$1500*(L39-M39)</f>
        <v>0</v>
      </c>
    </row>
    <row r="40" spans="1:14" x14ac:dyDescent="0.2">
      <c r="A40" s="134"/>
      <c r="B40" s="135"/>
      <c r="C40" s="136"/>
      <c r="D40" s="137"/>
      <c r="E40" s="138"/>
      <c r="F40" s="137"/>
      <c r="G40" s="127"/>
      <c r="H40" s="141"/>
      <c r="I40" s="143"/>
      <c r="K40" s="94" t="str">
        <f>ט!K40</f>
        <v>תיקונים בבית / במכשירים</v>
      </c>
      <c r="L40" s="113">
        <f>ט!L40</f>
        <v>0</v>
      </c>
      <c r="M40" s="100">
        <f>SUMPRODUCT(($D$6:$D$1503)*($C$6:$C$1503=K40)*($B$6:$B$1503&lt;&gt;'הוראות שימוש'!$D$88))</f>
        <v>0</v>
      </c>
      <c r="N40" s="101">
        <f>ט!N40+$L$1500*(L40-M40)</f>
        <v>0</v>
      </c>
    </row>
    <row r="41" spans="1:14" x14ac:dyDescent="0.2">
      <c r="A41" s="134"/>
      <c r="B41" s="135"/>
      <c r="C41" s="136"/>
      <c r="D41" s="137"/>
      <c r="E41" s="138"/>
      <c r="F41" s="137"/>
      <c r="G41" s="127"/>
      <c r="H41" s="141"/>
      <c r="I41" s="143"/>
      <c r="K41" s="94" t="str">
        <f>ט!K41</f>
        <v>עוזרת / שמרטף</v>
      </c>
      <c r="L41" s="113">
        <f>ט!L41</f>
        <v>0</v>
      </c>
      <c r="M41" s="100">
        <f>SUMPRODUCT(($D$6:$D$1503)*($C$6:$C$1503=K41)*($B$6:$B$1503&lt;&gt;'הוראות שימוש'!$D$88))</f>
        <v>0</v>
      </c>
      <c r="N41" s="101">
        <f>ט!N41+$L$1500*(L41-M41)</f>
        <v>0</v>
      </c>
    </row>
    <row r="42" spans="1:14" x14ac:dyDescent="0.2">
      <c r="A42" s="134"/>
      <c r="B42" s="135"/>
      <c r="C42" s="136"/>
      <c r="D42" s="137"/>
      <c r="E42" s="138"/>
      <c r="F42" s="137"/>
      <c r="G42" s="127"/>
      <c r="H42" s="141"/>
      <c r="I42" s="143"/>
      <c r="K42" s="94" t="str">
        <f>ט!K42</f>
        <v>סיגריות</v>
      </c>
      <c r="L42" s="113">
        <f>ט!L42</f>
        <v>0</v>
      </c>
      <c r="M42" s="100">
        <f>SUMPRODUCT(($D$6:$D$1503)*($C$6:$C$1503=K42)*($B$6:$B$1503&lt;&gt;'הוראות שימוש'!$D$88))</f>
        <v>0</v>
      </c>
      <c r="N42" s="101">
        <f>ט!N42+$L$1500*(L42-M42)</f>
        <v>0</v>
      </c>
    </row>
    <row r="43" spans="1:14" x14ac:dyDescent="0.2">
      <c r="A43" s="134"/>
      <c r="B43" s="135"/>
      <c r="C43" s="136"/>
      <c r="D43" s="137"/>
      <c r="E43" s="138"/>
      <c r="F43" s="137"/>
      <c r="G43" s="127"/>
      <c r="H43" s="141"/>
      <c r="I43" s="143"/>
      <c r="K43" s="94" t="str">
        <f>ט!K43</f>
        <v>דברים נוספים</v>
      </c>
      <c r="L43" s="113">
        <f>ט!L43</f>
        <v>0</v>
      </c>
      <c r="M43" s="100">
        <f>SUMPRODUCT(($D$6:$D$1503)*($C$6:$C$1503=K43)*($B$6:$B$1503&lt;&gt;'הוראות שימוש'!$D$88))</f>
        <v>0</v>
      </c>
      <c r="N43" s="101">
        <f>ט!N43+$L$1500*(L43-M43)</f>
        <v>0</v>
      </c>
    </row>
    <row r="44" spans="1:14" x14ac:dyDescent="0.2">
      <c r="A44" s="134"/>
      <c r="B44" s="135"/>
      <c r="C44" s="136"/>
      <c r="D44" s="137"/>
      <c r="E44" s="138"/>
      <c r="F44" s="137"/>
      <c r="G44" s="127"/>
      <c r="H44" s="141"/>
      <c r="I44" s="143"/>
      <c r="J44" s="6" t="s">
        <v>42</v>
      </c>
      <c r="K44" s="94" t="str">
        <f>ט!K44</f>
        <v>הוצאות - מותאם אישית1</v>
      </c>
      <c r="L44" s="113">
        <f>ט!L44</f>
        <v>0</v>
      </c>
      <c r="M44" s="100">
        <f>SUMPRODUCT(($D$6:$D$1503)*($C$6:$C$1503=K44)*($B$6:$B$1503&lt;&gt;'הוראות שימוש'!$D$88))</f>
        <v>0</v>
      </c>
      <c r="N44" s="101">
        <f>ט!N44+$L$1500*(L44-M44)</f>
        <v>0</v>
      </c>
    </row>
    <row r="45" spans="1:14" x14ac:dyDescent="0.2">
      <c r="A45" s="134"/>
      <c r="B45" s="135"/>
      <c r="C45" s="136"/>
      <c r="D45" s="137"/>
      <c r="E45" s="138"/>
      <c r="F45" s="137"/>
      <c r="G45" s="127"/>
      <c r="H45" s="141"/>
      <c r="I45" s="143"/>
      <c r="K45" s="94" t="str">
        <f>ט!K45</f>
        <v>הוצאות - מותאם אישית2</v>
      </c>
      <c r="L45" s="113">
        <f>ט!L45</f>
        <v>0</v>
      </c>
      <c r="M45" s="100">
        <f>SUMPRODUCT(($D$6:$D$1503)*($C$6:$C$1503=K45)*($B$6:$B$1503&lt;&gt;'הוראות שימוש'!$D$88))</f>
        <v>0</v>
      </c>
      <c r="N45" s="101">
        <f>ט!N45+$L$1500*(L45-M45)</f>
        <v>0</v>
      </c>
    </row>
    <row r="46" spans="1:14" x14ac:dyDescent="0.2">
      <c r="A46" s="134"/>
      <c r="B46" s="135"/>
      <c r="C46" s="136"/>
      <c r="D46" s="137"/>
      <c r="E46" s="138"/>
      <c r="F46" s="137"/>
      <c r="G46" s="127"/>
      <c r="H46" s="141"/>
      <c r="I46" s="143"/>
      <c r="K46" s="94" t="str">
        <f>ט!K46</f>
        <v>הוצאות - מותאם אישית3</v>
      </c>
      <c r="L46" s="113">
        <f>ט!L46</f>
        <v>0</v>
      </c>
      <c r="M46" s="100">
        <f>SUMPRODUCT(($D$6:$D$1503)*($C$6:$C$1503=K46)*($B$6:$B$1503&lt;&gt;'הוראות שימוש'!$D$88))</f>
        <v>0</v>
      </c>
      <c r="N46" s="101">
        <f>ט!N46+$L$1500*(L46-M46)</f>
        <v>0</v>
      </c>
    </row>
    <row r="47" spans="1:14" x14ac:dyDescent="0.2">
      <c r="A47" s="134"/>
      <c r="B47" s="135"/>
      <c r="C47" s="136"/>
      <c r="D47" s="137"/>
      <c r="E47" s="138"/>
      <c r="F47" s="137"/>
      <c r="G47" s="127"/>
      <c r="H47" s="141"/>
      <c r="I47" s="143"/>
      <c r="K47" s="94" t="str">
        <f>ט!K47</f>
        <v>הוצאות - מותאם אישית4</v>
      </c>
      <c r="L47" s="113">
        <f>ט!L47</f>
        <v>0</v>
      </c>
      <c r="M47" s="100">
        <f>SUMPRODUCT(($D$6:$D$1503)*($C$6:$C$1503=K47)*($B$6:$B$1503&lt;&gt;'הוראות שימוש'!$D$88))</f>
        <v>0</v>
      </c>
      <c r="N47" s="101">
        <f>ט!N47+$L$1500*(L47-M47)</f>
        <v>0</v>
      </c>
    </row>
    <row r="48" spans="1:14" x14ac:dyDescent="0.2">
      <c r="A48" s="134"/>
      <c r="B48" s="135"/>
      <c r="C48" s="136"/>
      <c r="D48" s="137"/>
      <c r="E48" s="138"/>
      <c r="F48" s="137"/>
      <c r="G48" s="127"/>
      <c r="H48" s="141"/>
      <c r="I48" s="143"/>
      <c r="K48" s="94" t="str">
        <f>ט!K48</f>
        <v>הוצאות - מותאם אישית5</v>
      </c>
      <c r="L48" s="113">
        <f>ט!L48</f>
        <v>0</v>
      </c>
      <c r="M48" s="100">
        <f>SUMPRODUCT(($D$6:$D$1503)*($C$6:$C$1503=K48)*($B$6:$B$1503&lt;&gt;'הוראות שימוש'!$D$88))</f>
        <v>0</v>
      </c>
      <c r="N48" s="101">
        <f>ט!N48+$L$1500*(L48-M48)</f>
        <v>0</v>
      </c>
    </row>
    <row r="49" spans="1:14" x14ac:dyDescent="0.2">
      <c r="A49" s="134"/>
      <c r="B49" s="135"/>
      <c r="C49" s="136"/>
      <c r="D49" s="137"/>
      <c r="E49" s="138"/>
      <c r="F49" s="137"/>
      <c r="G49" s="127"/>
      <c r="H49" s="141"/>
      <c r="I49" s="143"/>
      <c r="K49" s="94" t="str">
        <f>ט!K49</f>
        <v>הוצאות - מותאם אישית6</v>
      </c>
      <c r="L49" s="113">
        <f>ט!L49</f>
        <v>0</v>
      </c>
      <c r="M49" s="100">
        <f>SUMPRODUCT(($D$6:$D$1503)*($C$6:$C$1503=K49)*($B$6:$B$1503&lt;&gt;'הוראות שימוש'!$D$88))</f>
        <v>0</v>
      </c>
      <c r="N49" s="101">
        <f>ט!N49+$L$1500*(L49-M49)</f>
        <v>0</v>
      </c>
    </row>
    <row r="50" spans="1:14" ht="15.75" thickBot="1" x14ac:dyDescent="0.25">
      <c r="A50" s="134"/>
      <c r="B50" s="135"/>
      <c r="C50" s="136"/>
      <c r="D50" s="137"/>
      <c r="E50" s="138"/>
      <c r="F50" s="137"/>
      <c r="G50" s="127"/>
      <c r="H50" s="141"/>
      <c r="I50" s="143"/>
      <c r="K50" s="44" t="str">
        <f>ט!K50</f>
        <v>החזרי חובות</v>
      </c>
      <c r="L50" s="74">
        <f>ט!L50</f>
        <v>0</v>
      </c>
      <c r="M50" s="4">
        <f>SUMPRODUCT(($D$6:$D$1503)*($C$6:$C$1503=K50)*($B$6:$B$1503&lt;&gt;'הוראות שימוש'!$D$88))</f>
        <v>0</v>
      </c>
      <c r="N50" s="56">
        <f>ט!N50+$L$1500*(L50-M50)</f>
        <v>0</v>
      </c>
    </row>
    <row r="51" spans="1:14" ht="16.5" thickBot="1" x14ac:dyDescent="0.3">
      <c r="A51" s="134"/>
      <c r="B51" s="135"/>
      <c r="C51" s="136"/>
      <c r="D51" s="137"/>
      <c r="E51" s="138"/>
      <c r="F51" s="137"/>
      <c r="G51" s="127"/>
      <c r="H51" s="141"/>
      <c r="I51" s="143"/>
      <c r="K51" s="41"/>
      <c r="L51" s="75"/>
      <c r="M51" s="41"/>
      <c r="N51" s="57"/>
    </row>
    <row r="52" spans="1:14" ht="15.75" x14ac:dyDescent="0.25">
      <c r="A52" s="134"/>
      <c r="B52" s="135"/>
      <c r="C52" s="136"/>
      <c r="D52" s="137"/>
      <c r="E52" s="138"/>
      <c r="F52" s="137"/>
      <c r="G52" s="127"/>
      <c r="H52" s="141"/>
      <c r="I52" s="143"/>
      <c r="J52" s="116"/>
      <c r="K52" s="45" t="s">
        <v>0</v>
      </c>
      <c r="L52" s="76" t="s">
        <v>45</v>
      </c>
      <c r="M52" s="30" t="s">
        <v>48</v>
      </c>
      <c r="N52" s="58" t="s">
        <v>46</v>
      </c>
    </row>
    <row r="53" spans="1:14" x14ac:dyDescent="0.2">
      <c r="A53" s="134"/>
      <c r="B53" s="135"/>
      <c r="C53" s="136"/>
      <c r="D53" s="137"/>
      <c r="E53" s="138"/>
      <c r="F53" s="137"/>
      <c r="G53" s="127"/>
      <c r="H53" s="141"/>
      <c r="I53" s="143"/>
      <c r="K53" s="102" t="str">
        <f>ט!K53</f>
        <v>שכר עבודה 1</v>
      </c>
      <c r="L53" s="114">
        <f>ט!L53</f>
        <v>0</v>
      </c>
      <c r="M53" s="104">
        <f>SUMPRODUCT(($D$6:$D$1503)*($C$6:$C$1503=K53)*($B$6:$B$1503='הוראות שימוש'!$D$88))</f>
        <v>0</v>
      </c>
      <c r="N53" s="104">
        <f>ט!N53+$L$1500*(M53-L53)</f>
        <v>0</v>
      </c>
    </row>
    <row r="54" spans="1:14" x14ac:dyDescent="0.2">
      <c r="A54" s="134"/>
      <c r="B54" s="135"/>
      <c r="C54" s="136"/>
      <c r="D54" s="137"/>
      <c r="E54" s="138"/>
      <c r="F54" s="137"/>
      <c r="G54" s="127"/>
      <c r="H54" s="141"/>
      <c r="I54" s="143"/>
      <c r="K54" s="106" t="str">
        <f>ט!K54</f>
        <v>שכר עבודה 2</v>
      </c>
      <c r="L54" s="115">
        <f>ט!L54</f>
        <v>0</v>
      </c>
      <c r="M54" s="108">
        <f>SUMPRODUCT(($D$6:$D$1503)*($C$6:$C$1503=K54)*($B$6:$B$1503='הוראות שימוש'!$D$88))</f>
        <v>0</v>
      </c>
      <c r="N54" s="109">
        <f>ט!N54+$L$1500*(M54-L54)</f>
        <v>0</v>
      </c>
    </row>
    <row r="55" spans="1:14" x14ac:dyDescent="0.2">
      <c r="A55" s="134"/>
      <c r="B55" s="135"/>
      <c r="C55" s="136"/>
      <c r="D55" s="137"/>
      <c r="E55" s="138"/>
      <c r="F55" s="137"/>
      <c r="G55" s="127"/>
      <c r="H55" s="141"/>
      <c r="I55" s="143"/>
      <c r="K55" s="106" t="str">
        <f>ט!K55</f>
        <v>שכר עבודה 3</v>
      </c>
      <c r="L55" s="115">
        <f>ט!L55</f>
        <v>0</v>
      </c>
      <c r="M55" s="108">
        <f>SUMPRODUCT(($D$6:$D$1503)*($C$6:$C$1503=K55)*($B$6:$B$1503='הוראות שימוש'!$D$88))</f>
        <v>0</v>
      </c>
      <c r="N55" s="109">
        <f>ט!N55+$L$1500*(M55-L55)</f>
        <v>0</v>
      </c>
    </row>
    <row r="56" spans="1:14" x14ac:dyDescent="0.2">
      <c r="A56" s="134"/>
      <c r="B56" s="135"/>
      <c r="C56" s="136"/>
      <c r="D56" s="137"/>
      <c r="E56" s="138"/>
      <c r="F56" s="137"/>
      <c r="G56" s="127"/>
      <c r="H56" s="141"/>
      <c r="I56" s="143"/>
      <c r="K56" s="106" t="str">
        <f>ט!K56</f>
        <v>שכר עבודה 4</v>
      </c>
      <c r="L56" s="115">
        <f>ט!L56</f>
        <v>0</v>
      </c>
      <c r="M56" s="108">
        <f>SUMPRODUCT(($D$6:$D$1503)*($C$6:$C$1503=K56)*($B$6:$B$1503='הוראות שימוש'!$D$88))</f>
        <v>0</v>
      </c>
      <c r="N56" s="109">
        <f>ט!N56+$L$1500*(M56-L56)</f>
        <v>0</v>
      </c>
    </row>
    <row r="57" spans="1:14" x14ac:dyDescent="0.2">
      <c r="A57" s="134"/>
      <c r="B57" s="135"/>
      <c r="C57" s="136"/>
      <c r="D57" s="137"/>
      <c r="E57" s="138"/>
      <c r="F57" s="137"/>
      <c r="G57" s="127"/>
      <c r="H57" s="141"/>
      <c r="I57" s="143"/>
      <c r="K57" s="106" t="str">
        <f>ט!K57</f>
        <v>קצבת ילדים</v>
      </c>
      <c r="L57" s="115">
        <f>ט!L57</f>
        <v>0</v>
      </c>
      <c r="M57" s="108">
        <f>SUMPRODUCT(($D$6:$D$1503)*($C$6:$C$1503=K57)*($B$6:$B$1503='הוראות שימוש'!$D$88))</f>
        <v>0</v>
      </c>
      <c r="N57" s="109">
        <f>ט!N57+$L$1500*(M57-L57)</f>
        <v>0</v>
      </c>
    </row>
    <row r="58" spans="1:14" x14ac:dyDescent="0.2">
      <c r="A58" s="134"/>
      <c r="B58" s="135"/>
      <c r="C58" s="136"/>
      <c r="D58" s="137"/>
      <c r="E58" s="138"/>
      <c r="F58" s="137"/>
      <c r="G58" s="127"/>
      <c r="H58" s="141"/>
      <c r="I58" s="143"/>
      <c r="K58" s="106" t="str">
        <f>ט!K58</f>
        <v>קצבאות נוספות</v>
      </c>
      <c r="L58" s="115">
        <f>ט!L58</f>
        <v>0</v>
      </c>
      <c r="M58" s="108">
        <f>SUMPRODUCT(($D$6:$D$1503)*($C$6:$C$1503=K58)*($B$6:$B$1503='הוראות שימוש'!$D$88))</f>
        <v>0</v>
      </c>
      <c r="N58" s="109">
        <f>ט!N58+$L$1500*(M58-L58)</f>
        <v>0</v>
      </c>
    </row>
    <row r="59" spans="1:14" x14ac:dyDescent="0.2">
      <c r="A59" s="134"/>
      <c r="B59" s="135"/>
      <c r="C59" s="136"/>
      <c r="D59" s="137"/>
      <c r="E59" s="138"/>
      <c r="F59" s="137"/>
      <c r="G59" s="127"/>
      <c r="H59" s="141"/>
      <c r="I59" s="143"/>
      <c r="K59" s="106" t="str">
        <f>ט!K59</f>
        <v>סיוע בשכר דירה</v>
      </c>
      <c r="L59" s="115">
        <f>ט!L59</f>
        <v>0</v>
      </c>
      <c r="M59" s="108">
        <f>SUMPRODUCT(($D$6:$D$1503)*($C$6:$C$1503=K59)*($B$6:$B$1503='הוראות שימוש'!$D$88))</f>
        <v>0</v>
      </c>
      <c r="N59" s="109">
        <f>ט!N59+$L$1500*(M59-L59)</f>
        <v>0</v>
      </c>
    </row>
    <row r="60" spans="1:14" x14ac:dyDescent="0.2">
      <c r="A60" s="134"/>
      <c r="B60" s="135"/>
      <c r="C60" s="136"/>
      <c r="D60" s="137"/>
      <c r="E60" s="138"/>
      <c r="F60" s="137"/>
      <c r="G60" s="127"/>
      <c r="H60" s="141"/>
      <c r="I60" s="143"/>
      <c r="K60" s="106" t="str">
        <f>ט!K60</f>
        <v>מזונות</v>
      </c>
      <c r="L60" s="115">
        <f>ט!L60</f>
        <v>0</v>
      </c>
      <c r="M60" s="108">
        <f>SUMPRODUCT(($D$6:$D$1503)*($C$6:$C$1503=K60)*($B$6:$B$1503='הוראות שימוש'!$D$88))</f>
        <v>0</v>
      </c>
      <c r="N60" s="109">
        <f>ט!N60+$L$1500*(M60-L60)</f>
        <v>0</v>
      </c>
    </row>
    <row r="61" spans="1:14" x14ac:dyDescent="0.2">
      <c r="A61" s="134"/>
      <c r="B61" s="135"/>
      <c r="C61" s="136"/>
      <c r="D61" s="137"/>
      <c r="E61" s="138"/>
      <c r="F61" s="137"/>
      <c r="G61" s="127"/>
      <c r="H61" s="141"/>
      <c r="I61" s="143"/>
      <c r="K61" s="106" t="str">
        <f>ט!K61</f>
        <v>הכנסה מנכס</v>
      </c>
      <c r="L61" s="115">
        <f>ט!L61</f>
        <v>0</v>
      </c>
      <c r="M61" s="108">
        <f>SUMPRODUCT(($D$6:$D$1503)*($C$6:$C$1503=K61)*($B$6:$B$1503='הוראות שימוש'!$D$88))</f>
        <v>0</v>
      </c>
      <c r="N61" s="109">
        <f>ט!N61+$L$1500*(M61-L61)</f>
        <v>0</v>
      </c>
    </row>
    <row r="62" spans="1:14" x14ac:dyDescent="0.2">
      <c r="A62" s="134"/>
      <c r="B62" s="135"/>
      <c r="C62" s="136"/>
      <c r="D62" s="137"/>
      <c r="E62" s="138"/>
      <c r="F62" s="137"/>
      <c r="G62" s="127"/>
      <c r="H62" s="141"/>
      <c r="I62" s="143"/>
      <c r="K62" s="106" t="str">
        <f>ט!K62</f>
        <v>עזרה מההורים</v>
      </c>
      <c r="L62" s="115">
        <f>ט!L62</f>
        <v>0</v>
      </c>
      <c r="M62" s="108">
        <f>SUMPRODUCT(($D$6:$D$1503)*($C$6:$C$1503=K62)*($B$6:$B$1503='הוראות שימוש'!$D$88))</f>
        <v>0</v>
      </c>
      <c r="N62" s="109">
        <f>ט!N62+$L$1500*(M62-L62)</f>
        <v>0</v>
      </c>
    </row>
    <row r="63" spans="1:14" x14ac:dyDescent="0.2">
      <c r="A63" s="134"/>
      <c r="B63" s="135"/>
      <c r="C63" s="136"/>
      <c r="D63" s="137"/>
      <c r="E63" s="138"/>
      <c r="F63" s="137"/>
      <c r="G63" s="127"/>
      <c r="H63" s="141"/>
      <c r="I63" s="143"/>
      <c r="K63" s="106" t="str">
        <f>ט!K63</f>
        <v>הכנסה נוספת</v>
      </c>
      <c r="L63" s="115">
        <f>ט!L63</f>
        <v>0</v>
      </c>
      <c r="M63" s="108">
        <f>SUMPRODUCT(($D$6:$D$1503)*($C$6:$C$1503=K63)*($B$6:$B$1503='הוראות שימוש'!$D$88))</f>
        <v>0</v>
      </c>
      <c r="N63" s="109">
        <f>ט!N63+$L$1500*(M63-L63)</f>
        <v>0</v>
      </c>
    </row>
    <row r="64" spans="1:14" x14ac:dyDescent="0.2">
      <c r="A64" s="134"/>
      <c r="B64" s="135"/>
      <c r="C64" s="136"/>
      <c r="D64" s="137"/>
      <c r="E64" s="138"/>
      <c r="F64" s="137"/>
      <c r="G64" s="127"/>
      <c r="H64" s="141"/>
      <c r="I64" s="143"/>
      <c r="K64" s="106" t="str">
        <f>ט!K64</f>
        <v>הכנסות - מותאם אישית1</v>
      </c>
      <c r="L64" s="115">
        <f>ט!L64</f>
        <v>0</v>
      </c>
      <c r="M64" s="108">
        <f>SUMPRODUCT(($D$6:$D$1503)*($C$6:$C$1503=K64)*($B$6:$B$1503='הוראות שימוש'!$D$88))</f>
        <v>0</v>
      </c>
      <c r="N64" s="109">
        <f>ט!N64+$L$1500*(M64-L64)</f>
        <v>0</v>
      </c>
    </row>
    <row r="65" spans="1:14" ht="15.75" thickBot="1" x14ac:dyDescent="0.25">
      <c r="A65" s="134"/>
      <c r="B65" s="135"/>
      <c r="C65" s="136"/>
      <c r="D65" s="137"/>
      <c r="E65" s="138"/>
      <c r="F65" s="137"/>
      <c r="G65" s="127"/>
      <c r="H65" s="141"/>
      <c r="I65" s="143"/>
      <c r="K65" s="46" t="str">
        <f>ט!K65</f>
        <v>הכנסות - מותאם אישית2</v>
      </c>
      <c r="L65" s="77">
        <f>ט!L65</f>
        <v>0</v>
      </c>
      <c r="M65" s="31">
        <f>SUMPRODUCT(($D$6:$D$1503)*($C$6:$C$1503=K65)*($B$6:$B$1503='הוראות שימוש'!$D$88))</f>
        <v>0</v>
      </c>
      <c r="N65" s="59">
        <f>ט!N65+$L$1500*(M65-L65)</f>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7"/>
      <c r="B355" s="135"/>
      <c r="C355" s="136"/>
      <c r="D355" s="137"/>
      <c r="E355" s="138"/>
      <c r="F355" s="137"/>
      <c r="G355" s="127"/>
      <c r="H355" s="143"/>
      <c r="I355" s="143"/>
      <c r="K355" s="6"/>
      <c r="L355" s="6"/>
    </row>
    <row r="356" spans="1:12" x14ac:dyDescent="0.2">
      <c r="A356" s="477"/>
      <c r="B356" s="135"/>
      <c r="C356" s="136"/>
      <c r="D356" s="137"/>
      <c r="E356" s="138"/>
      <c r="F356" s="137"/>
      <c r="G356" s="127"/>
      <c r="H356" s="143"/>
      <c r="I356" s="143"/>
      <c r="K356" s="6"/>
      <c r="L356" s="6"/>
    </row>
    <row r="357" spans="1:12" x14ac:dyDescent="0.2">
      <c r="A357" s="477"/>
      <c r="B357" s="135"/>
      <c r="C357" s="136"/>
      <c r="D357" s="137"/>
      <c r="E357" s="138"/>
      <c r="F357" s="137"/>
      <c r="G357" s="127"/>
      <c r="H357" s="143"/>
      <c r="I357" s="143"/>
      <c r="K357" s="6"/>
      <c r="L357" s="6"/>
    </row>
    <row r="358" spans="1:12" x14ac:dyDescent="0.2">
      <c r="A358" s="477"/>
      <c r="B358" s="135"/>
      <c r="C358" s="136"/>
      <c r="D358" s="137"/>
      <c r="E358" s="138"/>
      <c r="F358" s="137"/>
      <c r="G358" s="127"/>
      <c r="H358" s="143"/>
      <c r="I358" s="143"/>
      <c r="K358" s="6"/>
      <c r="L358" s="6"/>
    </row>
    <row r="359" spans="1:12" x14ac:dyDescent="0.2">
      <c r="A359" s="477"/>
      <c r="B359" s="135"/>
      <c r="C359" s="136"/>
      <c r="D359" s="137"/>
      <c r="E359" s="138"/>
      <c r="F359" s="137"/>
      <c r="G359" s="127"/>
      <c r="H359" s="143"/>
      <c r="I359" s="143"/>
      <c r="K359" s="6"/>
      <c r="L359" s="6"/>
    </row>
    <row r="360" spans="1:12" x14ac:dyDescent="0.2">
      <c r="A360" s="477"/>
      <c r="B360" s="135"/>
      <c r="C360" s="136"/>
      <c r="D360" s="137"/>
      <c r="E360" s="138"/>
      <c r="F360" s="137"/>
      <c r="G360" s="127"/>
      <c r="H360" s="143"/>
      <c r="I360" s="143"/>
      <c r="K360" s="6"/>
      <c r="L360" s="6"/>
    </row>
    <row r="361" spans="1:12" x14ac:dyDescent="0.2">
      <c r="A361" s="477"/>
      <c r="B361" s="135"/>
      <c r="C361" s="136"/>
      <c r="D361" s="137"/>
      <c r="E361" s="138"/>
      <c r="F361" s="137"/>
      <c r="G361" s="127"/>
      <c r="H361" s="143"/>
      <c r="I361" s="143"/>
      <c r="K361" s="6"/>
      <c r="L361" s="6"/>
    </row>
    <row r="362" spans="1:12" x14ac:dyDescent="0.2">
      <c r="A362" s="477"/>
      <c r="B362" s="135"/>
      <c r="C362" s="136"/>
      <c r="D362" s="137"/>
      <c r="E362" s="138"/>
      <c r="F362" s="137"/>
      <c r="G362" s="127"/>
      <c r="H362" s="143"/>
      <c r="I362" s="143"/>
      <c r="K362" s="6"/>
      <c r="L362" s="6"/>
    </row>
    <row r="363" spans="1:12" x14ac:dyDescent="0.2">
      <c r="A363" s="477"/>
      <c r="B363" s="135"/>
      <c r="C363" s="136"/>
      <c r="D363" s="137"/>
      <c r="E363" s="138"/>
      <c r="F363" s="137"/>
      <c r="G363" s="127"/>
      <c r="H363" s="143"/>
      <c r="I363" s="143"/>
      <c r="K363" s="6"/>
      <c r="L363" s="6"/>
    </row>
    <row r="364" spans="1:12" x14ac:dyDescent="0.2">
      <c r="A364" s="477"/>
      <c r="B364" s="135"/>
      <c r="C364" s="136"/>
      <c r="D364" s="137"/>
      <c r="E364" s="138"/>
      <c r="F364" s="137"/>
      <c r="G364" s="127"/>
      <c r="H364" s="143"/>
      <c r="I364" s="143"/>
      <c r="K364" s="6"/>
      <c r="L364" s="6"/>
    </row>
    <row r="365" spans="1:12" x14ac:dyDescent="0.2">
      <c r="A365" s="477"/>
      <c r="B365" s="135"/>
      <c r="C365" s="136"/>
      <c r="D365" s="137"/>
      <c r="E365" s="138"/>
      <c r="F365" s="137"/>
      <c r="G365" s="127"/>
      <c r="H365" s="143"/>
      <c r="I365" s="143"/>
      <c r="K365" s="6"/>
      <c r="L365" s="6"/>
    </row>
    <row r="366" spans="1:12" x14ac:dyDescent="0.2">
      <c r="A366" s="477"/>
      <c r="B366" s="135"/>
      <c r="C366" s="136"/>
      <c r="D366" s="137"/>
      <c r="E366" s="138"/>
      <c r="F366" s="137"/>
      <c r="G366" s="127"/>
      <c r="H366" s="143"/>
      <c r="I366" s="143"/>
      <c r="K366" s="6"/>
      <c r="L366" s="6"/>
    </row>
    <row r="367" spans="1:12" x14ac:dyDescent="0.2">
      <c r="A367" s="477"/>
      <c r="B367" s="135"/>
      <c r="C367" s="136"/>
      <c r="D367" s="137"/>
      <c r="E367" s="138"/>
      <c r="F367" s="137"/>
      <c r="G367" s="127"/>
      <c r="H367" s="143"/>
      <c r="I367" s="143"/>
      <c r="K367" s="6"/>
      <c r="L367" s="6"/>
    </row>
    <row r="368" spans="1:12" x14ac:dyDescent="0.2">
      <c r="A368" s="477"/>
      <c r="B368" s="135"/>
      <c r="C368" s="136"/>
      <c r="D368" s="137"/>
      <c r="E368" s="138"/>
      <c r="F368" s="137"/>
      <c r="G368" s="127"/>
      <c r="H368" s="143"/>
      <c r="I368" s="143"/>
      <c r="K368" s="6"/>
      <c r="L368" s="6"/>
    </row>
    <row r="369" spans="1:12" x14ac:dyDescent="0.2">
      <c r="A369" s="477"/>
      <c r="B369" s="135"/>
      <c r="C369" s="136"/>
      <c r="D369" s="137"/>
      <c r="E369" s="138"/>
      <c r="F369" s="137"/>
      <c r="G369" s="127"/>
      <c r="H369" s="143"/>
      <c r="I369" s="143"/>
      <c r="K369" s="6"/>
      <c r="L369" s="6"/>
    </row>
    <row r="370" spans="1:12" x14ac:dyDescent="0.2">
      <c r="A370" s="477"/>
      <c r="B370" s="135"/>
      <c r="C370" s="136"/>
      <c r="D370" s="137"/>
      <c r="E370" s="138"/>
      <c r="F370" s="137"/>
      <c r="G370" s="127"/>
      <c r="H370" s="143"/>
      <c r="I370" s="143"/>
      <c r="K370" s="6"/>
      <c r="L370" s="6"/>
    </row>
    <row r="371" spans="1:12" x14ac:dyDescent="0.2">
      <c r="A371" s="477"/>
      <c r="B371" s="135"/>
      <c r="C371" s="136"/>
      <c r="D371" s="137"/>
      <c r="E371" s="138"/>
      <c r="F371" s="137"/>
      <c r="G371" s="127"/>
      <c r="H371" s="143"/>
      <c r="I371" s="143"/>
      <c r="K371" s="6"/>
      <c r="L371" s="6"/>
    </row>
    <row r="372" spans="1:12" x14ac:dyDescent="0.2">
      <c r="A372" s="477"/>
      <c r="B372" s="135"/>
      <c r="C372" s="136"/>
      <c r="D372" s="137"/>
      <c r="E372" s="138"/>
      <c r="F372" s="137"/>
      <c r="G372" s="127"/>
      <c r="H372" s="143"/>
      <c r="I372" s="143"/>
      <c r="K372" s="6"/>
      <c r="L372" s="6"/>
    </row>
    <row r="373" spans="1:12" x14ac:dyDescent="0.2">
      <c r="A373" s="477"/>
      <c r="B373" s="135"/>
      <c r="C373" s="136"/>
      <c r="D373" s="137"/>
      <c r="E373" s="138"/>
      <c r="F373" s="137"/>
      <c r="G373" s="127"/>
      <c r="H373" s="143"/>
      <c r="I373" s="143"/>
      <c r="K373" s="6"/>
      <c r="L373" s="6"/>
    </row>
    <row r="374" spans="1:12" x14ac:dyDescent="0.2">
      <c r="A374" s="477"/>
      <c r="B374" s="135"/>
      <c r="C374" s="136"/>
      <c r="D374" s="137"/>
      <c r="E374" s="138"/>
      <c r="F374" s="137"/>
      <c r="G374" s="127"/>
      <c r="H374" s="143"/>
      <c r="I374" s="143"/>
      <c r="K374" s="6"/>
      <c r="L374" s="6"/>
    </row>
    <row r="375" spans="1:12" x14ac:dyDescent="0.2">
      <c r="A375" s="477"/>
      <c r="B375" s="135"/>
      <c r="C375" s="136"/>
      <c r="D375" s="137"/>
      <c r="E375" s="138"/>
      <c r="F375" s="137"/>
      <c r="G375" s="127"/>
      <c r="H375" s="143"/>
      <c r="I375" s="143"/>
      <c r="K375" s="6"/>
      <c r="L375" s="6"/>
    </row>
    <row r="376" spans="1:12" x14ac:dyDescent="0.2">
      <c r="A376" s="477"/>
      <c r="B376" s="135"/>
      <c r="C376" s="136"/>
      <c r="D376" s="137"/>
      <c r="E376" s="138"/>
      <c r="F376" s="137"/>
      <c r="G376" s="127"/>
      <c r="H376" s="143"/>
      <c r="I376" s="143"/>
      <c r="K376" s="6"/>
      <c r="L376" s="6"/>
    </row>
    <row r="377" spans="1:12" x14ac:dyDescent="0.2">
      <c r="A377" s="477"/>
      <c r="B377" s="135"/>
      <c r="C377" s="136"/>
      <c r="D377" s="137"/>
      <c r="E377" s="138"/>
      <c r="F377" s="137"/>
      <c r="G377" s="127"/>
      <c r="H377" s="143"/>
      <c r="I377" s="143"/>
      <c r="K377" s="6"/>
      <c r="L377" s="6"/>
    </row>
    <row r="378" spans="1:12" x14ac:dyDescent="0.2">
      <c r="A378" s="477"/>
      <c r="B378" s="135"/>
      <c r="C378" s="136"/>
      <c r="D378" s="137"/>
      <c r="E378" s="138"/>
      <c r="F378" s="137"/>
      <c r="G378" s="127"/>
      <c r="H378" s="143"/>
      <c r="I378" s="143"/>
      <c r="K378" s="6"/>
      <c r="L378" s="6"/>
    </row>
    <row r="379" spans="1:12" x14ac:dyDescent="0.2">
      <c r="A379" s="477"/>
      <c r="B379" s="135"/>
      <c r="C379" s="136"/>
      <c r="D379" s="137"/>
      <c r="E379" s="138"/>
      <c r="F379" s="137"/>
      <c r="G379" s="127"/>
      <c r="H379" s="143"/>
      <c r="I379" s="143"/>
      <c r="K379" s="6"/>
      <c r="L379" s="6"/>
    </row>
    <row r="380" spans="1:12" x14ac:dyDescent="0.2">
      <c r="A380" s="477"/>
      <c r="B380" s="135"/>
      <c r="C380" s="136"/>
      <c r="D380" s="137"/>
      <c r="E380" s="138"/>
      <c r="F380" s="137"/>
      <c r="G380" s="127"/>
      <c r="H380" s="143"/>
      <c r="I380" s="143"/>
      <c r="K380" s="6"/>
      <c r="L380" s="6"/>
    </row>
    <row r="381" spans="1:12" x14ac:dyDescent="0.2">
      <c r="A381" s="477"/>
      <c r="B381" s="135"/>
      <c r="C381" s="136"/>
      <c r="D381" s="137"/>
      <c r="E381" s="138"/>
      <c r="F381" s="137"/>
      <c r="G381" s="127"/>
      <c r="H381" s="143"/>
      <c r="I381" s="143"/>
      <c r="K381" s="6"/>
      <c r="L381" s="6"/>
    </row>
    <row r="382" spans="1:12" x14ac:dyDescent="0.2">
      <c r="A382" s="477"/>
      <c r="B382" s="135"/>
      <c r="C382" s="136"/>
      <c r="D382" s="137"/>
      <c r="E382" s="138"/>
      <c r="F382" s="137"/>
      <c r="G382" s="127"/>
      <c r="H382" s="143"/>
      <c r="I382" s="143"/>
      <c r="K382" s="6"/>
      <c r="L382" s="6"/>
    </row>
    <row r="383" spans="1:12" x14ac:dyDescent="0.2">
      <c r="A383" s="477"/>
      <c r="B383" s="135"/>
      <c r="C383" s="136"/>
      <c r="D383" s="137"/>
      <c r="E383" s="138"/>
      <c r="F383" s="137"/>
      <c r="G383" s="127"/>
      <c r="H383" s="143"/>
      <c r="I383" s="143"/>
      <c r="K383" s="6"/>
      <c r="L383" s="6"/>
    </row>
    <row r="384" spans="1:12" x14ac:dyDescent="0.2">
      <c r="A384" s="477"/>
      <c r="B384" s="135"/>
      <c r="C384" s="136"/>
      <c r="D384" s="137"/>
      <c r="E384" s="138"/>
      <c r="F384" s="137"/>
      <c r="G384" s="127"/>
      <c r="H384" s="143"/>
      <c r="I384" s="143"/>
      <c r="K384" s="6"/>
      <c r="L384" s="6"/>
    </row>
    <row r="385" spans="1:12" x14ac:dyDescent="0.2">
      <c r="A385" s="477"/>
      <c r="B385" s="135"/>
      <c r="C385" s="136"/>
      <c r="D385" s="137"/>
      <c r="E385" s="138"/>
      <c r="F385" s="137"/>
      <c r="G385" s="127"/>
      <c r="H385" s="143"/>
      <c r="I385" s="143"/>
      <c r="K385" s="6"/>
      <c r="L385" s="6"/>
    </row>
    <row r="386" spans="1:12" x14ac:dyDescent="0.2">
      <c r="A386" s="477"/>
      <c r="B386" s="135"/>
      <c r="C386" s="136"/>
      <c r="D386" s="137"/>
      <c r="E386" s="138"/>
      <c r="F386" s="137"/>
      <c r="G386" s="127"/>
      <c r="H386" s="143"/>
      <c r="I386" s="143"/>
      <c r="K386" s="6"/>
      <c r="L386" s="6"/>
    </row>
    <row r="387" spans="1:12" x14ac:dyDescent="0.2">
      <c r="A387" s="477"/>
      <c r="B387" s="135"/>
      <c r="C387" s="136"/>
      <c r="D387" s="137"/>
      <c r="E387" s="138"/>
      <c r="F387" s="137"/>
      <c r="G387" s="127"/>
      <c r="H387" s="143"/>
      <c r="I387" s="143"/>
      <c r="K387" s="6"/>
      <c r="L387" s="6"/>
    </row>
    <row r="388" spans="1:12" x14ac:dyDescent="0.2">
      <c r="A388" s="477"/>
      <c r="B388" s="135"/>
      <c r="C388" s="136"/>
      <c r="D388" s="137"/>
      <c r="E388" s="138"/>
      <c r="F388" s="137"/>
      <c r="G388" s="127"/>
      <c r="H388" s="143"/>
      <c r="I388" s="143"/>
      <c r="K388" s="6"/>
      <c r="L388" s="6"/>
    </row>
    <row r="389" spans="1:12" x14ac:dyDescent="0.2">
      <c r="A389" s="477"/>
      <c r="B389" s="135"/>
      <c r="C389" s="136"/>
      <c r="D389" s="137"/>
      <c r="E389" s="138"/>
      <c r="F389" s="137"/>
      <c r="G389" s="127"/>
      <c r="H389" s="143"/>
      <c r="I389" s="143"/>
      <c r="K389" s="6"/>
      <c r="L389" s="6"/>
    </row>
    <row r="390" spans="1:12" x14ac:dyDescent="0.2">
      <c r="A390" s="477"/>
      <c r="B390" s="135"/>
      <c r="C390" s="136"/>
      <c r="D390" s="137"/>
      <c r="E390" s="138"/>
      <c r="F390" s="137"/>
      <c r="G390" s="127"/>
      <c r="H390" s="143"/>
      <c r="I390" s="143"/>
      <c r="K390" s="6"/>
      <c r="L390" s="6"/>
    </row>
    <row r="391" spans="1:12" x14ac:dyDescent="0.2">
      <c r="A391" s="477"/>
      <c r="B391" s="135"/>
      <c r="C391" s="136"/>
      <c r="D391" s="137"/>
      <c r="E391" s="138"/>
      <c r="F391" s="137"/>
      <c r="G391" s="127"/>
      <c r="H391" s="143"/>
      <c r="I391" s="143"/>
      <c r="K391" s="6"/>
      <c r="L391" s="6"/>
    </row>
    <row r="392" spans="1:12" x14ac:dyDescent="0.2">
      <c r="A392" s="477"/>
      <c r="B392" s="135"/>
      <c r="C392" s="136"/>
      <c r="D392" s="137"/>
      <c r="E392" s="138"/>
      <c r="F392" s="137"/>
      <c r="G392" s="127"/>
      <c r="H392" s="143"/>
      <c r="I392" s="143"/>
      <c r="K392" s="6"/>
      <c r="L392" s="6"/>
    </row>
    <row r="393" spans="1:12" x14ac:dyDescent="0.2">
      <c r="A393" s="477"/>
      <c r="B393" s="135"/>
      <c r="C393" s="136"/>
      <c r="D393" s="137"/>
      <c r="E393" s="138"/>
      <c r="F393" s="137"/>
      <c r="G393" s="127"/>
      <c r="H393" s="143"/>
      <c r="I393" s="143"/>
      <c r="K393" s="6"/>
      <c r="L393" s="6"/>
    </row>
    <row r="394" spans="1:12" x14ac:dyDescent="0.2">
      <c r="A394" s="477"/>
      <c r="B394" s="135"/>
      <c r="C394" s="136"/>
      <c r="D394" s="137"/>
      <c r="E394" s="138"/>
      <c r="F394" s="137"/>
      <c r="G394" s="127"/>
      <c r="H394" s="143"/>
      <c r="I394" s="143"/>
      <c r="K394" s="6"/>
      <c r="L394" s="6"/>
    </row>
    <row r="395" spans="1:12" x14ac:dyDescent="0.2">
      <c r="A395" s="477"/>
      <c r="B395" s="135"/>
      <c r="C395" s="136"/>
      <c r="D395" s="137"/>
      <c r="E395" s="138"/>
      <c r="F395" s="137"/>
      <c r="G395" s="127"/>
      <c r="H395" s="143"/>
      <c r="I395" s="143"/>
      <c r="K395" s="6"/>
      <c r="L395" s="6"/>
    </row>
    <row r="396" spans="1:12" x14ac:dyDescent="0.2">
      <c r="A396" s="477"/>
      <c r="B396" s="135"/>
      <c r="C396" s="136"/>
      <c r="D396" s="137"/>
      <c r="E396" s="138"/>
      <c r="F396" s="137"/>
      <c r="G396" s="127"/>
      <c r="H396" s="143"/>
      <c r="I396" s="143"/>
      <c r="K396" s="6"/>
      <c r="L396" s="6"/>
    </row>
    <row r="397" spans="1:12" x14ac:dyDescent="0.2">
      <c r="A397" s="477"/>
      <c r="B397" s="135"/>
      <c r="C397" s="136"/>
      <c r="D397" s="137"/>
      <c r="E397" s="138"/>
      <c r="F397" s="137"/>
      <c r="G397" s="127"/>
      <c r="H397" s="143"/>
      <c r="I397" s="143"/>
      <c r="K397" s="6"/>
      <c r="L397" s="6"/>
    </row>
    <row r="398" spans="1:12" x14ac:dyDescent="0.2">
      <c r="A398" s="477"/>
      <c r="B398" s="135"/>
      <c r="C398" s="136"/>
      <c r="D398" s="137"/>
      <c r="E398" s="138"/>
      <c r="F398" s="137"/>
      <c r="G398" s="127"/>
      <c r="H398" s="143"/>
      <c r="I398" s="143"/>
      <c r="K398" s="6"/>
      <c r="L398" s="6"/>
    </row>
    <row r="399" spans="1:12" x14ac:dyDescent="0.2">
      <c r="A399" s="477"/>
      <c r="B399" s="135"/>
      <c r="C399" s="136"/>
      <c r="D399" s="137"/>
      <c r="E399" s="138"/>
      <c r="F399" s="137"/>
      <c r="G399" s="127"/>
      <c r="H399" s="143"/>
      <c r="I399" s="143"/>
      <c r="K399" s="6"/>
      <c r="L399" s="6"/>
    </row>
    <row r="400" spans="1:12" x14ac:dyDescent="0.2">
      <c r="A400" s="477"/>
      <c r="B400" s="135"/>
      <c r="C400" s="136"/>
      <c r="D400" s="137"/>
      <c r="E400" s="138"/>
      <c r="F400" s="137"/>
      <c r="G400" s="127"/>
      <c r="H400" s="143"/>
      <c r="I400" s="143"/>
      <c r="K400" s="6"/>
      <c r="L400" s="6"/>
    </row>
    <row r="401" spans="1:12" x14ac:dyDescent="0.2">
      <c r="A401" s="477"/>
      <c r="B401" s="135"/>
      <c r="C401" s="136"/>
      <c r="D401" s="137"/>
      <c r="E401" s="138"/>
      <c r="F401" s="137"/>
      <c r="G401" s="127"/>
      <c r="H401" s="143"/>
      <c r="I401" s="143"/>
      <c r="K401" s="6"/>
      <c r="L401" s="6"/>
    </row>
    <row r="402" spans="1:12" x14ac:dyDescent="0.2">
      <c r="A402" s="477"/>
      <c r="B402" s="135"/>
      <c r="C402" s="136"/>
      <c r="D402" s="137"/>
      <c r="E402" s="138"/>
      <c r="F402" s="137"/>
      <c r="G402" s="127"/>
      <c r="H402" s="143"/>
      <c r="I402" s="143"/>
      <c r="K402" s="6"/>
      <c r="L402" s="6"/>
    </row>
    <row r="403" spans="1:12" x14ac:dyDescent="0.2">
      <c r="A403" s="477"/>
      <c r="B403" s="135"/>
      <c r="C403" s="136"/>
      <c r="D403" s="137"/>
      <c r="E403" s="138"/>
      <c r="F403" s="137"/>
      <c r="G403" s="127"/>
      <c r="H403" s="143"/>
      <c r="I403" s="143"/>
      <c r="K403" s="6"/>
      <c r="L403" s="6"/>
    </row>
    <row r="404" spans="1:12" x14ac:dyDescent="0.2">
      <c r="A404" s="477"/>
      <c r="B404" s="135"/>
      <c r="C404" s="136"/>
      <c r="D404" s="137"/>
      <c r="E404" s="138"/>
      <c r="F404" s="137"/>
      <c r="G404" s="127"/>
      <c r="H404" s="143"/>
      <c r="I404" s="143"/>
      <c r="K404" s="6"/>
      <c r="L404" s="6"/>
    </row>
    <row r="405" spans="1:12" x14ac:dyDescent="0.2">
      <c r="A405" s="477"/>
      <c r="B405" s="135"/>
      <c r="C405" s="136"/>
      <c r="D405" s="137"/>
      <c r="E405" s="138"/>
      <c r="F405" s="137"/>
      <c r="G405" s="127"/>
      <c r="H405" s="143"/>
      <c r="I405" s="143"/>
      <c r="K405" s="6"/>
      <c r="L405" s="6"/>
    </row>
    <row r="406" spans="1:12" x14ac:dyDescent="0.2">
      <c r="A406" s="477"/>
      <c r="B406" s="135"/>
      <c r="C406" s="136"/>
      <c r="D406" s="137"/>
      <c r="E406" s="138"/>
      <c r="F406" s="137"/>
      <c r="G406" s="127"/>
      <c r="H406" s="143"/>
      <c r="I406" s="143"/>
      <c r="K406" s="6"/>
      <c r="L406" s="6"/>
    </row>
    <row r="407" spans="1:12" x14ac:dyDescent="0.2">
      <c r="A407" s="477"/>
      <c r="B407" s="135"/>
      <c r="C407" s="136"/>
      <c r="D407" s="137"/>
      <c r="E407" s="138"/>
      <c r="F407" s="137"/>
      <c r="G407" s="127"/>
      <c r="H407" s="143"/>
      <c r="I407" s="143"/>
      <c r="K407" s="6"/>
      <c r="L407" s="6"/>
    </row>
    <row r="408" spans="1:12" x14ac:dyDescent="0.2">
      <c r="A408" s="477"/>
      <c r="B408" s="135"/>
      <c r="C408" s="136"/>
      <c r="D408" s="137"/>
      <c r="E408" s="138"/>
      <c r="F408" s="137"/>
      <c r="G408" s="127"/>
      <c r="H408" s="143"/>
      <c r="I408" s="143"/>
      <c r="K408" s="6"/>
      <c r="L408" s="6"/>
    </row>
    <row r="409" spans="1:12" x14ac:dyDescent="0.2">
      <c r="A409" s="477"/>
      <c r="B409" s="135"/>
      <c r="C409" s="136"/>
      <c r="D409" s="137"/>
      <c r="E409" s="138"/>
      <c r="F409" s="137"/>
      <c r="G409" s="127"/>
      <c r="H409" s="143"/>
      <c r="I409" s="143"/>
      <c r="K409" s="6"/>
      <c r="L409" s="6"/>
    </row>
    <row r="410" spans="1:12" x14ac:dyDescent="0.2">
      <c r="A410" s="477"/>
      <c r="B410" s="135"/>
      <c r="C410" s="136"/>
      <c r="D410" s="137"/>
      <c r="E410" s="138"/>
      <c r="F410" s="137"/>
      <c r="G410" s="127"/>
      <c r="H410" s="143"/>
      <c r="I410" s="143"/>
      <c r="K410" s="6"/>
      <c r="L410" s="6"/>
    </row>
    <row r="411" spans="1:12" x14ac:dyDescent="0.2">
      <c r="A411" s="477"/>
      <c r="B411" s="135"/>
      <c r="C411" s="136"/>
      <c r="D411" s="137"/>
      <c r="E411" s="138"/>
      <c r="F411" s="137"/>
      <c r="G411" s="127"/>
      <c r="H411" s="143"/>
      <c r="I411" s="143"/>
      <c r="K411" s="6"/>
      <c r="L411" s="6"/>
    </row>
    <row r="412" spans="1:12" x14ac:dyDescent="0.2">
      <c r="A412" s="477"/>
      <c r="B412" s="135"/>
      <c r="C412" s="136"/>
      <c r="D412" s="137"/>
      <c r="E412" s="138"/>
      <c r="F412" s="137"/>
      <c r="G412" s="127"/>
      <c r="H412" s="143"/>
      <c r="I412" s="143"/>
      <c r="K412" s="6"/>
      <c r="L412" s="6"/>
    </row>
    <row r="413" spans="1:12" x14ac:dyDescent="0.2">
      <c r="A413" s="477"/>
      <c r="B413" s="135"/>
      <c r="C413" s="136"/>
      <c r="D413" s="137"/>
      <c r="E413" s="138"/>
      <c r="F413" s="137"/>
      <c r="G413" s="127"/>
      <c r="H413" s="143"/>
      <c r="I413" s="143"/>
      <c r="K413" s="6"/>
      <c r="L413" s="6"/>
    </row>
    <row r="414" spans="1:12" x14ac:dyDescent="0.2">
      <c r="A414" s="477"/>
      <c r="B414" s="135"/>
      <c r="C414" s="136"/>
      <c r="D414" s="137"/>
      <c r="E414" s="138"/>
      <c r="F414" s="137"/>
      <c r="G414" s="127"/>
      <c r="H414" s="143"/>
      <c r="I414" s="143"/>
      <c r="K414" s="6"/>
      <c r="L414" s="6"/>
    </row>
    <row r="415" spans="1:12" x14ac:dyDescent="0.2">
      <c r="A415" s="477"/>
      <c r="B415" s="135"/>
      <c r="C415" s="136"/>
      <c r="D415" s="137"/>
      <c r="E415" s="138"/>
      <c r="F415" s="137"/>
      <c r="G415" s="127"/>
      <c r="H415" s="143"/>
      <c r="I415" s="143"/>
      <c r="K415" s="6"/>
      <c r="L415" s="6"/>
    </row>
    <row r="416" spans="1:12" x14ac:dyDescent="0.2">
      <c r="A416" s="477"/>
      <c r="B416" s="135"/>
      <c r="C416" s="136"/>
      <c r="D416" s="137"/>
      <c r="E416" s="138"/>
      <c r="F416" s="137"/>
      <c r="G416" s="127"/>
      <c r="H416" s="143"/>
      <c r="I416" s="143"/>
      <c r="K416" s="6"/>
      <c r="L416" s="6"/>
    </row>
    <row r="417" spans="1:12" x14ac:dyDescent="0.2">
      <c r="A417" s="477"/>
      <c r="B417" s="135"/>
      <c r="C417" s="136"/>
      <c r="D417" s="137"/>
      <c r="E417" s="138"/>
      <c r="F417" s="137"/>
      <c r="G417" s="127"/>
      <c r="H417" s="143"/>
      <c r="I417" s="143"/>
      <c r="K417" s="6"/>
      <c r="L417" s="6"/>
    </row>
    <row r="418" spans="1:12" x14ac:dyDescent="0.2">
      <c r="A418" s="477"/>
      <c r="B418" s="135"/>
      <c r="C418" s="136"/>
      <c r="D418" s="137"/>
      <c r="E418" s="138"/>
      <c r="F418" s="137"/>
      <c r="G418" s="127"/>
      <c r="H418" s="143"/>
      <c r="I418" s="143"/>
      <c r="K418" s="6"/>
      <c r="L418" s="6"/>
    </row>
    <row r="419" spans="1:12" x14ac:dyDescent="0.2">
      <c r="A419" s="477"/>
      <c r="B419" s="135"/>
      <c r="C419" s="136"/>
      <c r="D419" s="137"/>
      <c r="E419" s="138"/>
      <c r="F419" s="137"/>
      <c r="G419" s="127"/>
      <c r="H419" s="143"/>
      <c r="I419" s="143"/>
      <c r="K419" s="6"/>
      <c r="L419" s="6"/>
    </row>
    <row r="420" spans="1:12" x14ac:dyDescent="0.2">
      <c r="A420" s="477"/>
      <c r="B420" s="135"/>
      <c r="C420" s="136"/>
      <c r="D420" s="137"/>
      <c r="E420" s="138"/>
      <c r="F420" s="137"/>
      <c r="G420" s="127"/>
      <c r="H420" s="143"/>
      <c r="I420" s="143"/>
      <c r="K420" s="6"/>
      <c r="L420" s="6"/>
    </row>
    <row r="421" spans="1:12" x14ac:dyDescent="0.2">
      <c r="A421" s="477"/>
      <c r="B421" s="135"/>
      <c r="C421" s="136"/>
      <c r="D421" s="137"/>
      <c r="E421" s="138"/>
      <c r="F421" s="137"/>
      <c r="G421" s="127"/>
      <c r="H421" s="143"/>
      <c r="I421" s="143"/>
      <c r="K421" s="6"/>
      <c r="L421" s="6"/>
    </row>
    <row r="422" spans="1:12" x14ac:dyDescent="0.2">
      <c r="A422" s="477"/>
      <c r="B422" s="135"/>
      <c r="C422" s="136"/>
      <c r="D422" s="137"/>
      <c r="E422" s="138"/>
      <c r="F422" s="137"/>
      <c r="G422" s="127"/>
      <c r="H422" s="143"/>
      <c r="I422" s="143"/>
      <c r="K422" s="6"/>
      <c r="L422" s="6"/>
    </row>
    <row r="423" spans="1:12" x14ac:dyDescent="0.2">
      <c r="A423" s="477"/>
      <c r="B423" s="135"/>
      <c r="C423" s="136"/>
      <c r="D423" s="137"/>
      <c r="E423" s="138"/>
      <c r="F423" s="137"/>
      <c r="G423" s="127"/>
      <c r="H423" s="143"/>
      <c r="I423" s="143"/>
      <c r="K423" s="6"/>
      <c r="L423" s="6"/>
    </row>
    <row r="424" spans="1:12" x14ac:dyDescent="0.2">
      <c r="A424" s="477"/>
      <c r="B424" s="135"/>
      <c r="C424" s="136"/>
      <c r="D424" s="137"/>
      <c r="E424" s="138"/>
      <c r="F424" s="137"/>
      <c r="G424" s="127"/>
      <c r="H424" s="143"/>
      <c r="I424" s="143"/>
      <c r="K424" s="6"/>
      <c r="L424" s="6"/>
    </row>
    <row r="425" spans="1:12" x14ac:dyDescent="0.2">
      <c r="A425" s="477"/>
      <c r="B425" s="135"/>
      <c r="C425" s="136"/>
      <c r="D425" s="137"/>
      <c r="E425" s="138"/>
      <c r="F425" s="137"/>
      <c r="G425" s="127"/>
      <c r="H425" s="143"/>
      <c r="I425" s="143"/>
      <c r="K425" s="6"/>
      <c r="L425" s="6"/>
    </row>
    <row r="426" spans="1:12" x14ac:dyDescent="0.2">
      <c r="A426" s="477"/>
      <c r="B426" s="135"/>
      <c r="C426" s="136"/>
      <c r="D426" s="137"/>
      <c r="E426" s="138"/>
      <c r="F426" s="137"/>
      <c r="G426" s="127"/>
      <c r="H426" s="143"/>
      <c r="I426" s="143"/>
      <c r="K426" s="6"/>
      <c r="L426" s="6"/>
    </row>
    <row r="427" spans="1:12" x14ac:dyDescent="0.2">
      <c r="A427" s="477"/>
      <c r="B427" s="135"/>
      <c r="C427" s="136"/>
      <c r="D427" s="137"/>
      <c r="E427" s="138"/>
      <c r="F427" s="137"/>
      <c r="G427" s="127"/>
      <c r="H427" s="143"/>
      <c r="I427" s="143"/>
      <c r="K427" s="6"/>
      <c r="L427" s="6"/>
    </row>
    <row r="428" spans="1:12" x14ac:dyDescent="0.2">
      <c r="A428" s="477"/>
      <c r="B428" s="135"/>
      <c r="C428" s="136"/>
      <c r="D428" s="137"/>
      <c r="E428" s="138"/>
      <c r="F428" s="137"/>
      <c r="G428" s="127"/>
      <c r="H428" s="143"/>
      <c r="I428" s="143"/>
      <c r="K428" s="6"/>
      <c r="L428" s="6"/>
    </row>
    <row r="429" spans="1:12" x14ac:dyDescent="0.2">
      <c r="A429" s="477"/>
      <c r="B429" s="135"/>
      <c r="C429" s="136"/>
      <c r="D429" s="137"/>
      <c r="E429" s="138"/>
      <c r="F429" s="137"/>
      <c r="G429" s="127"/>
      <c r="H429" s="143"/>
      <c r="I429" s="143"/>
      <c r="K429" s="6"/>
      <c r="L429" s="6"/>
    </row>
    <row r="430" spans="1:12" x14ac:dyDescent="0.2">
      <c r="A430" s="477"/>
      <c r="B430" s="135"/>
      <c r="C430" s="136"/>
      <c r="D430" s="137"/>
      <c r="E430" s="138"/>
      <c r="F430" s="137"/>
      <c r="G430" s="127"/>
      <c r="H430" s="143"/>
      <c r="I430" s="143"/>
      <c r="K430" s="6"/>
      <c r="L430" s="6"/>
    </row>
    <row r="431" spans="1:12" x14ac:dyDescent="0.2">
      <c r="A431" s="477"/>
      <c r="B431" s="135"/>
      <c r="C431" s="136"/>
      <c r="D431" s="137"/>
      <c r="E431" s="138"/>
      <c r="F431" s="137"/>
      <c r="G431" s="127"/>
      <c r="H431" s="143"/>
      <c r="I431" s="143"/>
      <c r="K431" s="6"/>
      <c r="L431" s="6"/>
    </row>
    <row r="432" spans="1:12" x14ac:dyDescent="0.2">
      <c r="A432" s="477"/>
      <c r="B432" s="135"/>
      <c r="C432" s="136"/>
      <c r="D432" s="137"/>
      <c r="E432" s="138"/>
      <c r="F432" s="137"/>
      <c r="G432" s="127"/>
      <c r="H432" s="143"/>
      <c r="I432" s="143"/>
      <c r="K432" s="6"/>
      <c r="L432" s="6"/>
    </row>
    <row r="433" spans="1:12" x14ac:dyDescent="0.2">
      <c r="A433" s="477"/>
      <c r="B433" s="135"/>
      <c r="C433" s="136"/>
      <c r="D433" s="137"/>
      <c r="E433" s="138"/>
      <c r="F433" s="137"/>
      <c r="G433" s="127"/>
      <c r="H433" s="143"/>
      <c r="I433" s="143"/>
      <c r="K433" s="6"/>
      <c r="L433" s="6"/>
    </row>
    <row r="434" spans="1:12" x14ac:dyDescent="0.2">
      <c r="A434" s="477"/>
      <c r="B434" s="135"/>
      <c r="C434" s="136"/>
      <c r="D434" s="137"/>
      <c r="E434" s="138"/>
      <c r="F434" s="137"/>
      <c r="G434" s="127"/>
      <c r="H434" s="143"/>
      <c r="I434" s="143"/>
      <c r="K434" s="6"/>
      <c r="L434" s="6"/>
    </row>
    <row r="435" spans="1:12" x14ac:dyDescent="0.2">
      <c r="A435" s="477"/>
      <c r="B435" s="135"/>
      <c r="C435" s="136"/>
      <c r="D435" s="137"/>
      <c r="E435" s="138"/>
      <c r="F435" s="137"/>
      <c r="G435" s="127"/>
      <c r="H435" s="143"/>
      <c r="I435" s="143"/>
      <c r="K435" s="6"/>
      <c r="L435" s="6"/>
    </row>
    <row r="436" spans="1:12" x14ac:dyDescent="0.2">
      <c r="A436" s="477"/>
      <c r="B436" s="135"/>
      <c r="C436" s="136"/>
      <c r="D436" s="137"/>
      <c r="E436" s="138"/>
      <c r="F436" s="137"/>
      <c r="G436" s="127"/>
      <c r="H436" s="143"/>
      <c r="I436" s="143"/>
      <c r="K436" s="6"/>
      <c r="L436" s="6"/>
    </row>
    <row r="437" spans="1:12" x14ac:dyDescent="0.2">
      <c r="A437" s="477"/>
      <c r="B437" s="135"/>
      <c r="C437" s="136"/>
      <c r="D437" s="137"/>
      <c r="E437" s="138"/>
      <c r="F437" s="137"/>
      <c r="G437" s="127"/>
      <c r="H437" s="143"/>
      <c r="I437" s="143"/>
      <c r="K437" s="6"/>
      <c r="L437" s="6"/>
    </row>
    <row r="438" spans="1:12" x14ac:dyDescent="0.2">
      <c r="A438" s="477"/>
      <c r="B438" s="135"/>
      <c r="C438" s="136"/>
      <c r="D438" s="137"/>
      <c r="E438" s="138"/>
      <c r="F438" s="137"/>
      <c r="G438" s="127"/>
      <c r="H438" s="143"/>
      <c r="I438" s="143"/>
      <c r="K438" s="6"/>
      <c r="L438" s="6"/>
    </row>
    <row r="439" spans="1:12" x14ac:dyDescent="0.2">
      <c r="A439" s="477"/>
      <c r="B439" s="135"/>
      <c r="C439" s="136"/>
      <c r="D439" s="137"/>
      <c r="E439" s="138"/>
      <c r="F439" s="137"/>
      <c r="G439" s="127"/>
      <c r="H439" s="143"/>
      <c r="I439" s="143"/>
      <c r="K439" s="6"/>
      <c r="L439" s="6"/>
    </row>
    <row r="440" spans="1:12" x14ac:dyDescent="0.2">
      <c r="A440" s="477"/>
      <c r="B440" s="135"/>
      <c r="C440" s="136"/>
      <c r="D440" s="137"/>
      <c r="E440" s="138"/>
      <c r="F440" s="137"/>
      <c r="G440" s="127"/>
      <c r="H440" s="143"/>
      <c r="I440" s="143"/>
      <c r="K440" s="6"/>
      <c r="L440" s="6"/>
    </row>
    <row r="441" spans="1:12" x14ac:dyDescent="0.2">
      <c r="A441" s="477"/>
      <c r="B441" s="135"/>
      <c r="C441" s="136"/>
      <c r="D441" s="137"/>
      <c r="E441" s="138"/>
      <c r="F441" s="137"/>
      <c r="G441" s="127"/>
      <c r="H441" s="143"/>
      <c r="I441" s="143"/>
      <c r="K441" s="6"/>
      <c r="L441" s="6"/>
    </row>
    <row r="442" spans="1:12" x14ac:dyDescent="0.2">
      <c r="A442" s="477"/>
      <c r="B442" s="135"/>
      <c r="C442" s="136"/>
      <c r="D442" s="137"/>
      <c r="E442" s="138"/>
      <c r="F442" s="137"/>
      <c r="G442" s="127"/>
      <c r="H442" s="143"/>
      <c r="I442" s="143"/>
      <c r="K442" s="6"/>
      <c r="L442" s="6"/>
    </row>
    <row r="443" spans="1:12" x14ac:dyDescent="0.2">
      <c r="A443" s="477"/>
      <c r="B443" s="135"/>
      <c r="C443" s="136"/>
      <c r="D443" s="137"/>
      <c r="E443" s="138"/>
      <c r="F443" s="137"/>
      <c r="G443" s="127"/>
      <c r="H443" s="143"/>
      <c r="I443" s="143"/>
      <c r="K443" s="6"/>
      <c r="L443" s="6"/>
    </row>
    <row r="444" spans="1:12" x14ac:dyDescent="0.2">
      <c r="A444" s="477"/>
      <c r="B444" s="135"/>
      <c r="C444" s="136"/>
      <c r="D444" s="137"/>
      <c r="E444" s="138"/>
      <c r="F444" s="137"/>
      <c r="G444" s="127"/>
      <c r="H444" s="143"/>
      <c r="I444" s="143"/>
      <c r="K444" s="6"/>
      <c r="L444" s="6"/>
    </row>
    <row r="445" spans="1:12" x14ac:dyDescent="0.2">
      <c r="A445" s="477"/>
      <c r="B445" s="135"/>
      <c r="C445" s="136"/>
      <c r="D445" s="137"/>
      <c r="E445" s="138"/>
      <c r="F445" s="137"/>
      <c r="G445" s="127"/>
      <c r="H445" s="143"/>
      <c r="I445" s="143"/>
      <c r="K445" s="6"/>
      <c r="L445" s="6"/>
    </row>
    <row r="446" spans="1:12" x14ac:dyDescent="0.2">
      <c r="A446" s="477"/>
      <c r="B446" s="135"/>
      <c r="C446" s="136"/>
      <c r="D446" s="137"/>
      <c r="E446" s="138"/>
      <c r="F446" s="137"/>
      <c r="G446" s="127"/>
      <c r="H446" s="143"/>
      <c r="I446" s="143"/>
      <c r="K446" s="6"/>
      <c r="L446" s="6"/>
    </row>
    <row r="447" spans="1:12" x14ac:dyDescent="0.2">
      <c r="A447" s="477"/>
      <c r="B447" s="135"/>
      <c r="C447" s="136"/>
      <c r="D447" s="137"/>
      <c r="E447" s="138"/>
      <c r="F447" s="137"/>
      <c r="G447" s="127"/>
      <c r="H447" s="143"/>
      <c r="I447" s="143"/>
      <c r="K447" s="6"/>
      <c r="L447" s="6"/>
    </row>
    <row r="448" spans="1:12" x14ac:dyDescent="0.2">
      <c r="A448" s="477"/>
      <c r="B448" s="135"/>
      <c r="C448" s="136"/>
      <c r="D448" s="137"/>
      <c r="E448" s="138"/>
      <c r="F448" s="137"/>
      <c r="G448" s="127"/>
      <c r="H448" s="143"/>
      <c r="I448" s="143"/>
      <c r="K448" s="6"/>
      <c r="L448" s="6"/>
    </row>
    <row r="449" spans="1:12" x14ac:dyDescent="0.2">
      <c r="A449" s="477"/>
      <c r="B449" s="135"/>
      <c r="C449" s="136"/>
      <c r="D449" s="137"/>
      <c r="E449" s="138"/>
      <c r="F449" s="137"/>
      <c r="G449" s="127"/>
      <c r="H449" s="143"/>
      <c r="I449" s="143"/>
      <c r="K449" s="6"/>
      <c r="L449" s="6"/>
    </row>
    <row r="450" spans="1:12" x14ac:dyDescent="0.2">
      <c r="A450" s="477"/>
      <c r="B450" s="135"/>
      <c r="C450" s="136"/>
      <c r="D450" s="137"/>
      <c r="E450" s="138"/>
      <c r="F450" s="137"/>
      <c r="G450" s="127"/>
      <c r="H450" s="143"/>
      <c r="I450" s="143"/>
      <c r="K450" s="6"/>
      <c r="L450" s="6"/>
    </row>
    <row r="451" spans="1:12" x14ac:dyDescent="0.2">
      <c r="A451" s="477"/>
      <c r="B451" s="135"/>
      <c r="C451" s="136"/>
      <c r="D451" s="137"/>
      <c r="E451" s="138"/>
      <c r="F451" s="137"/>
      <c r="G451" s="127"/>
      <c r="H451" s="143"/>
      <c r="I451" s="143"/>
      <c r="K451" s="6"/>
      <c r="L451" s="6"/>
    </row>
    <row r="452" spans="1:12" x14ac:dyDescent="0.2">
      <c r="A452" s="477"/>
      <c r="B452" s="135"/>
      <c r="C452" s="136"/>
      <c r="D452" s="137"/>
      <c r="E452" s="138"/>
      <c r="F452" s="137"/>
      <c r="G452" s="127"/>
      <c r="H452" s="143"/>
      <c r="I452" s="143"/>
      <c r="K452" s="6"/>
      <c r="L452" s="6"/>
    </row>
    <row r="453" spans="1:12" x14ac:dyDescent="0.2">
      <c r="A453" s="477"/>
      <c r="B453" s="135"/>
      <c r="C453" s="136"/>
      <c r="D453" s="137"/>
      <c r="E453" s="138"/>
      <c r="F453" s="137"/>
      <c r="G453" s="127"/>
      <c r="H453" s="143"/>
      <c r="I453" s="143"/>
      <c r="K453" s="6"/>
      <c r="L453" s="6"/>
    </row>
    <row r="454" spans="1:12" x14ac:dyDescent="0.2">
      <c r="A454" s="477"/>
      <c r="B454" s="135"/>
      <c r="C454" s="136"/>
      <c r="D454" s="137"/>
      <c r="E454" s="138"/>
      <c r="F454" s="137"/>
      <c r="G454" s="127"/>
      <c r="H454" s="143"/>
      <c r="I454" s="143"/>
      <c r="K454" s="6"/>
      <c r="L454" s="6"/>
    </row>
    <row r="455" spans="1:12" x14ac:dyDescent="0.2">
      <c r="A455" s="477"/>
      <c r="B455" s="135"/>
      <c r="C455" s="136"/>
      <c r="D455" s="137"/>
      <c r="E455" s="138"/>
      <c r="F455" s="137"/>
      <c r="G455" s="127"/>
      <c r="H455" s="143"/>
      <c r="I455" s="143"/>
      <c r="K455" s="6"/>
      <c r="L455" s="6"/>
    </row>
    <row r="456" spans="1:12" x14ac:dyDescent="0.2">
      <c r="A456" s="477"/>
      <c r="B456" s="135"/>
      <c r="C456" s="136"/>
      <c r="D456" s="137"/>
      <c r="E456" s="138"/>
      <c r="F456" s="137"/>
      <c r="G456" s="127"/>
      <c r="H456" s="143"/>
      <c r="I456" s="143"/>
      <c r="K456" s="6"/>
      <c r="L456" s="6"/>
    </row>
    <row r="457" spans="1:12" x14ac:dyDescent="0.2">
      <c r="A457" s="477"/>
      <c r="B457" s="135"/>
      <c r="C457" s="136"/>
      <c r="D457" s="137"/>
      <c r="E457" s="138"/>
      <c r="F457" s="137"/>
      <c r="G457" s="127"/>
      <c r="H457" s="143"/>
      <c r="I457" s="143"/>
      <c r="K457" s="6"/>
      <c r="L457" s="6"/>
    </row>
    <row r="458" spans="1:12" x14ac:dyDescent="0.2">
      <c r="A458" s="477"/>
      <c r="B458" s="135"/>
      <c r="C458" s="136"/>
      <c r="D458" s="137"/>
      <c r="E458" s="138"/>
      <c r="F458" s="137"/>
      <c r="G458" s="127"/>
      <c r="H458" s="143"/>
      <c r="I458" s="143"/>
      <c r="K458" s="6"/>
      <c r="L458" s="6"/>
    </row>
    <row r="459" spans="1:12" x14ac:dyDescent="0.2">
      <c r="A459" s="477"/>
      <c r="B459" s="135"/>
      <c r="C459" s="136"/>
      <c r="D459" s="137"/>
      <c r="E459" s="138"/>
      <c r="F459" s="137"/>
      <c r="G459" s="127"/>
      <c r="H459" s="143"/>
      <c r="I459" s="143"/>
      <c r="K459" s="6"/>
      <c r="L459" s="6"/>
    </row>
    <row r="460" spans="1:12" x14ac:dyDescent="0.2">
      <c r="A460" s="477"/>
      <c r="B460" s="135"/>
      <c r="C460" s="136"/>
      <c r="D460" s="137"/>
      <c r="E460" s="138"/>
      <c r="F460" s="137"/>
      <c r="G460" s="127"/>
      <c r="H460" s="143"/>
      <c r="I460" s="143"/>
      <c r="K460" s="6"/>
      <c r="L460" s="6"/>
    </row>
    <row r="461" spans="1:12" x14ac:dyDescent="0.2">
      <c r="A461" s="477"/>
      <c r="B461" s="135"/>
      <c r="C461" s="136"/>
      <c r="D461" s="137"/>
      <c r="E461" s="138"/>
      <c r="F461" s="137"/>
      <c r="G461" s="127"/>
      <c r="H461" s="143"/>
      <c r="I461" s="143"/>
      <c r="K461" s="6"/>
      <c r="L461" s="6"/>
    </row>
    <row r="462" spans="1:12" x14ac:dyDescent="0.2">
      <c r="A462" s="477"/>
      <c r="B462" s="135"/>
      <c r="C462" s="136"/>
      <c r="D462" s="137"/>
      <c r="E462" s="138"/>
      <c r="F462" s="137"/>
      <c r="G462" s="127"/>
      <c r="H462" s="143"/>
      <c r="I462" s="143"/>
      <c r="K462" s="6"/>
      <c r="L462" s="6"/>
    </row>
    <row r="463" spans="1:12" x14ac:dyDescent="0.2">
      <c r="A463" s="477"/>
      <c r="B463" s="135"/>
      <c r="C463" s="136"/>
      <c r="D463" s="137"/>
      <c r="E463" s="138"/>
      <c r="F463" s="137"/>
      <c r="G463" s="127"/>
      <c r="H463" s="143"/>
      <c r="I463" s="143"/>
      <c r="K463" s="6"/>
      <c r="L463" s="6"/>
    </row>
    <row r="464" spans="1:12" x14ac:dyDescent="0.2">
      <c r="A464" s="477"/>
      <c r="B464" s="135"/>
      <c r="C464" s="136"/>
      <c r="D464" s="137"/>
      <c r="E464" s="138"/>
      <c r="F464" s="137"/>
      <c r="G464" s="127"/>
      <c r="H464" s="143"/>
      <c r="I464" s="143"/>
      <c r="K464" s="6"/>
      <c r="L464" s="6"/>
    </row>
    <row r="465" spans="1:12" x14ac:dyDescent="0.2">
      <c r="A465" s="477"/>
      <c r="B465" s="135"/>
      <c r="C465" s="136"/>
      <c r="D465" s="137"/>
      <c r="E465" s="138"/>
      <c r="F465" s="137"/>
      <c r="G465" s="127"/>
      <c r="H465" s="143"/>
      <c r="I465" s="143"/>
      <c r="K465" s="6"/>
      <c r="L465" s="6"/>
    </row>
    <row r="466" spans="1:12" x14ac:dyDescent="0.2">
      <c r="A466" s="477"/>
      <c r="B466" s="135"/>
      <c r="C466" s="136"/>
      <c r="D466" s="137"/>
      <c r="E466" s="138"/>
      <c r="F466" s="137"/>
      <c r="G466" s="127"/>
      <c r="H466" s="143"/>
      <c r="I466" s="143"/>
      <c r="K466" s="6"/>
      <c r="L466" s="6"/>
    </row>
    <row r="467" spans="1:12" x14ac:dyDescent="0.2">
      <c r="A467" s="477"/>
      <c r="B467" s="135"/>
      <c r="C467" s="136"/>
      <c r="D467" s="137"/>
      <c r="E467" s="138"/>
      <c r="F467" s="137"/>
      <c r="G467" s="127"/>
      <c r="H467" s="143"/>
      <c r="I467" s="143"/>
      <c r="K467" s="6"/>
      <c r="L467" s="6"/>
    </row>
    <row r="468" spans="1:12" x14ac:dyDescent="0.2">
      <c r="A468" s="477"/>
      <c r="B468" s="135"/>
      <c r="C468" s="136"/>
      <c r="D468" s="137"/>
      <c r="E468" s="138"/>
      <c r="F468" s="137"/>
      <c r="G468" s="127"/>
      <c r="H468" s="143"/>
      <c r="I468" s="143"/>
      <c r="K468" s="6"/>
      <c r="L468" s="6"/>
    </row>
    <row r="469" spans="1:12" x14ac:dyDescent="0.2">
      <c r="A469" s="477"/>
      <c r="B469" s="135"/>
      <c r="C469" s="136"/>
      <c r="D469" s="137"/>
      <c r="E469" s="138"/>
      <c r="F469" s="137"/>
      <c r="G469" s="127"/>
      <c r="H469" s="143"/>
      <c r="I469" s="143"/>
      <c r="K469" s="6"/>
      <c r="L469" s="6"/>
    </row>
    <row r="470" spans="1:12" x14ac:dyDescent="0.2">
      <c r="A470" s="477"/>
      <c r="B470" s="135"/>
      <c r="C470" s="136"/>
      <c r="D470" s="137"/>
      <c r="E470" s="138"/>
      <c r="F470" s="137"/>
      <c r="G470" s="127"/>
      <c r="H470" s="143"/>
      <c r="I470" s="143"/>
      <c r="K470" s="6"/>
      <c r="L470" s="6"/>
    </row>
    <row r="471" spans="1:12" x14ac:dyDescent="0.2">
      <c r="A471" s="477"/>
      <c r="B471" s="135"/>
      <c r="C471" s="136"/>
      <c r="D471" s="137"/>
      <c r="E471" s="138"/>
      <c r="F471" s="137"/>
      <c r="G471" s="127"/>
      <c r="H471" s="143"/>
      <c r="I471" s="143"/>
      <c r="K471" s="6"/>
      <c r="L471" s="6"/>
    </row>
    <row r="472" spans="1:12" x14ac:dyDescent="0.2">
      <c r="A472" s="477"/>
      <c r="B472" s="135"/>
      <c r="C472" s="136"/>
      <c r="D472" s="137"/>
      <c r="E472" s="138"/>
      <c r="F472" s="137"/>
      <c r="G472" s="127"/>
      <c r="H472" s="143"/>
      <c r="I472" s="143"/>
      <c r="K472" s="6"/>
      <c r="L472" s="6"/>
    </row>
    <row r="473" spans="1:12" x14ac:dyDescent="0.2">
      <c r="A473" s="477"/>
      <c r="B473" s="135"/>
      <c r="C473" s="136"/>
      <c r="D473" s="137"/>
      <c r="E473" s="138"/>
      <c r="F473" s="137"/>
      <c r="G473" s="127"/>
      <c r="H473" s="143"/>
      <c r="I473" s="143"/>
      <c r="K473" s="6"/>
      <c r="L473" s="6"/>
    </row>
    <row r="474" spans="1:12" x14ac:dyDescent="0.2">
      <c r="A474" s="477"/>
      <c r="B474" s="135"/>
      <c r="C474" s="136"/>
      <c r="D474" s="137"/>
      <c r="E474" s="138"/>
      <c r="F474" s="137"/>
      <c r="G474" s="127"/>
      <c r="H474" s="143"/>
      <c r="I474" s="143"/>
      <c r="K474" s="6"/>
      <c r="L474" s="6"/>
    </row>
    <row r="475" spans="1:12" x14ac:dyDescent="0.2">
      <c r="A475" s="477"/>
      <c r="B475" s="135"/>
      <c r="C475" s="136"/>
      <c r="D475" s="137"/>
      <c r="E475" s="138"/>
      <c r="F475" s="137"/>
      <c r="G475" s="127"/>
      <c r="H475" s="143"/>
      <c r="I475" s="143"/>
      <c r="K475" s="6"/>
      <c r="L475" s="6"/>
    </row>
    <row r="476" spans="1:12" x14ac:dyDescent="0.2">
      <c r="A476" s="477"/>
      <c r="B476" s="135"/>
      <c r="C476" s="136"/>
      <c r="D476" s="137"/>
      <c r="E476" s="138"/>
      <c r="F476" s="137"/>
      <c r="G476" s="127"/>
      <c r="H476" s="143"/>
      <c r="I476" s="143"/>
      <c r="K476" s="6"/>
      <c r="L476" s="6"/>
    </row>
    <row r="477" spans="1:12" x14ac:dyDescent="0.2">
      <c r="A477" s="477"/>
      <c r="B477" s="135"/>
      <c r="C477" s="136"/>
      <c r="D477" s="137"/>
      <c r="E477" s="138"/>
      <c r="F477" s="137"/>
      <c r="G477" s="127"/>
      <c r="H477" s="143"/>
      <c r="I477" s="143"/>
      <c r="K477" s="6"/>
      <c r="L477" s="6"/>
    </row>
    <row r="478" spans="1:12" x14ac:dyDescent="0.2">
      <c r="A478" s="477"/>
      <c r="B478" s="135"/>
      <c r="C478" s="136"/>
      <c r="D478" s="137"/>
      <c r="E478" s="138"/>
      <c r="F478" s="137"/>
      <c r="G478" s="127"/>
      <c r="H478" s="143"/>
      <c r="I478" s="143"/>
      <c r="K478" s="6"/>
      <c r="L478" s="6"/>
    </row>
    <row r="479" spans="1:12" x14ac:dyDescent="0.2">
      <c r="A479" s="477"/>
      <c r="B479" s="135"/>
      <c r="C479" s="136"/>
      <c r="D479" s="137"/>
      <c r="E479" s="138"/>
      <c r="F479" s="137"/>
      <c r="G479" s="127"/>
      <c r="H479" s="143"/>
      <c r="I479" s="143"/>
      <c r="K479" s="6"/>
      <c r="L479" s="6"/>
    </row>
    <row r="480" spans="1:12" x14ac:dyDescent="0.2">
      <c r="A480" s="477"/>
      <c r="B480" s="135"/>
      <c r="C480" s="136"/>
      <c r="D480" s="137"/>
      <c r="E480" s="138"/>
      <c r="F480" s="137"/>
      <c r="G480" s="127"/>
      <c r="H480" s="143"/>
      <c r="I480" s="143"/>
      <c r="K480" s="6"/>
      <c r="L480" s="6"/>
    </row>
    <row r="481" spans="1:12" x14ac:dyDescent="0.2">
      <c r="A481" s="477"/>
      <c r="B481" s="135"/>
      <c r="C481" s="136"/>
      <c r="D481" s="137"/>
      <c r="E481" s="138"/>
      <c r="F481" s="137"/>
      <c r="G481" s="127"/>
      <c r="H481" s="143"/>
      <c r="I481" s="143"/>
      <c r="K481" s="6"/>
      <c r="L481" s="6"/>
    </row>
    <row r="482" spans="1:12" x14ac:dyDescent="0.2">
      <c r="A482" s="477"/>
      <c r="B482" s="135"/>
      <c r="C482" s="136"/>
      <c r="D482" s="137"/>
      <c r="E482" s="138"/>
      <c r="F482" s="137"/>
      <c r="G482" s="127"/>
      <c r="H482" s="143"/>
      <c r="I482" s="143"/>
      <c r="K482" s="6"/>
      <c r="L482" s="6"/>
    </row>
    <row r="483" spans="1:12" x14ac:dyDescent="0.2">
      <c r="A483" s="477"/>
      <c r="B483" s="135"/>
      <c r="C483" s="136"/>
      <c r="D483" s="137"/>
      <c r="E483" s="138"/>
      <c r="F483" s="137"/>
      <c r="G483" s="127"/>
      <c r="H483" s="143"/>
      <c r="I483" s="143"/>
      <c r="K483" s="6"/>
      <c r="L483" s="6"/>
    </row>
    <row r="484" spans="1:12" x14ac:dyDescent="0.2">
      <c r="A484" s="477"/>
      <c r="B484" s="135"/>
      <c r="C484" s="136"/>
      <c r="D484" s="137"/>
      <c r="E484" s="138"/>
      <c r="F484" s="137"/>
      <c r="G484" s="127"/>
      <c r="H484" s="143"/>
      <c r="I484" s="143"/>
      <c r="K484" s="6"/>
      <c r="L484" s="6"/>
    </row>
    <row r="485" spans="1:12" x14ac:dyDescent="0.2">
      <c r="A485" s="477"/>
      <c r="B485" s="135"/>
      <c r="C485" s="136"/>
      <c r="D485" s="137"/>
      <c r="E485" s="138"/>
      <c r="F485" s="137"/>
      <c r="G485" s="127"/>
      <c r="H485" s="143"/>
      <c r="I485" s="143"/>
      <c r="K485" s="6"/>
      <c r="L485" s="6"/>
    </row>
    <row r="486" spans="1:12" x14ac:dyDescent="0.2">
      <c r="A486" s="477"/>
      <c r="B486" s="135"/>
      <c r="C486" s="136"/>
      <c r="D486" s="137"/>
      <c r="E486" s="138"/>
      <c r="F486" s="137"/>
      <c r="G486" s="127"/>
      <c r="H486" s="143"/>
      <c r="I486" s="143"/>
      <c r="K486" s="6"/>
      <c r="L486" s="6"/>
    </row>
    <row r="487" spans="1:12" x14ac:dyDescent="0.2">
      <c r="A487" s="477"/>
      <c r="B487" s="135"/>
      <c r="C487" s="136"/>
      <c r="D487" s="137"/>
      <c r="E487" s="138"/>
      <c r="F487" s="137"/>
      <c r="G487" s="127"/>
      <c r="H487" s="143"/>
      <c r="I487" s="143"/>
      <c r="K487" s="6"/>
      <c r="L487" s="6"/>
    </row>
    <row r="488" spans="1:12" x14ac:dyDescent="0.2">
      <c r="A488" s="477"/>
      <c r="B488" s="135"/>
      <c r="C488" s="136"/>
      <c r="D488" s="137"/>
      <c r="E488" s="138"/>
      <c r="F488" s="137"/>
      <c r="G488" s="127"/>
      <c r="H488" s="143"/>
      <c r="I488" s="143"/>
      <c r="K488" s="6"/>
      <c r="L488" s="6"/>
    </row>
    <row r="489" spans="1:12" x14ac:dyDescent="0.2">
      <c r="A489" s="477"/>
      <c r="B489" s="135"/>
      <c r="C489" s="136"/>
      <c r="D489" s="137"/>
      <c r="E489" s="138"/>
      <c r="F489" s="137"/>
      <c r="G489" s="127"/>
      <c r="H489" s="143"/>
      <c r="I489" s="143"/>
      <c r="K489" s="6"/>
      <c r="L489" s="6"/>
    </row>
    <row r="490" spans="1:12" x14ac:dyDescent="0.2">
      <c r="A490" s="477"/>
      <c r="B490" s="135"/>
      <c r="C490" s="136"/>
      <c r="D490" s="137"/>
      <c r="E490" s="138"/>
      <c r="F490" s="137"/>
      <c r="G490" s="127"/>
      <c r="H490" s="143"/>
      <c r="I490" s="143"/>
      <c r="K490" s="6"/>
      <c r="L490" s="6"/>
    </row>
    <row r="491" spans="1:12" x14ac:dyDescent="0.2">
      <c r="A491" s="477"/>
      <c r="B491" s="135"/>
      <c r="C491" s="136"/>
      <c r="D491" s="137"/>
      <c r="E491" s="138"/>
      <c r="F491" s="137"/>
      <c r="G491" s="127"/>
      <c r="H491" s="143"/>
      <c r="I491" s="143"/>
      <c r="K491" s="6"/>
      <c r="L491" s="6"/>
    </row>
    <row r="492" spans="1:12" x14ac:dyDescent="0.2">
      <c r="A492" s="477"/>
      <c r="B492" s="135"/>
      <c r="C492" s="136"/>
      <c r="D492" s="137"/>
      <c r="E492" s="138"/>
      <c r="F492" s="137"/>
      <c r="G492" s="127"/>
      <c r="H492" s="143"/>
      <c r="I492" s="143"/>
      <c r="K492" s="6"/>
      <c r="L492" s="6"/>
    </row>
    <row r="493" spans="1:12" x14ac:dyDescent="0.2">
      <c r="A493" s="477"/>
      <c r="B493" s="135"/>
      <c r="C493" s="136"/>
      <c r="D493" s="137"/>
      <c r="E493" s="138"/>
      <c r="F493" s="137"/>
      <c r="G493" s="127"/>
      <c r="H493" s="143"/>
      <c r="I493" s="143"/>
      <c r="K493" s="6"/>
      <c r="L493" s="6"/>
    </row>
    <row r="494" spans="1:12" x14ac:dyDescent="0.2">
      <c r="A494" s="477"/>
      <c r="B494" s="135"/>
      <c r="C494" s="136"/>
      <c r="D494" s="137"/>
      <c r="E494" s="138"/>
      <c r="F494" s="137"/>
      <c r="G494" s="127"/>
      <c r="H494" s="143"/>
      <c r="I494" s="143"/>
      <c r="K494" s="6"/>
      <c r="L494" s="6"/>
    </row>
    <row r="495" spans="1:12" x14ac:dyDescent="0.2">
      <c r="A495" s="477"/>
      <c r="B495" s="135"/>
      <c r="C495" s="136"/>
      <c r="D495" s="137"/>
      <c r="E495" s="138"/>
      <c r="F495" s="137"/>
      <c r="G495" s="127"/>
      <c r="H495" s="143"/>
      <c r="I495" s="143"/>
      <c r="K495" s="6"/>
      <c r="L495" s="6"/>
    </row>
    <row r="496" spans="1:12" x14ac:dyDescent="0.2">
      <c r="A496" s="477"/>
      <c r="B496" s="135"/>
      <c r="C496" s="136"/>
      <c r="D496" s="137"/>
      <c r="E496" s="138"/>
      <c r="F496" s="137"/>
      <c r="G496" s="127"/>
      <c r="H496" s="143"/>
      <c r="I496" s="143"/>
      <c r="K496" s="6"/>
      <c r="L496" s="6"/>
    </row>
    <row r="497" spans="1:12" x14ac:dyDescent="0.2">
      <c r="A497" s="477"/>
      <c r="B497" s="135"/>
      <c r="C497" s="136"/>
      <c r="D497" s="137"/>
      <c r="E497" s="138"/>
      <c r="F497" s="137"/>
      <c r="G497" s="127"/>
      <c r="H497" s="143"/>
      <c r="I497" s="143"/>
      <c r="K497" s="6"/>
      <c r="L497" s="6"/>
    </row>
    <row r="498" spans="1:12" x14ac:dyDescent="0.2">
      <c r="A498" s="477"/>
      <c r="B498" s="135"/>
      <c r="C498" s="136"/>
      <c r="D498" s="137"/>
      <c r="E498" s="138"/>
      <c r="F498" s="137"/>
      <c r="G498" s="127"/>
      <c r="H498" s="143"/>
      <c r="I498" s="143"/>
      <c r="K498" s="6"/>
      <c r="L498" s="6"/>
    </row>
    <row r="499" spans="1:12" x14ac:dyDescent="0.2">
      <c r="A499" s="477"/>
      <c r="B499" s="135"/>
      <c r="C499" s="136"/>
      <c r="D499" s="137"/>
      <c r="E499" s="138"/>
      <c r="F499" s="137"/>
      <c r="G499" s="127"/>
      <c r="H499" s="143"/>
      <c r="I499" s="143"/>
      <c r="K499" s="6"/>
      <c r="L499" s="6"/>
    </row>
    <row r="500" spans="1:12" x14ac:dyDescent="0.2">
      <c r="A500" s="477"/>
      <c r="B500" s="135"/>
      <c r="C500" s="136"/>
      <c r="D500" s="137"/>
      <c r="E500" s="138"/>
      <c r="F500" s="137"/>
      <c r="G500" s="127"/>
      <c r="H500" s="143"/>
      <c r="I500" s="143"/>
      <c r="K500" s="6"/>
      <c r="L500" s="6"/>
    </row>
    <row r="501" spans="1:12" x14ac:dyDescent="0.2">
      <c r="A501" s="477"/>
      <c r="B501" s="135"/>
      <c r="C501" s="136"/>
      <c r="D501" s="137"/>
      <c r="E501" s="138"/>
      <c r="F501" s="137"/>
      <c r="G501" s="127"/>
      <c r="H501" s="143"/>
      <c r="I501" s="143"/>
      <c r="K501" s="6"/>
      <c r="L501" s="6"/>
    </row>
    <row r="502" spans="1:12" x14ac:dyDescent="0.2">
      <c r="A502" s="477"/>
      <c r="B502" s="135"/>
      <c r="C502" s="136"/>
      <c r="D502" s="137"/>
      <c r="E502" s="138"/>
      <c r="F502" s="137"/>
      <c r="G502" s="127"/>
      <c r="H502" s="143"/>
      <c r="I502" s="143"/>
      <c r="K502" s="6"/>
      <c r="L502" s="6"/>
    </row>
    <row r="503" spans="1:12" x14ac:dyDescent="0.2">
      <c r="A503" s="477"/>
      <c r="B503" s="135"/>
      <c r="C503" s="136"/>
      <c r="D503" s="137"/>
      <c r="E503" s="138"/>
      <c r="F503" s="137"/>
      <c r="G503" s="127"/>
      <c r="H503" s="143"/>
      <c r="I503" s="143"/>
      <c r="K503" s="6"/>
      <c r="L503" s="6"/>
    </row>
    <row r="504" spans="1:12" x14ac:dyDescent="0.2">
      <c r="A504" s="477"/>
      <c r="B504" s="135"/>
      <c r="C504" s="136"/>
      <c r="D504" s="137"/>
      <c r="E504" s="138"/>
      <c r="F504" s="137"/>
      <c r="G504" s="127"/>
      <c r="H504" s="143"/>
      <c r="I504" s="143"/>
      <c r="K504" s="6"/>
      <c r="L504" s="6"/>
    </row>
    <row r="505" spans="1:12" x14ac:dyDescent="0.2">
      <c r="A505" s="477"/>
      <c r="B505" s="135"/>
      <c r="C505" s="136"/>
      <c r="D505" s="137"/>
      <c r="E505" s="138"/>
      <c r="F505" s="137"/>
      <c r="G505" s="127"/>
      <c r="H505" s="143"/>
      <c r="I505" s="143"/>
      <c r="K505" s="6"/>
      <c r="L505" s="6"/>
    </row>
    <row r="506" spans="1:12" x14ac:dyDescent="0.2">
      <c r="A506" s="477"/>
      <c r="B506" s="135"/>
      <c r="C506" s="136"/>
      <c r="D506" s="137"/>
      <c r="E506" s="138"/>
      <c r="F506" s="137"/>
      <c r="G506" s="127"/>
      <c r="H506" s="143"/>
      <c r="I506" s="143"/>
      <c r="K506" s="6"/>
      <c r="L506" s="6"/>
    </row>
    <row r="507" spans="1:12" x14ac:dyDescent="0.2">
      <c r="A507" s="477"/>
      <c r="B507" s="135"/>
      <c r="C507" s="136"/>
      <c r="D507" s="137"/>
      <c r="E507" s="138"/>
      <c r="F507" s="137"/>
      <c r="G507" s="127"/>
      <c r="H507" s="143"/>
      <c r="I507" s="143"/>
      <c r="K507" s="6"/>
      <c r="L507" s="6"/>
    </row>
    <row r="508" spans="1:12" x14ac:dyDescent="0.2">
      <c r="A508" s="477"/>
      <c r="B508" s="135"/>
      <c r="C508" s="136"/>
      <c r="D508" s="137"/>
      <c r="E508" s="138"/>
      <c r="F508" s="137"/>
      <c r="G508" s="127"/>
      <c r="H508" s="143"/>
      <c r="I508" s="143"/>
      <c r="K508" s="6"/>
      <c r="L508" s="6"/>
    </row>
    <row r="509" spans="1:12" x14ac:dyDescent="0.2">
      <c r="A509" s="477"/>
      <c r="B509" s="135"/>
      <c r="C509" s="136"/>
      <c r="D509" s="137"/>
      <c r="E509" s="138"/>
      <c r="F509" s="137"/>
      <c r="G509" s="127"/>
      <c r="H509" s="143"/>
      <c r="I509" s="143"/>
      <c r="K509" s="6"/>
      <c r="L509" s="6"/>
    </row>
    <row r="510" spans="1:12" x14ac:dyDescent="0.2">
      <c r="A510" s="477"/>
      <c r="B510" s="135"/>
      <c r="C510" s="136"/>
      <c r="D510" s="137"/>
      <c r="E510" s="138"/>
      <c r="F510" s="137"/>
      <c r="G510" s="127"/>
      <c r="H510" s="143"/>
      <c r="I510" s="143"/>
      <c r="K510" s="6"/>
      <c r="L510" s="6"/>
    </row>
    <row r="511" spans="1:12" x14ac:dyDescent="0.2">
      <c r="A511" s="477"/>
      <c r="B511" s="135"/>
      <c r="C511" s="136"/>
      <c r="D511" s="137"/>
      <c r="E511" s="138"/>
      <c r="F511" s="137"/>
      <c r="G511" s="127"/>
      <c r="H511" s="143"/>
      <c r="I511" s="143"/>
      <c r="K511" s="6"/>
      <c r="L511" s="6"/>
    </row>
    <row r="512" spans="1:12" x14ac:dyDescent="0.2">
      <c r="A512" s="477"/>
      <c r="B512" s="135"/>
      <c r="C512" s="136"/>
      <c r="D512" s="137"/>
      <c r="E512" s="138"/>
      <c r="F512" s="137"/>
      <c r="G512" s="127"/>
      <c r="H512" s="143"/>
      <c r="I512" s="143"/>
      <c r="K512" s="6"/>
      <c r="L512" s="6"/>
    </row>
    <row r="513" spans="1:12" x14ac:dyDescent="0.2">
      <c r="A513" s="477"/>
      <c r="B513" s="135"/>
      <c r="C513" s="136"/>
      <c r="D513" s="137"/>
      <c r="E513" s="138"/>
      <c r="F513" s="137"/>
      <c r="G513" s="127"/>
      <c r="H513" s="143"/>
      <c r="I513" s="143"/>
      <c r="K513" s="6"/>
      <c r="L513" s="6"/>
    </row>
    <row r="514" spans="1:12" x14ac:dyDescent="0.2">
      <c r="A514" s="477"/>
      <c r="B514" s="135"/>
      <c r="C514" s="136"/>
      <c r="D514" s="137"/>
      <c r="E514" s="138"/>
      <c r="F514" s="137"/>
      <c r="G514" s="127"/>
      <c r="H514" s="143"/>
      <c r="I514" s="143"/>
      <c r="K514" s="6"/>
      <c r="L514" s="6"/>
    </row>
    <row r="515" spans="1:12" x14ac:dyDescent="0.2">
      <c r="A515" s="477"/>
      <c r="B515" s="135"/>
      <c r="C515" s="136"/>
      <c r="D515" s="137"/>
      <c r="E515" s="138"/>
      <c r="F515" s="137"/>
      <c r="G515" s="127"/>
      <c r="H515" s="143"/>
      <c r="I515" s="143"/>
      <c r="K515" s="6"/>
      <c r="L515" s="6"/>
    </row>
    <row r="516" spans="1:12" x14ac:dyDescent="0.2">
      <c r="A516" s="477"/>
      <c r="B516" s="135"/>
      <c r="C516" s="136"/>
      <c r="D516" s="137"/>
      <c r="E516" s="138"/>
      <c r="F516" s="137"/>
      <c r="G516" s="127"/>
      <c r="H516" s="143"/>
      <c r="I516" s="143"/>
      <c r="K516" s="6"/>
      <c r="L516" s="6"/>
    </row>
    <row r="517" spans="1:12" x14ac:dyDescent="0.2">
      <c r="A517" s="477"/>
      <c r="B517" s="135"/>
      <c r="C517" s="136"/>
      <c r="D517" s="137"/>
      <c r="E517" s="138"/>
      <c r="F517" s="137"/>
      <c r="G517" s="127"/>
      <c r="H517" s="143"/>
      <c r="I517" s="143"/>
      <c r="K517" s="6"/>
      <c r="L517" s="6"/>
    </row>
    <row r="518" spans="1:12" x14ac:dyDescent="0.2">
      <c r="A518" s="477"/>
      <c r="B518" s="135"/>
      <c r="C518" s="136"/>
      <c r="D518" s="137"/>
      <c r="E518" s="138"/>
      <c r="F518" s="137"/>
      <c r="G518" s="127"/>
      <c r="H518" s="143"/>
      <c r="I518" s="143"/>
      <c r="K518" s="6"/>
      <c r="L518" s="6"/>
    </row>
    <row r="519" spans="1:12" x14ac:dyDescent="0.2">
      <c r="A519" s="477"/>
      <c r="B519" s="135"/>
      <c r="C519" s="136"/>
      <c r="D519" s="137"/>
      <c r="E519" s="138"/>
      <c r="F519" s="137"/>
      <c r="G519" s="127"/>
      <c r="H519" s="143"/>
      <c r="I519" s="143"/>
      <c r="K519" s="6"/>
      <c r="L519" s="6"/>
    </row>
    <row r="520" spans="1:12" x14ac:dyDescent="0.2">
      <c r="A520" s="477"/>
      <c r="B520" s="135"/>
      <c r="C520" s="136"/>
      <c r="D520" s="137"/>
      <c r="E520" s="138"/>
      <c r="F520" s="137"/>
      <c r="G520" s="127"/>
      <c r="H520" s="143"/>
      <c r="I520" s="143"/>
      <c r="K520" s="6"/>
      <c r="L520" s="6"/>
    </row>
    <row r="521" spans="1:12" x14ac:dyDescent="0.2">
      <c r="A521" s="477"/>
      <c r="B521" s="135"/>
      <c r="C521" s="136"/>
      <c r="D521" s="137"/>
      <c r="E521" s="138"/>
      <c r="F521" s="137"/>
      <c r="G521" s="127"/>
      <c r="H521" s="143"/>
      <c r="I521" s="143"/>
      <c r="K521" s="6"/>
      <c r="L521" s="6"/>
    </row>
    <row r="522" spans="1:12" x14ac:dyDescent="0.2">
      <c r="A522" s="477"/>
      <c r="B522" s="135"/>
      <c r="C522" s="136"/>
      <c r="D522" s="137"/>
      <c r="E522" s="138"/>
      <c r="F522" s="137"/>
      <c r="G522" s="127"/>
      <c r="H522" s="143"/>
      <c r="I522" s="143"/>
      <c r="K522" s="6"/>
      <c r="L522" s="6"/>
    </row>
    <row r="523" spans="1:12" x14ac:dyDescent="0.2">
      <c r="A523" s="477"/>
      <c r="B523" s="135"/>
      <c r="C523" s="136"/>
      <c r="D523" s="137"/>
      <c r="E523" s="138"/>
      <c r="F523" s="137"/>
      <c r="G523" s="127"/>
      <c r="H523" s="143"/>
      <c r="I523" s="143"/>
      <c r="K523" s="6"/>
      <c r="L523" s="6"/>
    </row>
    <row r="524" spans="1:12" x14ac:dyDescent="0.2">
      <c r="A524" s="477"/>
      <c r="B524" s="135"/>
      <c r="C524" s="136"/>
      <c r="D524" s="137"/>
      <c r="E524" s="138"/>
      <c r="F524" s="137"/>
      <c r="G524" s="127"/>
      <c r="H524" s="143"/>
      <c r="I524" s="143"/>
      <c r="K524" s="6"/>
      <c r="L524" s="6"/>
    </row>
    <row r="525" spans="1:12" x14ac:dyDescent="0.2">
      <c r="A525" s="477"/>
      <c r="B525" s="135"/>
      <c r="C525" s="136"/>
      <c r="D525" s="137"/>
      <c r="E525" s="138"/>
      <c r="F525" s="137"/>
      <c r="G525" s="127"/>
      <c r="H525" s="143"/>
      <c r="I525" s="143"/>
      <c r="K525" s="6"/>
      <c r="L525" s="6"/>
    </row>
    <row r="526" spans="1:12" x14ac:dyDescent="0.2">
      <c r="A526" s="477"/>
      <c r="B526" s="135"/>
      <c r="C526" s="136"/>
      <c r="D526" s="137"/>
      <c r="E526" s="138"/>
      <c r="F526" s="137"/>
      <c r="G526" s="127"/>
      <c r="H526" s="143"/>
      <c r="I526" s="143"/>
      <c r="K526" s="6"/>
      <c r="L526" s="6"/>
    </row>
    <row r="527" spans="1:12" x14ac:dyDescent="0.2">
      <c r="A527" s="477"/>
      <c r="B527" s="135"/>
      <c r="C527" s="136"/>
      <c r="D527" s="137"/>
      <c r="E527" s="138"/>
      <c r="F527" s="137"/>
      <c r="G527" s="127"/>
      <c r="H527" s="143"/>
      <c r="I527" s="143"/>
      <c r="K527" s="6"/>
      <c r="L527" s="6"/>
    </row>
    <row r="528" spans="1:12" x14ac:dyDescent="0.2">
      <c r="A528" s="477"/>
      <c r="B528" s="135"/>
      <c r="C528" s="136"/>
      <c r="D528" s="137"/>
      <c r="E528" s="138"/>
      <c r="F528" s="137"/>
      <c r="G528" s="127"/>
      <c r="H528" s="143"/>
      <c r="I528" s="143"/>
      <c r="K528" s="6"/>
      <c r="L528" s="6"/>
    </row>
    <row r="529" spans="1:12" x14ac:dyDescent="0.2">
      <c r="A529" s="477"/>
      <c r="B529" s="135"/>
      <c r="C529" s="136"/>
      <c r="D529" s="137"/>
      <c r="E529" s="138"/>
      <c r="F529" s="137"/>
      <c r="G529" s="127"/>
      <c r="H529" s="143"/>
      <c r="I529" s="143"/>
      <c r="K529" s="6"/>
      <c r="L529" s="6"/>
    </row>
    <row r="530" spans="1:12" x14ac:dyDescent="0.2">
      <c r="A530" s="477"/>
      <c r="B530" s="135"/>
      <c r="C530" s="136"/>
      <c r="D530" s="137"/>
      <c r="E530" s="138"/>
      <c r="F530" s="137"/>
      <c r="G530" s="127"/>
      <c r="H530" s="143"/>
      <c r="I530" s="143"/>
      <c r="K530" s="6"/>
      <c r="L530" s="6"/>
    </row>
    <row r="531" spans="1:12" x14ac:dyDescent="0.2">
      <c r="A531" s="477"/>
      <c r="B531" s="135"/>
      <c r="C531" s="136"/>
      <c r="D531" s="137"/>
      <c r="E531" s="138"/>
      <c r="F531" s="137"/>
      <c r="G531" s="127"/>
      <c r="H531" s="143"/>
      <c r="I531" s="143"/>
      <c r="K531" s="6"/>
      <c r="L531" s="6"/>
    </row>
    <row r="532" spans="1:12" x14ac:dyDescent="0.2">
      <c r="A532" s="477"/>
      <c r="B532" s="135"/>
      <c r="C532" s="136"/>
      <c r="D532" s="137"/>
      <c r="E532" s="138"/>
      <c r="F532" s="137"/>
      <c r="G532" s="127"/>
      <c r="H532" s="143"/>
      <c r="I532" s="143"/>
      <c r="K532" s="6"/>
      <c r="L532" s="6"/>
    </row>
    <row r="533" spans="1:12" x14ac:dyDescent="0.2">
      <c r="A533" s="477"/>
      <c r="B533" s="135"/>
      <c r="C533" s="136"/>
      <c r="D533" s="137"/>
      <c r="E533" s="138"/>
      <c r="F533" s="137"/>
      <c r="G533" s="127"/>
      <c r="H533" s="143"/>
      <c r="I533" s="143"/>
      <c r="K533" s="6"/>
      <c r="L533" s="6"/>
    </row>
    <row r="534" spans="1:12" x14ac:dyDescent="0.2">
      <c r="A534" s="477"/>
      <c r="B534" s="135"/>
      <c r="C534" s="136"/>
      <c r="D534" s="137"/>
      <c r="E534" s="138"/>
      <c r="F534" s="137"/>
      <c r="G534" s="127"/>
      <c r="H534" s="143"/>
      <c r="I534" s="143"/>
      <c r="K534" s="6"/>
      <c r="L534" s="6"/>
    </row>
    <row r="535" spans="1:12" x14ac:dyDescent="0.2">
      <c r="A535" s="477"/>
      <c r="B535" s="135"/>
      <c r="C535" s="136"/>
      <c r="D535" s="137"/>
      <c r="E535" s="138"/>
      <c r="F535" s="137"/>
      <c r="G535" s="127"/>
      <c r="H535" s="143"/>
      <c r="I535" s="143"/>
      <c r="K535" s="6"/>
      <c r="L535" s="6"/>
    </row>
    <row r="536" spans="1:12" x14ac:dyDescent="0.2">
      <c r="A536" s="477"/>
      <c r="B536" s="135"/>
      <c r="C536" s="136"/>
      <c r="D536" s="137"/>
      <c r="E536" s="138"/>
      <c r="F536" s="137"/>
      <c r="G536" s="127"/>
      <c r="H536" s="143"/>
      <c r="I536" s="143"/>
      <c r="K536" s="6"/>
      <c r="L536" s="6"/>
    </row>
    <row r="537" spans="1:12" x14ac:dyDescent="0.2">
      <c r="A537" s="477"/>
      <c r="B537" s="135"/>
      <c r="C537" s="136"/>
      <c r="D537" s="137"/>
      <c r="E537" s="138"/>
      <c r="F537" s="137"/>
      <c r="G537" s="127"/>
      <c r="H537" s="143"/>
      <c r="I537" s="143"/>
      <c r="K537" s="6"/>
      <c r="L537" s="6"/>
    </row>
    <row r="538" spans="1:12" x14ac:dyDescent="0.2">
      <c r="A538" s="477"/>
      <c r="B538" s="135"/>
      <c r="C538" s="136"/>
      <c r="D538" s="137"/>
      <c r="E538" s="138"/>
      <c r="F538" s="137"/>
      <c r="G538" s="127"/>
      <c r="H538" s="143"/>
      <c r="I538" s="143"/>
      <c r="K538" s="6"/>
      <c r="L538" s="6"/>
    </row>
    <row r="539" spans="1:12" x14ac:dyDescent="0.2">
      <c r="A539" s="477"/>
      <c r="B539" s="135"/>
      <c r="C539" s="136"/>
      <c r="D539" s="137"/>
      <c r="E539" s="138"/>
      <c r="F539" s="137"/>
      <c r="G539" s="127"/>
      <c r="H539" s="143"/>
      <c r="I539" s="143"/>
      <c r="K539" s="6"/>
      <c r="L539" s="6"/>
    </row>
    <row r="540" spans="1:12" x14ac:dyDescent="0.2">
      <c r="A540" s="477"/>
      <c r="B540" s="135"/>
      <c r="C540" s="136"/>
      <c r="D540" s="137"/>
      <c r="E540" s="138"/>
      <c r="F540" s="137"/>
      <c r="G540" s="127"/>
      <c r="H540" s="143"/>
      <c r="I540" s="143"/>
      <c r="K540" s="6"/>
      <c r="L540" s="6"/>
    </row>
    <row r="541" spans="1:12" x14ac:dyDescent="0.2">
      <c r="A541" s="477"/>
      <c r="B541" s="135"/>
      <c r="C541" s="136"/>
      <c r="D541" s="137"/>
      <c r="E541" s="138"/>
      <c r="F541" s="137"/>
      <c r="G541" s="127"/>
      <c r="H541" s="143"/>
      <c r="I541" s="143"/>
      <c r="K541" s="6"/>
      <c r="L541" s="6"/>
    </row>
    <row r="542" spans="1:12" x14ac:dyDescent="0.2">
      <c r="A542" s="477"/>
      <c r="B542" s="135"/>
      <c r="C542" s="136"/>
      <c r="D542" s="137"/>
      <c r="E542" s="138"/>
      <c r="F542" s="137"/>
      <c r="G542" s="127"/>
      <c r="H542" s="143"/>
      <c r="I542" s="143"/>
      <c r="K542" s="6"/>
      <c r="L542" s="6"/>
    </row>
    <row r="543" spans="1:12" x14ac:dyDescent="0.2">
      <c r="A543" s="477"/>
      <c r="B543" s="135"/>
      <c r="C543" s="136"/>
      <c r="D543" s="137"/>
      <c r="E543" s="138"/>
      <c r="F543" s="137"/>
      <c r="G543" s="127"/>
      <c r="H543" s="143"/>
      <c r="I543" s="143"/>
      <c r="K543" s="6"/>
      <c r="L543" s="6"/>
    </row>
    <row r="544" spans="1:12" x14ac:dyDescent="0.2">
      <c r="A544" s="477"/>
      <c r="B544" s="135"/>
      <c r="C544" s="136"/>
      <c r="D544" s="137"/>
      <c r="E544" s="138"/>
      <c r="F544" s="137"/>
      <c r="G544" s="127"/>
      <c r="H544" s="143"/>
      <c r="I544" s="143"/>
      <c r="K544" s="6"/>
      <c r="L544" s="6"/>
    </row>
    <row r="545" spans="1:12" x14ac:dyDescent="0.2">
      <c r="A545" s="477"/>
      <c r="B545" s="135"/>
      <c r="C545" s="136"/>
      <c r="D545" s="137"/>
      <c r="E545" s="138"/>
      <c r="F545" s="137"/>
      <c r="G545" s="127"/>
      <c r="H545" s="143"/>
      <c r="I545" s="143"/>
      <c r="K545" s="6"/>
      <c r="L545" s="6"/>
    </row>
    <row r="546" spans="1:12" x14ac:dyDescent="0.2">
      <c r="A546" s="477"/>
      <c r="B546" s="135"/>
      <c r="C546" s="136"/>
      <c r="D546" s="137"/>
      <c r="E546" s="138"/>
      <c r="F546" s="137"/>
      <c r="G546" s="127"/>
      <c r="H546" s="143"/>
      <c r="I546" s="143"/>
      <c r="K546" s="6"/>
      <c r="L546" s="6"/>
    </row>
    <row r="547" spans="1:12" x14ac:dyDescent="0.2">
      <c r="A547" s="477"/>
      <c r="B547" s="135"/>
      <c r="C547" s="136"/>
      <c r="D547" s="137"/>
      <c r="E547" s="138"/>
      <c r="F547" s="137"/>
      <c r="G547" s="127"/>
      <c r="H547" s="143"/>
      <c r="I547" s="143"/>
      <c r="K547" s="6"/>
      <c r="L547" s="6"/>
    </row>
    <row r="548" spans="1:12" x14ac:dyDescent="0.2">
      <c r="A548" s="477"/>
      <c r="B548" s="135"/>
      <c r="C548" s="136"/>
      <c r="D548" s="137"/>
      <c r="E548" s="138"/>
      <c r="F548" s="137"/>
      <c r="G548" s="127"/>
      <c r="H548" s="143"/>
      <c r="I548" s="143"/>
      <c r="K548" s="6"/>
      <c r="L548" s="6"/>
    </row>
    <row r="549" spans="1:12" x14ac:dyDescent="0.2">
      <c r="A549" s="477"/>
      <c r="B549" s="135"/>
      <c r="C549" s="136"/>
      <c r="D549" s="137"/>
      <c r="E549" s="138"/>
      <c r="F549" s="137"/>
      <c r="G549" s="127"/>
      <c r="H549" s="143"/>
      <c r="I549" s="143"/>
      <c r="K549" s="6"/>
      <c r="L549" s="6"/>
    </row>
    <row r="550" spans="1:12" x14ac:dyDescent="0.2">
      <c r="A550" s="477"/>
      <c r="B550" s="135"/>
      <c r="C550" s="136"/>
      <c r="D550" s="137"/>
      <c r="E550" s="138"/>
      <c r="F550" s="137"/>
      <c r="G550" s="127"/>
      <c r="H550" s="143"/>
      <c r="I550" s="143"/>
      <c r="K550" s="6"/>
      <c r="L550" s="6"/>
    </row>
    <row r="551" spans="1:12" x14ac:dyDescent="0.2">
      <c r="A551" s="477"/>
      <c r="B551" s="135"/>
      <c r="C551" s="136"/>
      <c r="D551" s="137"/>
      <c r="E551" s="138"/>
      <c r="F551" s="137"/>
      <c r="G551" s="127"/>
      <c r="H551" s="143"/>
      <c r="I551" s="143"/>
      <c r="K551" s="6"/>
      <c r="L551" s="6"/>
    </row>
    <row r="552" spans="1:12" x14ac:dyDescent="0.2">
      <c r="A552" s="477"/>
      <c r="B552" s="135"/>
      <c r="C552" s="136"/>
      <c r="D552" s="137"/>
      <c r="E552" s="138"/>
      <c r="F552" s="137"/>
      <c r="G552" s="127"/>
      <c r="H552" s="143"/>
      <c r="I552" s="143"/>
      <c r="K552" s="6"/>
      <c r="L552" s="6"/>
    </row>
    <row r="553" spans="1:12" x14ac:dyDescent="0.2">
      <c r="A553" s="477"/>
      <c r="B553" s="135"/>
      <c r="C553" s="136"/>
      <c r="D553" s="137"/>
      <c r="E553" s="138"/>
      <c r="F553" s="137"/>
      <c r="G553" s="127"/>
      <c r="H553" s="143"/>
      <c r="I553" s="143"/>
      <c r="K553" s="6"/>
      <c r="L553" s="6"/>
    </row>
    <row r="554" spans="1:12" x14ac:dyDescent="0.2">
      <c r="A554" s="477"/>
      <c r="B554" s="135"/>
      <c r="C554" s="136"/>
      <c r="D554" s="137"/>
      <c r="E554" s="138"/>
      <c r="F554" s="137"/>
      <c r="G554" s="127"/>
      <c r="H554" s="143"/>
      <c r="I554" s="143"/>
      <c r="K554" s="6"/>
      <c r="L554" s="6"/>
    </row>
    <row r="555" spans="1:12" x14ac:dyDescent="0.2">
      <c r="A555" s="477"/>
      <c r="B555" s="135"/>
      <c r="C555" s="136"/>
      <c r="D555" s="137"/>
      <c r="E555" s="138"/>
      <c r="F555" s="137"/>
      <c r="G555" s="127"/>
      <c r="H555" s="143"/>
      <c r="I555" s="143"/>
      <c r="K555" s="6"/>
      <c r="L555" s="6"/>
    </row>
    <row r="556" spans="1:12" x14ac:dyDescent="0.2">
      <c r="A556" s="477"/>
      <c r="B556" s="135"/>
      <c r="C556" s="136"/>
      <c r="D556" s="137"/>
      <c r="E556" s="138"/>
      <c r="F556" s="137"/>
      <c r="G556" s="127"/>
      <c r="H556" s="143"/>
      <c r="I556" s="143"/>
      <c r="K556" s="6"/>
      <c r="L556" s="6"/>
    </row>
    <row r="557" spans="1:12" x14ac:dyDescent="0.2">
      <c r="A557" s="477"/>
      <c r="B557" s="135"/>
      <c r="C557" s="136"/>
      <c r="D557" s="137"/>
      <c r="E557" s="138"/>
      <c r="F557" s="137"/>
      <c r="G557" s="127"/>
      <c r="H557" s="143"/>
      <c r="I557" s="143"/>
      <c r="K557" s="6"/>
      <c r="L557" s="6"/>
    </row>
    <row r="558" spans="1:12" x14ac:dyDescent="0.2">
      <c r="A558" s="477"/>
      <c r="B558" s="135"/>
      <c r="C558" s="136"/>
      <c r="D558" s="137"/>
      <c r="E558" s="138"/>
      <c r="F558" s="137"/>
      <c r="G558" s="127"/>
      <c r="H558" s="143"/>
      <c r="I558" s="143"/>
      <c r="K558" s="6"/>
      <c r="L558" s="6"/>
    </row>
    <row r="559" spans="1:12" x14ac:dyDescent="0.2">
      <c r="A559" s="477"/>
      <c r="B559" s="135"/>
      <c r="C559" s="136"/>
      <c r="D559" s="137"/>
      <c r="E559" s="138"/>
      <c r="F559" s="137"/>
      <c r="G559" s="127"/>
      <c r="H559" s="143"/>
      <c r="I559" s="143"/>
      <c r="K559" s="6"/>
      <c r="L559" s="6"/>
    </row>
    <row r="560" spans="1:12" x14ac:dyDescent="0.2">
      <c r="A560" s="477"/>
      <c r="B560" s="135"/>
      <c r="C560" s="136"/>
      <c r="D560" s="137"/>
      <c r="E560" s="138"/>
      <c r="F560" s="137"/>
      <c r="G560" s="127"/>
      <c r="H560" s="143"/>
      <c r="I560" s="143"/>
      <c r="K560" s="6"/>
      <c r="L560" s="6"/>
    </row>
    <row r="561" spans="1:12" x14ac:dyDescent="0.2">
      <c r="A561" s="477"/>
      <c r="B561" s="135"/>
      <c r="C561" s="136"/>
      <c r="D561" s="137"/>
      <c r="E561" s="138"/>
      <c r="F561" s="137"/>
      <c r="G561" s="127"/>
      <c r="H561" s="143"/>
      <c r="I561" s="143"/>
      <c r="K561" s="6"/>
      <c r="L561" s="6"/>
    </row>
    <row r="562" spans="1:12" x14ac:dyDescent="0.2">
      <c r="A562" s="477"/>
      <c r="B562" s="135"/>
      <c r="C562" s="136"/>
      <c r="D562" s="137"/>
      <c r="E562" s="138"/>
      <c r="F562" s="137"/>
      <c r="G562" s="127"/>
      <c r="H562" s="143"/>
      <c r="I562" s="143"/>
      <c r="K562" s="6"/>
      <c r="L562" s="6"/>
    </row>
    <row r="563" spans="1:12" x14ac:dyDescent="0.2">
      <c r="A563" s="477"/>
      <c r="B563" s="135"/>
      <c r="C563" s="136"/>
      <c r="D563" s="137"/>
      <c r="E563" s="138"/>
      <c r="F563" s="137"/>
      <c r="G563" s="127"/>
      <c r="H563" s="143"/>
      <c r="I563" s="143"/>
      <c r="K563" s="6"/>
      <c r="L563" s="6"/>
    </row>
    <row r="564" spans="1:12" x14ac:dyDescent="0.2">
      <c r="A564" s="477"/>
      <c r="B564" s="135"/>
      <c r="C564" s="136"/>
      <c r="D564" s="137"/>
      <c r="E564" s="138"/>
      <c r="F564" s="137"/>
      <c r="G564" s="127"/>
      <c r="H564" s="143"/>
      <c r="I564" s="143"/>
      <c r="K564" s="6"/>
      <c r="L564" s="6"/>
    </row>
    <row r="565" spans="1:12" x14ac:dyDescent="0.2">
      <c r="A565" s="477"/>
      <c r="B565" s="135"/>
      <c r="C565" s="136"/>
      <c r="D565" s="137"/>
      <c r="E565" s="138"/>
      <c r="F565" s="137"/>
      <c r="G565" s="127"/>
      <c r="H565" s="143"/>
      <c r="I565" s="143"/>
      <c r="K565" s="6"/>
      <c r="L565" s="6"/>
    </row>
    <row r="566" spans="1:12" x14ac:dyDescent="0.2">
      <c r="A566" s="477"/>
      <c r="B566" s="135"/>
      <c r="C566" s="136"/>
      <c r="D566" s="137"/>
      <c r="E566" s="138"/>
      <c r="F566" s="137"/>
      <c r="G566" s="127"/>
      <c r="H566" s="143"/>
      <c r="I566" s="143"/>
      <c r="K566" s="6"/>
      <c r="L566" s="6"/>
    </row>
    <row r="567" spans="1:12" x14ac:dyDescent="0.2">
      <c r="A567" s="477"/>
      <c r="B567" s="135"/>
      <c r="C567" s="136"/>
      <c r="D567" s="137"/>
      <c r="E567" s="138"/>
      <c r="F567" s="137"/>
      <c r="G567" s="127"/>
      <c r="H567" s="143"/>
      <c r="I567" s="143"/>
      <c r="K567" s="6"/>
      <c r="L567" s="6"/>
    </row>
    <row r="568" spans="1:12" x14ac:dyDescent="0.2">
      <c r="A568" s="477"/>
      <c r="B568" s="135"/>
      <c r="C568" s="136"/>
      <c r="D568" s="137"/>
      <c r="E568" s="138"/>
      <c r="F568" s="137"/>
      <c r="G568" s="127"/>
      <c r="H568" s="143"/>
      <c r="I568" s="143"/>
      <c r="K568" s="6"/>
      <c r="L568" s="6"/>
    </row>
    <row r="569" spans="1:12" x14ac:dyDescent="0.2">
      <c r="A569" s="477"/>
      <c r="B569" s="135"/>
      <c r="C569" s="136"/>
      <c r="D569" s="137"/>
      <c r="E569" s="138"/>
      <c r="F569" s="137"/>
      <c r="G569" s="127"/>
      <c r="H569" s="143"/>
      <c r="I569" s="143"/>
      <c r="K569" s="6"/>
      <c r="L569" s="6"/>
    </row>
    <row r="570" spans="1:12" x14ac:dyDescent="0.2">
      <c r="A570" s="477"/>
      <c r="B570" s="135"/>
      <c r="C570" s="136"/>
      <c r="D570" s="137"/>
      <c r="E570" s="138"/>
      <c r="F570" s="137"/>
      <c r="G570" s="127"/>
      <c r="H570" s="143"/>
      <c r="I570" s="143"/>
      <c r="K570" s="6"/>
      <c r="L570" s="6"/>
    </row>
    <row r="571" spans="1:12" x14ac:dyDescent="0.2">
      <c r="A571" s="477"/>
      <c r="B571" s="135"/>
      <c r="C571" s="136"/>
      <c r="D571" s="137"/>
      <c r="E571" s="138"/>
      <c r="F571" s="137"/>
      <c r="G571" s="127"/>
      <c r="H571" s="143"/>
      <c r="I571" s="143"/>
      <c r="K571" s="6"/>
      <c r="L571" s="6"/>
    </row>
    <row r="572" spans="1:12" x14ac:dyDescent="0.2">
      <c r="A572" s="477"/>
      <c r="B572" s="135"/>
      <c r="C572" s="136"/>
      <c r="D572" s="137"/>
      <c r="E572" s="138"/>
      <c r="F572" s="137"/>
      <c r="G572" s="127"/>
      <c r="H572" s="143"/>
      <c r="I572" s="143"/>
      <c r="K572" s="6"/>
      <c r="L572" s="6"/>
    </row>
    <row r="573" spans="1:12" x14ac:dyDescent="0.2">
      <c r="A573" s="477"/>
      <c r="B573" s="135"/>
      <c r="C573" s="136"/>
      <c r="D573" s="137"/>
      <c r="E573" s="138"/>
      <c r="F573" s="137"/>
      <c r="G573" s="127"/>
      <c r="H573" s="143"/>
      <c r="I573" s="143"/>
      <c r="K573" s="6"/>
      <c r="L573" s="6"/>
    </row>
    <row r="574" spans="1:12" x14ac:dyDescent="0.2">
      <c r="A574" s="477"/>
      <c r="B574" s="135"/>
      <c r="C574" s="136"/>
      <c r="D574" s="137"/>
      <c r="E574" s="138"/>
      <c r="F574" s="137"/>
      <c r="G574" s="127"/>
      <c r="H574" s="143"/>
      <c r="I574" s="143"/>
      <c r="K574" s="6"/>
      <c r="L574" s="6"/>
    </row>
    <row r="575" spans="1:12" x14ac:dyDescent="0.2">
      <c r="A575" s="477"/>
      <c r="B575" s="135"/>
      <c r="C575" s="136"/>
      <c r="D575" s="137"/>
      <c r="E575" s="138"/>
      <c r="F575" s="137"/>
      <c r="G575" s="127"/>
      <c r="H575" s="143"/>
      <c r="I575" s="143"/>
      <c r="K575" s="6"/>
      <c r="L575" s="6"/>
    </row>
    <row r="576" spans="1:12" x14ac:dyDescent="0.2">
      <c r="A576" s="477"/>
      <c r="B576" s="135"/>
      <c r="C576" s="136"/>
      <c r="D576" s="137"/>
      <c r="E576" s="138"/>
      <c r="F576" s="137"/>
      <c r="G576" s="127"/>
      <c r="H576" s="143"/>
      <c r="I576" s="143"/>
      <c r="K576" s="6"/>
      <c r="L576" s="6"/>
    </row>
    <row r="577" spans="1:12" x14ac:dyDescent="0.2">
      <c r="A577" s="477"/>
      <c r="B577" s="135"/>
      <c r="C577" s="136"/>
      <c r="D577" s="137"/>
      <c r="E577" s="138"/>
      <c r="F577" s="137"/>
      <c r="G577" s="127"/>
      <c r="H577" s="143"/>
      <c r="I577" s="143"/>
      <c r="K577" s="6"/>
      <c r="L577" s="6"/>
    </row>
    <row r="578" spans="1:12" x14ac:dyDescent="0.2">
      <c r="A578" s="477"/>
      <c r="B578" s="135"/>
      <c r="C578" s="136"/>
      <c r="D578" s="137"/>
      <c r="E578" s="138"/>
      <c r="F578" s="137"/>
      <c r="G578" s="127"/>
      <c r="H578" s="143"/>
      <c r="I578" s="143"/>
      <c r="K578" s="6"/>
      <c r="L578" s="6"/>
    </row>
    <row r="579" spans="1:12" x14ac:dyDescent="0.2">
      <c r="A579" s="477"/>
      <c r="B579" s="135"/>
      <c r="C579" s="136"/>
      <c r="D579" s="137"/>
      <c r="E579" s="138"/>
      <c r="F579" s="137"/>
      <c r="G579" s="127"/>
      <c r="H579" s="143"/>
      <c r="I579" s="143"/>
      <c r="K579" s="6"/>
      <c r="L579" s="6"/>
    </row>
    <row r="580" spans="1:12" x14ac:dyDescent="0.2">
      <c r="A580" s="477"/>
      <c r="B580" s="135"/>
      <c r="C580" s="136"/>
      <c r="D580" s="137"/>
      <c r="E580" s="138"/>
      <c r="F580" s="137"/>
      <c r="G580" s="127"/>
      <c r="H580" s="143"/>
      <c r="I580" s="143"/>
      <c r="K580" s="6"/>
      <c r="L580" s="6"/>
    </row>
    <row r="581" spans="1:12" x14ac:dyDescent="0.2">
      <c r="A581" s="477"/>
      <c r="B581" s="135"/>
      <c r="C581" s="136"/>
      <c r="D581" s="137"/>
      <c r="E581" s="138"/>
      <c r="F581" s="137"/>
      <c r="G581" s="127"/>
      <c r="H581" s="143"/>
      <c r="I581" s="143"/>
      <c r="K581" s="6"/>
      <c r="L581" s="6"/>
    </row>
    <row r="582" spans="1:12" x14ac:dyDescent="0.2">
      <c r="A582" s="477"/>
      <c r="B582" s="135"/>
      <c r="C582" s="136"/>
      <c r="D582" s="137"/>
      <c r="E582" s="138"/>
      <c r="F582" s="137"/>
      <c r="G582" s="127"/>
      <c r="H582" s="143"/>
      <c r="I582" s="143"/>
      <c r="K582" s="6"/>
      <c r="L582" s="6"/>
    </row>
    <row r="583" spans="1:12" x14ac:dyDescent="0.2">
      <c r="A583" s="477"/>
      <c r="B583" s="135"/>
      <c r="C583" s="136"/>
      <c r="D583" s="137"/>
      <c r="E583" s="138"/>
      <c r="F583" s="137"/>
      <c r="G583" s="127"/>
      <c r="H583" s="143"/>
      <c r="I583" s="143"/>
      <c r="K583" s="6"/>
      <c r="L583" s="6"/>
    </row>
    <row r="584" spans="1:12" x14ac:dyDescent="0.2">
      <c r="A584" s="477"/>
      <c r="B584" s="135"/>
      <c r="C584" s="136"/>
      <c r="D584" s="137"/>
      <c r="E584" s="138"/>
      <c r="F584" s="137"/>
      <c r="G584" s="127"/>
      <c r="H584" s="143"/>
      <c r="I584" s="143"/>
      <c r="K584" s="6"/>
      <c r="L584" s="6"/>
    </row>
    <row r="585" spans="1:12" x14ac:dyDescent="0.2">
      <c r="A585" s="477"/>
      <c r="B585" s="135"/>
      <c r="C585" s="136"/>
      <c r="D585" s="137"/>
      <c r="E585" s="138"/>
      <c r="F585" s="137"/>
      <c r="G585" s="127"/>
      <c r="H585" s="143"/>
      <c r="I585" s="143"/>
      <c r="K585" s="6"/>
      <c r="L585" s="6"/>
    </row>
    <row r="586" spans="1:12" x14ac:dyDescent="0.2">
      <c r="A586" s="477"/>
      <c r="B586" s="135"/>
      <c r="C586" s="136"/>
      <c r="D586" s="137"/>
      <c r="E586" s="138"/>
      <c r="F586" s="137"/>
      <c r="G586" s="127"/>
      <c r="H586" s="143"/>
      <c r="I586" s="143"/>
      <c r="K586" s="6"/>
      <c r="L586" s="6"/>
    </row>
    <row r="587" spans="1:12" x14ac:dyDescent="0.2">
      <c r="A587" s="477"/>
      <c r="B587" s="135"/>
      <c r="C587" s="136"/>
      <c r="D587" s="137"/>
      <c r="E587" s="138"/>
      <c r="F587" s="137"/>
      <c r="G587" s="127"/>
      <c r="H587" s="143"/>
      <c r="I587" s="143"/>
      <c r="K587" s="6"/>
      <c r="L587" s="6"/>
    </row>
    <row r="588" spans="1:12" x14ac:dyDescent="0.2">
      <c r="A588" s="477"/>
      <c r="B588" s="135"/>
      <c r="C588" s="136"/>
      <c r="D588" s="137"/>
      <c r="E588" s="138"/>
      <c r="F588" s="137"/>
      <c r="G588" s="127"/>
      <c r="H588" s="143"/>
      <c r="I588" s="143"/>
      <c r="K588" s="6"/>
      <c r="L588" s="6"/>
    </row>
    <row r="589" spans="1:12" x14ac:dyDescent="0.2">
      <c r="A589" s="477"/>
      <c r="B589" s="135"/>
      <c r="C589" s="136"/>
      <c r="D589" s="137"/>
      <c r="E589" s="138"/>
      <c r="F589" s="137"/>
      <c r="G589" s="127"/>
      <c r="H589" s="143"/>
      <c r="I589" s="143"/>
      <c r="K589" s="6"/>
      <c r="L589" s="6"/>
    </row>
    <row r="590" spans="1:12" x14ac:dyDescent="0.2">
      <c r="A590" s="477"/>
      <c r="B590" s="135"/>
      <c r="C590" s="136"/>
      <c r="D590" s="137"/>
      <c r="E590" s="138"/>
      <c r="F590" s="137"/>
      <c r="G590" s="127"/>
      <c r="H590" s="143"/>
      <c r="I590" s="143"/>
      <c r="K590" s="6"/>
      <c r="L590" s="6"/>
    </row>
    <row r="591" spans="1:12" x14ac:dyDescent="0.2">
      <c r="A591" s="477"/>
      <c r="B591" s="135"/>
      <c r="C591" s="136"/>
      <c r="D591" s="137"/>
      <c r="E591" s="138"/>
      <c r="F591" s="137"/>
      <c r="G591" s="127"/>
      <c r="H591" s="143"/>
      <c r="I591" s="143"/>
      <c r="K591" s="6"/>
      <c r="L591" s="6"/>
    </row>
    <row r="592" spans="1:12" x14ac:dyDescent="0.2">
      <c r="A592" s="477"/>
      <c r="B592" s="135"/>
      <c r="C592" s="136"/>
      <c r="D592" s="137"/>
      <c r="E592" s="138"/>
      <c r="F592" s="137"/>
      <c r="G592" s="127"/>
      <c r="H592" s="143"/>
      <c r="I592" s="143"/>
      <c r="K592" s="6"/>
      <c r="L592" s="6"/>
    </row>
    <row r="593" spans="1:12" x14ac:dyDescent="0.2">
      <c r="A593" s="477"/>
      <c r="B593" s="135"/>
      <c r="C593" s="136"/>
      <c r="D593" s="137"/>
      <c r="E593" s="138"/>
      <c r="F593" s="137"/>
      <c r="G593" s="127"/>
      <c r="H593" s="143"/>
      <c r="I593" s="143"/>
      <c r="K593" s="6"/>
      <c r="L593" s="6"/>
    </row>
    <row r="594" spans="1:12" x14ac:dyDescent="0.2">
      <c r="A594" s="477"/>
      <c r="B594" s="135"/>
      <c r="C594" s="136"/>
      <c r="D594" s="137"/>
      <c r="E594" s="138"/>
      <c r="F594" s="137"/>
      <c r="G594" s="127"/>
      <c r="H594" s="143"/>
      <c r="I594" s="143"/>
      <c r="K594" s="6"/>
      <c r="L594" s="6"/>
    </row>
    <row r="595" spans="1:12" x14ac:dyDescent="0.2">
      <c r="A595" s="477"/>
      <c r="B595" s="135"/>
      <c r="C595" s="136"/>
      <c r="D595" s="137"/>
      <c r="E595" s="138"/>
      <c r="F595" s="137"/>
      <c r="G595" s="127"/>
      <c r="H595" s="143"/>
      <c r="I595" s="143"/>
      <c r="K595" s="6"/>
      <c r="L595" s="6"/>
    </row>
    <row r="596" spans="1:12" x14ac:dyDescent="0.2">
      <c r="A596" s="477"/>
      <c r="B596" s="135"/>
      <c r="C596" s="136"/>
      <c r="D596" s="137"/>
      <c r="E596" s="138"/>
      <c r="F596" s="137"/>
      <c r="G596" s="127"/>
      <c r="H596" s="143"/>
      <c r="I596" s="143"/>
      <c r="K596" s="6"/>
      <c r="L596" s="6"/>
    </row>
    <row r="597" spans="1:12" x14ac:dyDescent="0.2">
      <c r="A597" s="477"/>
      <c r="B597" s="135"/>
      <c r="C597" s="136"/>
      <c r="D597" s="137"/>
      <c r="E597" s="138"/>
      <c r="F597" s="137"/>
      <c r="G597" s="127"/>
      <c r="H597" s="143"/>
      <c r="I597" s="143"/>
      <c r="K597" s="6"/>
      <c r="L597" s="6"/>
    </row>
    <row r="598" spans="1:12" x14ac:dyDescent="0.2">
      <c r="A598" s="477"/>
      <c r="B598" s="135"/>
      <c r="C598" s="136"/>
      <c r="D598" s="137"/>
      <c r="E598" s="138"/>
      <c r="F598" s="137"/>
      <c r="G598" s="127"/>
      <c r="H598" s="143"/>
      <c r="I598" s="143"/>
      <c r="K598" s="6"/>
      <c r="L598" s="6"/>
    </row>
    <row r="599" spans="1:12" x14ac:dyDescent="0.2">
      <c r="A599" s="477"/>
      <c r="B599" s="135"/>
      <c r="C599" s="136"/>
      <c r="D599" s="137"/>
      <c r="E599" s="138"/>
      <c r="F599" s="137"/>
      <c r="G599" s="127"/>
      <c r="H599" s="143"/>
      <c r="I599" s="143"/>
      <c r="K599" s="6"/>
      <c r="L599" s="6"/>
    </row>
    <row r="600" spans="1:12" x14ac:dyDescent="0.2">
      <c r="A600" s="477"/>
      <c r="B600" s="135"/>
      <c r="C600" s="136"/>
      <c r="D600" s="137"/>
      <c r="E600" s="138"/>
      <c r="F600" s="137"/>
      <c r="G600" s="127"/>
      <c r="H600" s="143"/>
      <c r="I600" s="143"/>
      <c r="K600" s="6"/>
      <c r="L600" s="6"/>
    </row>
    <row r="601" spans="1:12" x14ac:dyDescent="0.2">
      <c r="A601" s="477"/>
      <c r="B601" s="135"/>
      <c r="C601" s="136"/>
      <c r="D601" s="137"/>
      <c r="E601" s="138"/>
      <c r="F601" s="137"/>
      <c r="G601" s="127"/>
      <c r="H601" s="143"/>
      <c r="I601" s="143"/>
      <c r="K601" s="6"/>
      <c r="L601" s="6"/>
    </row>
    <row r="602" spans="1:12" x14ac:dyDescent="0.2">
      <c r="A602" s="477"/>
      <c r="B602" s="135"/>
      <c r="C602" s="136"/>
      <c r="D602" s="137"/>
      <c r="E602" s="138"/>
      <c r="F602" s="137"/>
      <c r="G602" s="127"/>
      <c r="H602" s="143"/>
      <c r="I602" s="143"/>
      <c r="K602" s="6"/>
      <c r="L602" s="6"/>
    </row>
    <row r="603" spans="1:12" x14ac:dyDescent="0.2">
      <c r="A603" s="477"/>
      <c r="B603" s="135"/>
      <c r="C603" s="136"/>
      <c r="D603" s="137"/>
      <c r="E603" s="138"/>
      <c r="F603" s="137"/>
      <c r="G603" s="127"/>
      <c r="H603" s="143"/>
      <c r="I603" s="143"/>
      <c r="K603" s="6"/>
      <c r="L603" s="6"/>
    </row>
    <row r="604" spans="1:12" x14ac:dyDescent="0.2">
      <c r="A604" s="477"/>
      <c r="B604" s="135"/>
      <c r="C604" s="136"/>
      <c r="D604" s="137"/>
      <c r="E604" s="138"/>
      <c r="F604" s="137"/>
      <c r="G604" s="127"/>
      <c r="H604" s="143"/>
      <c r="I604" s="143"/>
      <c r="K604" s="6"/>
      <c r="L604" s="6"/>
    </row>
    <row r="605" spans="1:12" x14ac:dyDescent="0.2">
      <c r="A605" s="477"/>
      <c r="B605" s="135"/>
      <c r="C605" s="136"/>
      <c r="D605" s="137"/>
      <c r="E605" s="138"/>
      <c r="F605" s="137"/>
      <c r="G605" s="127"/>
      <c r="H605" s="143"/>
      <c r="I605" s="143"/>
      <c r="K605" s="6"/>
      <c r="L605" s="6"/>
    </row>
    <row r="606" spans="1:12" x14ac:dyDescent="0.2">
      <c r="A606" s="477"/>
      <c r="B606" s="135"/>
      <c r="C606" s="136"/>
      <c r="D606" s="137"/>
      <c r="E606" s="138"/>
      <c r="F606" s="137"/>
      <c r="G606" s="127"/>
      <c r="H606" s="143"/>
      <c r="I606" s="143"/>
      <c r="K606" s="6"/>
      <c r="L606" s="6"/>
    </row>
    <row r="607" spans="1:12" x14ac:dyDescent="0.2">
      <c r="A607" s="477"/>
      <c r="B607" s="135"/>
      <c r="C607" s="136"/>
      <c r="D607" s="137"/>
      <c r="E607" s="138"/>
      <c r="F607" s="137"/>
      <c r="G607" s="127"/>
      <c r="H607" s="143"/>
      <c r="I607" s="143"/>
      <c r="K607" s="6"/>
      <c r="L607" s="6"/>
    </row>
    <row r="608" spans="1:12" x14ac:dyDescent="0.2">
      <c r="A608" s="477"/>
      <c r="B608" s="135"/>
      <c r="C608" s="136"/>
      <c r="D608" s="137"/>
      <c r="E608" s="138"/>
      <c r="F608" s="137"/>
      <c r="G608" s="127"/>
      <c r="H608" s="143"/>
      <c r="I608" s="143"/>
      <c r="K608" s="6"/>
      <c r="L608" s="6"/>
    </row>
    <row r="609" spans="1:12" x14ac:dyDescent="0.2">
      <c r="A609" s="477"/>
      <c r="B609" s="135"/>
      <c r="C609" s="136"/>
      <c r="D609" s="137"/>
      <c r="E609" s="138"/>
      <c r="F609" s="137"/>
      <c r="G609" s="127"/>
      <c r="H609" s="143"/>
      <c r="I609" s="143"/>
      <c r="K609" s="6"/>
      <c r="L609" s="6"/>
    </row>
    <row r="610" spans="1:12" x14ac:dyDescent="0.2">
      <c r="A610" s="477"/>
      <c r="B610" s="135"/>
      <c r="C610" s="136"/>
      <c r="D610" s="137"/>
      <c r="E610" s="138"/>
      <c r="F610" s="137"/>
      <c r="G610" s="127"/>
      <c r="H610" s="143"/>
      <c r="I610" s="143"/>
      <c r="K610" s="6"/>
      <c r="L610" s="6"/>
    </row>
    <row r="611" spans="1:12" x14ac:dyDescent="0.2">
      <c r="A611" s="477"/>
      <c r="B611" s="135"/>
      <c r="C611" s="136"/>
      <c r="D611" s="137"/>
      <c r="E611" s="138"/>
      <c r="F611" s="137"/>
      <c r="G611" s="127"/>
      <c r="H611" s="143"/>
      <c r="I611" s="143"/>
      <c r="K611" s="6"/>
      <c r="L611" s="6"/>
    </row>
    <row r="612" spans="1:12" x14ac:dyDescent="0.2">
      <c r="A612" s="477"/>
      <c r="B612" s="135"/>
      <c r="C612" s="136"/>
      <c r="D612" s="137"/>
      <c r="E612" s="138"/>
      <c r="F612" s="137"/>
      <c r="G612" s="127"/>
      <c r="H612" s="143"/>
      <c r="I612" s="143"/>
      <c r="K612" s="6"/>
      <c r="L612" s="6"/>
    </row>
    <row r="613" spans="1:12" x14ac:dyDescent="0.2">
      <c r="A613" s="477"/>
      <c r="B613" s="135"/>
      <c r="C613" s="136"/>
      <c r="D613" s="137"/>
      <c r="E613" s="138"/>
      <c r="F613" s="137"/>
      <c r="G613" s="127"/>
      <c r="H613" s="143"/>
      <c r="I613" s="143"/>
      <c r="K613" s="6"/>
      <c r="L613" s="6"/>
    </row>
    <row r="614" spans="1:12" x14ac:dyDescent="0.2">
      <c r="A614" s="477"/>
      <c r="B614" s="135"/>
      <c r="C614" s="136"/>
      <c r="D614" s="137"/>
      <c r="E614" s="138"/>
      <c r="F614" s="137"/>
      <c r="G614" s="127"/>
      <c r="H614" s="143"/>
      <c r="I614" s="143"/>
      <c r="K614" s="6"/>
      <c r="L614" s="6"/>
    </row>
    <row r="615" spans="1:12" x14ac:dyDescent="0.2">
      <c r="A615" s="477"/>
      <c r="B615" s="135"/>
      <c r="C615" s="136"/>
      <c r="D615" s="137"/>
      <c r="E615" s="138"/>
      <c r="F615" s="137"/>
      <c r="G615" s="127"/>
      <c r="H615" s="143"/>
      <c r="I615" s="143"/>
      <c r="K615" s="6"/>
      <c r="L615" s="6"/>
    </row>
    <row r="616" spans="1:12" x14ac:dyDescent="0.2">
      <c r="A616" s="477"/>
      <c r="B616" s="135"/>
      <c r="C616" s="136"/>
      <c r="D616" s="137"/>
      <c r="E616" s="138"/>
      <c r="F616" s="137"/>
      <c r="G616" s="127"/>
      <c r="H616" s="143"/>
      <c r="I616" s="143"/>
      <c r="K616" s="6"/>
      <c r="L616" s="6"/>
    </row>
    <row r="617" spans="1:12" x14ac:dyDescent="0.2">
      <c r="A617" s="477"/>
      <c r="B617" s="135"/>
      <c r="C617" s="136"/>
      <c r="D617" s="137"/>
      <c r="E617" s="138"/>
      <c r="F617" s="137"/>
      <c r="G617" s="127"/>
      <c r="H617" s="143"/>
      <c r="I617" s="143"/>
      <c r="K617" s="6"/>
      <c r="L617" s="6"/>
    </row>
    <row r="618" spans="1:12" x14ac:dyDescent="0.2">
      <c r="A618" s="477"/>
      <c r="B618" s="135"/>
      <c r="C618" s="136"/>
      <c r="D618" s="137"/>
      <c r="E618" s="138"/>
      <c r="F618" s="137"/>
      <c r="G618" s="127"/>
      <c r="H618" s="143"/>
      <c r="I618" s="143"/>
      <c r="K618" s="6"/>
      <c r="L618" s="6"/>
    </row>
    <row r="619" spans="1:12" x14ac:dyDescent="0.2">
      <c r="A619" s="477"/>
      <c r="B619" s="135"/>
      <c r="C619" s="136"/>
      <c r="D619" s="137"/>
      <c r="E619" s="138"/>
      <c r="F619" s="137"/>
      <c r="G619" s="127"/>
      <c r="H619" s="143"/>
      <c r="I619" s="143"/>
      <c r="K619" s="6"/>
      <c r="L619" s="6"/>
    </row>
    <row r="620" spans="1:12" x14ac:dyDescent="0.2">
      <c r="A620" s="477"/>
      <c r="B620" s="135"/>
      <c r="C620" s="136"/>
      <c r="D620" s="137"/>
      <c r="E620" s="138"/>
      <c r="F620" s="137"/>
      <c r="G620" s="127"/>
      <c r="H620" s="143"/>
      <c r="I620" s="143"/>
      <c r="K620" s="6"/>
      <c r="L620" s="6"/>
    </row>
    <row r="621" spans="1:12" x14ac:dyDescent="0.2">
      <c r="A621" s="477"/>
      <c r="B621" s="135"/>
      <c r="C621" s="136"/>
      <c r="D621" s="137"/>
      <c r="E621" s="138"/>
      <c r="F621" s="137"/>
      <c r="G621" s="127"/>
      <c r="H621" s="143"/>
      <c r="I621" s="143"/>
      <c r="K621" s="6"/>
      <c r="L621" s="6"/>
    </row>
    <row r="622" spans="1:12" x14ac:dyDescent="0.2">
      <c r="A622" s="477"/>
      <c r="B622" s="135"/>
      <c r="C622" s="136"/>
      <c r="D622" s="137"/>
      <c r="E622" s="138"/>
      <c r="F622" s="137"/>
      <c r="G622" s="127"/>
      <c r="H622" s="143"/>
      <c r="I622" s="143"/>
      <c r="K622" s="6"/>
      <c r="L622" s="6"/>
    </row>
    <row r="623" spans="1:12" x14ac:dyDescent="0.2">
      <c r="A623" s="477"/>
      <c r="B623" s="135"/>
      <c r="C623" s="136"/>
      <c r="D623" s="137"/>
      <c r="E623" s="138"/>
      <c r="F623" s="137"/>
      <c r="G623" s="127"/>
      <c r="H623" s="143"/>
      <c r="I623" s="143"/>
      <c r="K623" s="6"/>
      <c r="L623" s="6"/>
    </row>
    <row r="624" spans="1:12" x14ac:dyDescent="0.2">
      <c r="A624" s="477"/>
      <c r="B624" s="135"/>
      <c r="C624" s="136"/>
      <c r="D624" s="137"/>
      <c r="E624" s="138"/>
      <c r="F624" s="137"/>
      <c r="G624" s="127"/>
      <c r="H624" s="143"/>
      <c r="I624" s="143"/>
      <c r="K624" s="6"/>
      <c r="L624" s="6"/>
    </row>
    <row r="625" spans="1:12" x14ac:dyDescent="0.2">
      <c r="A625" s="477"/>
      <c r="B625" s="135"/>
      <c r="C625" s="136"/>
      <c r="D625" s="137"/>
      <c r="E625" s="138"/>
      <c r="F625" s="137"/>
      <c r="G625" s="127"/>
      <c r="H625" s="143"/>
      <c r="I625" s="143"/>
      <c r="K625" s="6"/>
      <c r="L625" s="6"/>
    </row>
    <row r="626" spans="1:12" x14ac:dyDescent="0.2">
      <c r="A626" s="477"/>
      <c r="B626" s="135"/>
      <c r="C626" s="136"/>
      <c r="D626" s="137"/>
      <c r="E626" s="138"/>
      <c r="F626" s="137"/>
      <c r="G626" s="127"/>
      <c r="H626" s="143"/>
      <c r="I626" s="143"/>
      <c r="K626" s="6"/>
      <c r="L626" s="6"/>
    </row>
    <row r="627" spans="1:12" x14ac:dyDescent="0.2">
      <c r="A627" s="477"/>
      <c r="B627" s="135"/>
      <c r="C627" s="136"/>
      <c r="D627" s="137"/>
      <c r="E627" s="138"/>
      <c r="F627" s="137"/>
      <c r="G627" s="127"/>
      <c r="H627" s="143"/>
      <c r="I627" s="143"/>
      <c r="K627" s="6"/>
      <c r="L627" s="6"/>
    </row>
    <row r="628" spans="1:12" x14ac:dyDescent="0.2">
      <c r="A628" s="477"/>
      <c r="B628" s="135"/>
      <c r="C628" s="136"/>
      <c r="D628" s="137"/>
      <c r="E628" s="138"/>
      <c r="F628" s="137"/>
      <c r="G628" s="127"/>
      <c r="H628" s="143"/>
      <c r="I628" s="143"/>
      <c r="K628" s="6"/>
      <c r="L628" s="6"/>
    </row>
    <row r="629" spans="1:12" x14ac:dyDescent="0.2">
      <c r="A629" s="477"/>
      <c r="B629" s="135"/>
      <c r="C629" s="136"/>
      <c r="D629" s="137"/>
      <c r="E629" s="138"/>
      <c r="F629" s="137"/>
      <c r="G629" s="127"/>
      <c r="H629" s="143"/>
      <c r="I629" s="143"/>
      <c r="K629" s="6"/>
      <c r="L629" s="6"/>
    </row>
    <row r="630" spans="1:12" x14ac:dyDescent="0.2">
      <c r="A630" s="477"/>
      <c r="B630" s="135"/>
      <c r="C630" s="136"/>
      <c r="D630" s="137"/>
      <c r="E630" s="138"/>
      <c r="F630" s="137"/>
      <c r="G630" s="127"/>
      <c r="H630" s="143"/>
      <c r="I630" s="143"/>
      <c r="K630" s="6"/>
      <c r="L630" s="6"/>
    </row>
    <row r="631" spans="1:12" x14ac:dyDescent="0.2">
      <c r="A631" s="477"/>
      <c r="B631" s="135"/>
      <c r="C631" s="136"/>
      <c r="D631" s="137"/>
      <c r="E631" s="138"/>
      <c r="F631" s="137"/>
      <c r="G631" s="127"/>
      <c r="H631" s="143"/>
      <c r="I631" s="143"/>
      <c r="K631" s="6"/>
      <c r="L631" s="6"/>
    </row>
    <row r="632" spans="1:12" x14ac:dyDescent="0.2">
      <c r="A632" s="477"/>
      <c r="B632" s="135"/>
      <c r="C632" s="136"/>
      <c r="D632" s="137"/>
      <c r="E632" s="138"/>
      <c r="F632" s="137"/>
      <c r="G632" s="127"/>
      <c r="H632" s="143"/>
      <c r="I632" s="143"/>
      <c r="K632" s="6"/>
      <c r="L632" s="6"/>
    </row>
    <row r="633" spans="1:12" x14ac:dyDescent="0.2">
      <c r="A633" s="477"/>
      <c r="B633" s="135"/>
      <c r="C633" s="136"/>
      <c r="D633" s="137"/>
      <c r="E633" s="138"/>
      <c r="F633" s="137"/>
      <c r="G633" s="127"/>
      <c r="H633" s="143"/>
      <c r="I633" s="143"/>
      <c r="K633" s="6"/>
      <c r="L633" s="6"/>
    </row>
    <row r="634" spans="1:12" x14ac:dyDescent="0.2">
      <c r="A634" s="477"/>
      <c r="B634" s="135"/>
      <c r="C634" s="136"/>
      <c r="D634" s="137"/>
      <c r="E634" s="138"/>
      <c r="F634" s="137"/>
      <c r="G634" s="127"/>
      <c r="H634" s="143"/>
      <c r="I634" s="143"/>
      <c r="K634" s="6"/>
      <c r="L634" s="6"/>
    </row>
    <row r="635" spans="1:12" x14ac:dyDescent="0.2">
      <c r="A635" s="477"/>
      <c r="B635" s="135"/>
      <c r="C635" s="136"/>
      <c r="D635" s="137"/>
      <c r="E635" s="138"/>
      <c r="F635" s="137"/>
      <c r="G635" s="127"/>
      <c r="H635" s="143"/>
      <c r="I635" s="143"/>
      <c r="K635" s="6"/>
      <c r="L635" s="6"/>
    </row>
    <row r="636" spans="1:12" x14ac:dyDescent="0.2">
      <c r="A636" s="477"/>
      <c r="B636" s="135"/>
      <c r="C636" s="136"/>
      <c r="D636" s="137"/>
      <c r="E636" s="138"/>
      <c r="F636" s="137"/>
      <c r="G636" s="127"/>
      <c r="H636" s="143"/>
      <c r="I636" s="143"/>
      <c r="K636" s="6"/>
      <c r="L636" s="6"/>
    </row>
    <row r="637" spans="1:12" x14ac:dyDescent="0.2">
      <c r="A637" s="477"/>
      <c r="B637" s="135"/>
      <c r="C637" s="136"/>
      <c r="D637" s="137"/>
      <c r="E637" s="138"/>
      <c r="F637" s="137"/>
      <c r="G637" s="127"/>
      <c r="H637" s="143"/>
      <c r="I637" s="143"/>
      <c r="K637" s="6"/>
      <c r="L637" s="6"/>
    </row>
    <row r="638" spans="1:12" x14ac:dyDescent="0.2">
      <c r="A638" s="477"/>
      <c r="B638" s="135"/>
      <c r="C638" s="136"/>
      <c r="D638" s="137"/>
      <c r="E638" s="138"/>
      <c r="F638" s="137"/>
      <c r="G638" s="127"/>
      <c r="H638" s="143"/>
      <c r="I638" s="143"/>
      <c r="K638" s="6"/>
      <c r="L638" s="6"/>
    </row>
    <row r="639" spans="1:12" x14ac:dyDescent="0.2">
      <c r="A639" s="477"/>
      <c r="B639" s="135"/>
      <c r="C639" s="136"/>
      <c r="D639" s="137"/>
      <c r="E639" s="138"/>
      <c r="F639" s="137"/>
      <c r="G639" s="127"/>
      <c r="H639" s="143"/>
      <c r="I639" s="143"/>
      <c r="K639" s="6"/>
      <c r="L639" s="6"/>
    </row>
    <row r="640" spans="1:12" x14ac:dyDescent="0.2">
      <c r="A640" s="477"/>
      <c r="B640" s="135"/>
      <c r="C640" s="136"/>
      <c r="D640" s="137"/>
      <c r="E640" s="138"/>
      <c r="F640" s="137"/>
      <c r="G640" s="127"/>
      <c r="H640" s="143"/>
      <c r="I640" s="143"/>
      <c r="K640" s="6"/>
      <c r="L640" s="6"/>
    </row>
    <row r="641" spans="1:12" x14ac:dyDescent="0.2">
      <c r="A641" s="477"/>
      <c r="B641" s="135"/>
      <c r="C641" s="136"/>
      <c r="D641" s="137"/>
      <c r="E641" s="138"/>
      <c r="F641" s="137"/>
      <c r="G641" s="127"/>
      <c r="H641" s="143"/>
      <c r="I641" s="143"/>
      <c r="K641" s="6"/>
      <c r="L641" s="6"/>
    </row>
    <row r="642" spans="1:12" x14ac:dyDescent="0.2">
      <c r="A642" s="477"/>
      <c r="B642" s="135"/>
      <c r="C642" s="136"/>
      <c r="D642" s="137"/>
      <c r="E642" s="138"/>
      <c r="F642" s="137"/>
      <c r="G642" s="127"/>
      <c r="H642" s="143"/>
      <c r="I642" s="143"/>
      <c r="K642" s="6"/>
      <c r="L642" s="6"/>
    </row>
    <row r="643" spans="1:12" x14ac:dyDescent="0.2">
      <c r="A643" s="477"/>
      <c r="B643" s="135"/>
      <c r="C643" s="136"/>
      <c r="D643" s="137"/>
      <c r="E643" s="138"/>
      <c r="F643" s="137"/>
      <c r="G643" s="127"/>
      <c r="H643" s="143"/>
      <c r="I643" s="143"/>
      <c r="K643" s="6"/>
      <c r="L643" s="6"/>
    </row>
    <row r="644" spans="1:12" x14ac:dyDescent="0.2">
      <c r="A644" s="477"/>
      <c r="B644" s="135"/>
      <c r="C644" s="136"/>
      <c r="D644" s="137"/>
      <c r="E644" s="138"/>
      <c r="F644" s="137"/>
      <c r="G644" s="127"/>
      <c r="H644" s="143"/>
      <c r="I644" s="143"/>
      <c r="K644" s="6"/>
      <c r="L644" s="6"/>
    </row>
    <row r="645" spans="1:12" x14ac:dyDescent="0.2">
      <c r="A645" s="477"/>
      <c r="B645" s="135"/>
      <c r="C645" s="136"/>
      <c r="D645" s="137"/>
      <c r="E645" s="138"/>
      <c r="F645" s="137"/>
      <c r="G645" s="127"/>
      <c r="H645" s="143"/>
      <c r="I645" s="143"/>
      <c r="K645" s="6"/>
      <c r="L645" s="6"/>
    </row>
    <row r="646" spans="1:12" x14ac:dyDescent="0.2">
      <c r="A646" s="477"/>
      <c r="B646" s="135"/>
      <c r="C646" s="136"/>
      <c r="D646" s="137"/>
      <c r="E646" s="138"/>
      <c r="F646" s="137"/>
      <c r="G646" s="127"/>
      <c r="H646" s="143"/>
      <c r="I646" s="143"/>
      <c r="K646" s="6"/>
      <c r="L646" s="6"/>
    </row>
    <row r="647" spans="1:12" x14ac:dyDescent="0.2">
      <c r="A647" s="477"/>
      <c r="B647" s="135"/>
      <c r="C647" s="136"/>
      <c r="D647" s="137"/>
      <c r="E647" s="138"/>
      <c r="F647" s="137"/>
      <c r="G647" s="127"/>
      <c r="H647" s="143"/>
      <c r="I647" s="143"/>
      <c r="K647" s="6"/>
      <c r="L647" s="6"/>
    </row>
    <row r="648" spans="1:12" x14ac:dyDescent="0.2">
      <c r="A648" s="477"/>
      <c r="B648" s="135"/>
      <c r="C648" s="136"/>
      <c r="D648" s="137"/>
      <c r="E648" s="138"/>
      <c r="F648" s="137"/>
      <c r="G648" s="127"/>
      <c r="H648" s="143"/>
      <c r="I648" s="143"/>
      <c r="K648" s="6"/>
      <c r="L648" s="6"/>
    </row>
    <row r="649" spans="1:12" x14ac:dyDescent="0.2">
      <c r="A649" s="477"/>
      <c r="B649" s="135"/>
      <c r="C649" s="136"/>
      <c r="D649" s="137"/>
      <c r="E649" s="138"/>
      <c r="F649" s="137"/>
      <c r="G649" s="127"/>
      <c r="H649" s="143"/>
      <c r="I649" s="143"/>
      <c r="K649" s="6"/>
      <c r="L649" s="6"/>
    </row>
    <row r="650" spans="1:12" x14ac:dyDescent="0.2">
      <c r="A650" s="477"/>
      <c r="B650" s="135"/>
      <c r="C650" s="136"/>
      <c r="D650" s="137"/>
      <c r="E650" s="138"/>
      <c r="F650" s="137"/>
      <c r="G650" s="127"/>
      <c r="H650" s="143"/>
      <c r="I650" s="143"/>
      <c r="K650" s="6"/>
      <c r="L650" s="6"/>
    </row>
    <row r="651" spans="1:12" x14ac:dyDescent="0.2">
      <c r="A651" s="477"/>
      <c r="B651" s="135"/>
      <c r="C651" s="136"/>
      <c r="D651" s="137"/>
      <c r="E651" s="138"/>
      <c r="F651" s="137"/>
      <c r="G651" s="127"/>
      <c r="H651" s="143"/>
      <c r="I651" s="143"/>
      <c r="K651" s="6"/>
      <c r="L651" s="6"/>
    </row>
    <row r="652" spans="1:12" x14ac:dyDescent="0.2">
      <c r="A652" s="477"/>
      <c r="B652" s="135"/>
      <c r="C652" s="136"/>
      <c r="D652" s="137"/>
      <c r="E652" s="138"/>
      <c r="F652" s="137"/>
      <c r="G652" s="127"/>
      <c r="H652" s="143"/>
      <c r="I652" s="143"/>
      <c r="K652" s="6"/>
      <c r="L652" s="6"/>
    </row>
    <row r="653" spans="1:12" x14ac:dyDescent="0.2">
      <c r="A653" s="477"/>
      <c r="B653" s="135"/>
      <c r="C653" s="136"/>
      <c r="D653" s="137"/>
      <c r="E653" s="138"/>
      <c r="F653" s="137"/>
      <c r="G653" s="127"/>
      <c r="H653" s="143"/>
      <c r="I653" s="143"/>
      <c r="K653" s="6"/>
      <c r="L653" s="6"/>
    </row>
    <row r="654" spans="1:12" x14ac:dyDescent="0.2">
      <c r="A654" s="477"/>
      <c r="B654" s="135"/>
      <c r="C654" s="136"/>
      <c r="D654" s="137"/>
      <c r="E654" s="138"/>
      <c r="F654" s="137"/>
      <c r="G654" s="127"/>
      <c r="H654" s="143"/>
      <c r="I654" s="143"/>
      <c r="K654" s="6"/>
      <c r="L654" s="6"/>
    </row>
    <row r="655" spans="1:12" x14ac:dyDescent="0.2">
      <c r="A655" s="477"/>
      <c r="B655" s="135"/>
      <c r="C655" s="136"/>
      <c r="D655" s="137"/>
      <c r="E655" s="138"/>
      <c r="F655" s="137"/>
      <c r="G655" s="127"/>
      <c r="H655" s="143"/>
      <c r="I655" s="143"/>
      <c r="K655" s="6"/>
      <c r="L655" s="6"/>
    </row>
    <row r="656" spans="1:12" x14ac:dyDescent="0.2">
      <c r="A656" s="477"/>
      <c r="B656" s="135"/>
      <c r="C656" s="136"/>
      <c r="D656" s="137"/>
      <c r="E656" s="138"/>
      <c r="F656" s="137"/>
      <c r="G656" s="127"/>
      <c r="H656" s="143"/>
      <c r="I656" s="143"/>
      <c r="K656" s="6"/>
      <c r="L656" s="6"/>
    </row>
    <row r="657" spans="1:12" x14ac:dyDescent="0.2">
      <c r="A657" s="477"/>
      <c r="B657" s="135"/>
      <c r="C657" s="136"/>
      <c r="D657" s="137"/>
      <c r="E657" s="138"/>
      <c r="F657" s="137"/>
      <c r="G657" s="127"/>
      <c r="H657" s="143"/>
      <c r="I657" s="143"/>
      <c r="K657" s="6"/>
      <c r="L657" s="6"/>
    </row>
    <row r="658" spans="1:12" x14ac:dyDescent="0.2">
      <c r="A658" s="477"/>
      <c r="B658" s="135"/>
      <c r="C658" s="136"/>
      <c r="D658" s="137"/>
      <c r="E658" s="138"/>
      <c r="F658" s="137"/>
      <c r="G658" s="127"/>
      <c r="H658" s="143"/>
      <c r="I658" s="143"/>
      <c r="K658" s="6"/>
      <c r="L658" s="6"/>
    </row>
    <row r="659" spans="1:12" x14ac:dyDescent="0.2">
      <c r="A659" s="477"/>
      <c r="B659" s="135"/>
      <c r="C659" s="136"/>
      <c r="D659" s="137"/>
      <c r="E659" s="138"/>
      <c r="F659" s="137"/>
      <c r="G659" s="127"/>
      <c r="H659" s="143"/>
      <c r="I659" s="143"/>
      <c r="K659" s="6"/>
      <c r="L659" s="6"/>
    </row>
    <row r="660" spans="1:12" x14ac:dyDescent="0.2">
      <c r="A660" s="477"/>
      <c r="B660" s="135"/>
      <c r="C660" s="136"/>
      <c r="D660" s="137"/>
      <c r="E660" s="138"/>
      <c r="F660" s="137"/>
      <c r="G660" s="127"/>
      <c r="H660" s="143"/>
      <c r="I660" s="143"/>
      <c r="K660" s="6"/>
      <c r="L660" s="6"/>
    </row>
    <row r="661" spans="1:12" x14ac:dyDescent="0.2">
      <c r="A661" s="477"/>
      <c r="B661" s="135"/>
      <c r="C661" s="136"/>
      <c r="D661" s="137"/>
      <c r="E661" s="138"/>
      <c r="F661" s="137"/>
      <c r="G661" s="127"/>
      <c r="H661" s="143"/>
      <c r="I661" s="143"/>
      <c r="K661" s="6"/>
      <c r="L661" s="6"/>
    </row>
    <row r="662" spans="1:12" x14ac:dyDescent="0.2">
      <c r="A662" s="477"/>
      <c r="B662" s="135"/>
      <c r="C662" s="136"/>
      <c r="D662" s="137"/>
      <c r="E662" s="138"/>
      <c r="F662" s="137"/>
      <c r="G662" s="127"/>
      <c r="H662" s="143"/>
      <c r="I662" s="143"/>
      <c r="K662" s="6"/>
      <c r="L662" s="6"/>
    </row>
    <row r="663" spans="1:12" x14ac:dyDescent="0.2">
      <c r="A663" s="477"/>
      <c r="B663" s="135"/>
      <c r="C663" s="136"/>
      <c r="D663" s="137"/>
      <c r="E663" s="138"/>
      <c r="F663" s="137"/>
      <c r="G663" s="127"/>
      <c r="H663" s="143"/>
      <c r="I663" s="143"/>
      <c r="K663" s="6"/>
      <c r="L663" s="6"/>
    </row>
    <row r="664" spans="1:12" x14ac:dyDescent="0.2">
      <c r="A664" s="477"/>
      <c r="B664" s="135"/>
      <c r="C664" s="136"/>
      <c r="D664" s="137"/>
      <c r="E664" s="138"/>
      <c r="F664" s="137"/>
      <c r="G664" s="127"/>
      <c r="H664" s="143"/>
      <c r="I664" s="143"/>
      <c r="K664" s="6"/>
      <c r="L664" s="6"/>
    </row>
    <row r="665" spans="1:12" x14ac:dyDescent="0.2">
      <c r="A665" s="477"/>
      <c r="B665" s="135"/>
      <c r="C665" s="136"/>
      <c r="D665" s="137"/>
      <c r="E665" s="138"/>
      <c r="F665" s="137"/>
      <c r="G665" s="127"/>
      <c r="H665" s="143"/>
      <c r="I665" s="143"/>
      <c r="K665" s="6"/>
      <c r="L665" s="6"/>
    </row>
    <row r="666" spans="1:12" x14ac:dyDescent="0.2">
      <c r="A666" s="477"/>
      <c r="B666" s="135"/>
      <c r="C666" s="136"/>
      <c r="D666" s="137"/>
      <c r="E666" s="138"/>
      <c r="F666" s="137"/>
      <c r="G666" s="127"/>
      <c r="H666" s="143"/>
      <c r="I666" s="143"/>
      <c r="K666" s="6"/>
      <c r="L666" s="6"/>
    </row>
    <row r="667" spans="1:12" x14ac:dyDescent="0.2">
      <c r="A667" s="477"/>
      <c r="B667" s="135"/>
      <c r="C667" s="136"/>
      <c r="D667" s="137"/>
      <c r="E667" s="138"/>
      <c r="F667" s="137"/>
      <c r="G667" s="127"/>
      <c r="H667" s="143"/>
      <c r="I667" s="143"/>
      <c r="K667" s="6"/>
      <c r="L667" s="6"/>
    </row>
    <row r="668" spans="1:12" x14ac:dyDescent="0.2">
      <c r="A668" s="477"/>
      <c r="B668" s="135"/>
      <c r="C668" s="136"/>
      <c r="D668" s="137"/>
      <c r="E668" s="138"/>
      <c r="F668" s="137"/>
      <c r="G668" s="127"/>
      <c r="H668" s="143"/>
      <c r="I668" s="143"/>
      <c r="K668" s="6"/>
      <c r="L668" s="6"/>
    </row>
    <row r="669" spans="1:12" x14ac:dyDescent="0.2">
      <c r="A669" s="477"/>
      <c r="B669" s="135"/>
      <c r="C669" s="136"/>
      <c r="D669" s="137"/>
      <c r="E669" s="138"/>
      <c r="F669" s="137"/>
      <c r="G669" s="127"/>
      <c r="H669" s="143"/>
      <c r="I669" s="143"/>
      <c r="K669" s="6"/>
      <c r="L669" s="6"/>
    </row>
    <row r="670" spans="1:12" x14ac:dyDescent="0.2">
      <c r="A670" s="477"/>
      <c r="B670" s="135"/>
      <c r="C670" s="136"/>
      <c r="D670" s="137"/>
      <c r="E670" s="138"/>
      <c r="F670" s="137"/>
      <c r="G670" s="127"/>
      <c r="H670" s="143"/>
      <c r="I670" s="143"/>
      <c r="K670" s="6"/>
      <c r="L670" s="6"/>
    </row>
    <row r="671" spans="1:12" x14ac:dyDescent="0.2">
      <c r="A671" s="477"/>
      <c r="B671" s="135"/>
      <c r="C671" s="136"/>
      <c r="D671" s="137"/>
      <c r="E671" s="138"/>
      <c r="F671" s="137"/>
      <c r="G671" s="127"/>
      <c r="H671" s="143"/>
      <c r="I671" s="143"/>
      <c r="K671" s="6"/>
      <c r="L671" s="6"/>
    </row>
    <row r="672" spans="1:12" x14ac:dyDescent="0.2">
      <c r="A672" s="477"/>
      <c r="B672" s="135"/>
      <c r="C672" s="136"/>
      <c r="D672" s="137"/>
      <c r="E672" s="138"/>
      <c r="F672" s="137"/>
      <c r="G672" s="127"/>
      <c r="H672" s="143"/>
      <c r="I672" s="143"/>
      <c r="K672" s="6"/>
      <c r="L672" s="6"/>
    </row>
    <row r="673" spans="1:12" x14ac:dyDescent="0.2">
      <c r="A673" s="477"/>
      <c r="B673" s="135"/>
      <c r="C673" s="136"/>
      <c r="D673" s="137"/>
      <c r="E673" s="138"/>
      <c r="F673" s="137"/>
      <c r="G673" s="127"/>
      <c r="H673" s="143"/>
      <c r="I673" s="143"/>
      <c r="K673" s="6"/>
      <c r="L673" s="6"/>
    </row>
    <row r="674" spans="1:12" x14ac:dyDescent="0.2">
      <c r="A674" s="477"/>
      <c r="B674" s="135"/>
      <c r="C674" s="136"/>
      <c r="D674" s="137"/>
      <c r="E674" s="138"/>
      <c r="F674" s="137"/>
      <c r="G674" s="127"/>
      <c r="H674" s="143"/>
      <c r="I674" s="143"/>
      <c r="K674" s="6"/>
      <c r="L674" s="6"/>
    </row>
    <row r="675" spans="1:12" x14ac:dyDescent="0.2">
      <c r="A675" s="477"/>
      <c r="B675" s="135"/>
      <c r="C675" s="136"/>
      <c r="D675" s="137"/>
      <c r="E675" s="138"/>
      <c r="F675" s="137"/>
      <c r="G675" s="127"/>
      <c r="H675" s="143"/>
      <c r="I675" s="143"/>
      <c r="K675" s="6"/>
      <c r="L675" s="6"/>
    </row>
    <row r="676" spans="1:12" x14ac:dyDescent="0.2">
      <c r="A676" s="477"/>
      <c r="B676" s="135"/>
      <c r="C676" s="136"/>
      <c r="D676" s="137"/>
      <c r="E676" s="138"/>
      <c r="F676" s="137"/>
      <c r="G676" s="127"/>
      <c r="H676" s="143"/>
      <c r="I676" s="143"/>
      <c r="K676" s="6"/>
      <c r="L676" s="6"/>
    </row>
    <row r="677" spans="1:12" x14ac:dyDescent="0.2">
      <c r="A677" s="477"/>
      <c r="B677" s="135"/>
      <c r="C677" s="136"/>
      <c r="D677" s="137"/>
      <c r="E677" s="138"/>
      <c r="F677" s="137"/>
      <c r="G677" s="127"/>
      <c r="H677" s="143"/>
      <c r="I677" s="143"/>
      <c r="K677" s="6"/>
      <c r="L677" s="6"/>
    </row>
    <row r="678" spans="1:12" x14ac:dyDescent="0.2">
      <c r="A678" s="477"/>
      <c r="B678" s="135"/>
      <c r="C678" s="136"/>
      <c r="D678" s="137"/>
      <c r="E678" s="138"/>
      <c r="F678" s="137"/>
      <c r="G678" s="127"/>
      <c r="H678" s="143"/>
      <c r="I678" s="143"/>
      <c r="K678" s="6"/>
      <c r="L678" s="6"/>
    </row>
    <row r="679" spans="1:12" x14ac:dyDescent="0.2">
      <c r="A679" s="477"/>
      <c r="B679" s="135"/>
      <c r="C679" s="136"/>
      <c r="D679" s="137"/>
      <c r="E679" s="138"/>
      <c r="F679" s="137"/>
      <c r="G679" s="127"/>
      <c r="H679" s="143"/>
      <c r="I679" s="143"/>
      <c r="K679" s="6"/>
      <c r="L679" s="6"/>
    </row>
    <row r="680" spans="1:12" x14ac:dyDescent="0.2">
      <c r="A680" s="477"/>
      <c r="B680" s="135"/>
      <c r="C680" s="136"/>
      <c r="D680" s="137"/>
      <c r="E680" s="138"/>
      <c r="F680" s="137"/>
      <c r="G680" s="127"/>
      <c r="H680" s="143"/>
      <c r="I680" s="143"/>
      <c r="K680" s="6"/>
      <c r="L680" s="6"/>
    </row>
    <row r="681" spans="1:12" x14ac:dyDescent="0.2">
      <c r="A681" s="477"/>
      <c r="B681" s="135"/>
      <c r="C681" s="136"/>
      <c r="D681" s="137"/>
      <c r="E681" s="138"/>
      <c r="F681" s="137"/>
      <c r="G681" s="127"/>
      <c r="H681" s="143"/>
      <c r="I681" s="143"/>
      <c r="K681" s="6"/>
      <c r="L681" s="6"/>
    </row>
    <row r="682" spans="1:12" x14ac:dyDescent="0.2">
      <c r="A682" s="477"/>
      <c r="B682" s="135"/>
      <c r="C682" s="136"/>
      <c r="D682" s="137"/>
      <c r="E682" s="138"/>
      <c r="F682" s="137"/>
      <c r="G682" s="127"/>
      <c r="H682" s="143"/>
      <c r="I682" s="143"/>
      <c r="K682" s="6"/>
      <c r="L682" s="6"/>
    </row>
    <row r="683" spans="1:12" x14ac:dyDescent="0.2">
      <c r="A683" s="477"/>
      <c r="B683" s="135"/>
      <c r="C683" s="136"/>
      <c r="D683" s="137"/>
      <c r="E683" s="138"/>
      <c r="F683" s="137"/>
      <c r="G683" s="127"/>
      <c r="H683" s="143"/>
      <c r="I683" s="143"/>
      <c r="K683" s="6"/>
      <c r="L683" s="6"/>
    </row>
    <row r="684" spans="1:12" x14ac:dyDescent="0.2">
      <c r="A684" s="477"/>
      <c r="B684" s="135"/>
      <c r="C684" s="136"/>
      <c r="D684" s="137"/>
      <c r="E684" s="138"/>
      <c r="F684" s="137"/>
      <c r="G684" s="127"/>
      <c r="H684" s="143"/>
      <c r="I684" s="143"/>
      <c r="K684" s="6"/>
      <c r="L684" s="6"/>
    </row>
    <row r="685" spans="1:12" x14ac:dyDescent="0.2">
      <c r="A685" s="477"/>
      <c r="B685" s="135"/>
      <c r="C685" s="136"/>
      <c r="D685" s="137"/>
      <c r="E685" s="138"/>
      <c r="F685" s="137"/>
      <c r="G685" s="127"/>
      <c r="H685" s="143"/>
      <c r="I685" s="143"/>
      <c r="K685" s="6"/>
      <c r="L685" s="6"/>
    </row>
    <row r="686" spans="1:12" x14ac:dyDescent="0.2">
      <c r="A686" s="477"/>
      <c r="B686" s="135"/>
      <c r="C686" s="136"/>
      <c r="D686" s="137"/>
      <c r="E686" s="138"/>
      <c r="F686" s="137"/>
      <c r="G686" s="127"/>
      <c r="H686" s="143"/>
      <c r="I686" s="143"/>
      <c r="K686" s="6"/>
      <c r="L686" s="6"/>
    </row>
    <row r="687" spans="1:12" x14ac:dyDescent="0.2">
      <c r="A687" s="477"/>
      <c r="B687" s="135"/>
      <c r="C687" s="136"/>
      <c r="D687" s="137"/>
      <c r="E687" s="138"/>
      <c r="F687" s="137"/>
      <c r="G687" s="127"/>
      <c r="H687" s="143"/>
      <c r="I687" s="143"/>
      <c r="K687" s="6"/>
      <c r="L687" s="6"/>
    </row>
    <row r="688" spans="1:12" x14ac:dyDescent="0.2">
      <c r="A688" s="477"/>
      <c r="B688" s="135"/>
      <c r="C688" s="136"/>
      <c r="D688" s="137"/>
      <c r="E688" s="138"/>
      <c r="F688" s="137"/>
      <c r="G688" s="127"/>
      <c r="H688" s="143"/>
      <c r="I688" s="143"/>
      <c r="K688" s="6"/>
      <c r="L688" s="6"/>
    </row>
    <row r="689" spans="1:12" x14ac:dyDescent="0.2">
      <c r="A689" s="477"/>
      <c r="B689" s="135"/>
      <c r="C689" s="136"/>
      <c r="D689" s="137"/>
      <c r="E689" s="138"/>
      <c r="F689" s="137"/>
      <c r="G689" s="127"/>
      <c r="H689" s="143"/>
      <c r="I689" s="143"/>
      <c r="K689" s="6"/>
      <c r="L689" s="6"/>
    </row>
    <row r="690" spans="1:12" x14ac:dyDescent="0.2">
      <c r="A690" s="477"/>
      <c r="B690" s="135"/>
      <c r="C690" s="136"/>
      <c r="D690" s="137"/>
      <c r="E690" s="138"/>
      <c r="F690" s="137"/>
      <c r="G690" s="127"/>
      <c r="H690" s="143"/>
      <c r="I690" s="143"/>
      <c r="K690" s="6"/>
      <c r="L690" s="6"/>
    </row>
    <row r="691" spans="1:12" x14ac:dyDescent="0.2">
      <c r="A691" s="477"/>
      <c r="B691" s="135"/>
      <c r="C691" s="136"/>
      <c r="D691" s="137"/>
      <c r="E691" s="138"/>
      <c r="F691" s="137"/>
      <c r="G691" s="127"/>
      <c r="H691" s="143"/>
      <c r="I691" s="143"/>
      <c r="K691" s="6"/>
      <c r="L691" s="6"/>
    </row>
    <row r="692" spans="1:12" x14ac:dyDescent="0.2">
      <c r="A692" s="477"/>
      <c r="B692" s="135"/>
      <c r="C692" s="136"/>
      <c r="D692" s="137"/>
      <c r="E692" s="138"/>
      <c r="F692" s="137"/>
      <c r="G692" s="127"/>
      <c r="H692" s="143"/>
      <c r="I692" s="143"/>
      <c r="K692" s="6"/>
      <c r="L692" s="6"/>
    </row>
    <row r="693" spans="1:12" x14ac:dyDescent="0.2">
      <c r="A693" s="477"/>
      <c r="B693" s="135"/>
      <c r="C693" s="136"/>
      <c r="D693" s="137"/>
      <c r="E693" s="138"/>
      <c r="F693" s="137"/>
      <c r="G693" s="127"/>
      <c r="H693" s="143"/>
      <c r="I693" s="143"/>
      <c r="K693" s="6"/>
      <c r="L693" s="6"/>
    </row>
    <row r="694" spans="1:12" x14ac:dyDescent="0.2">
      <c r="A694" s="477"/>
      <c r="B694" s="135"/>
      <c r="C694" s="136"/>
      <c r="D694" s="137"/>
      <c r="E694" s="138"/>
      <c r="F694" s="137"/>
      <c r="G694" s="127"/>
      <c r="H694" s="143"/>
      <c r="I694" s="143"/>
      <c r="K694" s="6"/>
      <c r="L694" s="6"/>
    </row>
    <row r="695" spans="1:12" x14ac:dyDescent="0.2">
      <c r="A695" s="477"/>
      <c r="B695" s="135"/>
      <c r="C695" s="136"/>
      <c r="D695" s="137"/>
      <c r="E695" s="138"/>
      <c r="F695" s="137"/>
      <c r="G695" s="127"/>
      <c r="H695" s="143"/>
      <c r="I695" s="143"/>
      <c r="K695" s="6"/>
      <c r="L695" s="6"/>
    </row>
    <row r="696" spans="1:12" x14ac:dyDescent="0.2">
      <c r="A696" s="477"/>
      <c r="B696" s="135"/>
      <c r="C696" s="136"/>
      <c r="D696" s="137"/>
      <c r="E696" s="138"/>
      <c r="F696" s="137"/>
      <c r="G696" s="127"/>
      <c r="H696" s="143"/>
      <c r="I696" s="143"/>
      <c r="K696" s="6"/>
      <c r="L696" s="6"/>
    </row>
    <row r="697" spans="1:12" x14ac:dyDescent="0.2">
      <c r="A697" s="477"/>
      <c r="B697" s="135"/>
      <c r="C697" s="136"/>
      <c r="D697" s="137"/>
      <c r="E697" s="138"/>
      <c r="F697" s="137"/>
      <c r="G697" s="127"/>
      <c r="H697" s="143"/>
      <c r="I697" s="143"/>
      <c r="K697" s="6"/>
      <c r="L697" s="6"/>
    </row>
    <row r="698" spans="1:12" x14ac:dyDescent="0.2">
      <c r="A698" s="477"/>
      <c r="B698" s="135"/>
      <c r="C698" s="136"/>
      <c r="D698" s="137"/>
      <c r="E698" s="138"/>
      <c r="F698" s="137"/>
      <c r="G698" s="127"/>
      <c r="H698" s="143"/>
      <c r="I698" s="143"/>
      <c r="K698" s="6"/>
      <c r="L698" s="6"/>
    </row>
    <row r="699" spans="1:12" x14ac:dyDescent="0.2">
      <c r="A699" s="477"/>
      <c r="B699" s="135"/>
      <c r="C699" s="136"/>
      <c r="D699" s="137"/>
      <c r="E699" s="138"/>
      <c r="F699" s="137"/>
      <c r="G699" s="127"/>
      <c r="H699" s="143"/>
      <c r="I699" s="143"/>
      <c r="K699" s="6"/>
      <c r="L699" s="6"/>
    </row>
    <row r="700" spans="1:12" x14ac:dyDescent="0.2">
      <c r="A700" s="477"/>
      <c r="B700" s="135"/>
      <c r="C700" s="136"/>
      <c r="D700" s="137"/>
      <c r="E700" s="138"/>
      <c r="F700" s="137"/>
      <c r="G700" s="127"/>
      <c r="H700" s="143"/>
      <c r="I700" s="143"/>
      <c r="K700" s="6"/>
      <c r="L700" s="6"/>
    </row>
    <row r="701" spans="1:12" x14ac:dyDescent="0.2">
      <c r="A701" s="477"/>
      <c r="B701" s="135"/>
      <c r="C701" s="136"/>
      <c r="D701" s="137"/>
      <c r="E701" s="138"/>
      <c r="F701" s="137"/>
      <c r="G701" s="127"/>
      <c r="H701" s="143"/>
      <c r="I701" s="143"/>
      <c r="K701" s="6"/>
      <c r="L701" s="6"/>
    </row>
    <row r="702" spans="1:12" x14ac:dyDescent="0.2">
      <c r="A702" s="477"/>
      <c r="B702" s="135"/>
      <c r="C702" s="136"/>
      <c r="D702" s="137"/>
      <c r="E702" s="138"/>
      <c r="F702" s="137"/>
      <c r="G702" s="127"/>
      <c r="H702" s="143"/>
      <c r="I702" s="143"/>
      <c r="K702" s="6"/>
      <c r="L702" s="6"/>
    </row>
    <row r="703" spans="1:12" x14ac:dyDescent="0.2">
      <c r="A703" s="477"/>
      <c r="B703" s="135"/>
      <c r="C703" s="136"/>
      <c r="D703" s="137"/>
      <c r="E703" s="138"/>
      <c r="F703" s="137"/>
      <c r="G703" s="127"/>
      <c r="H703" s="143"/>
      <c r="I703" s="143"/>
      <c r="K703" s="6"/>
      <c r="L703" s="6"/>
    </row>
    <row r="704" spans="1:12" x14ac:dyDescent="0.2">
      <c r="A704" s="477"/>
      <c r="B704" s="135"/>
      <c r="C704" s="136"/>
      <c r="D704" s="137"/>
      <c r="E704" s="138"/>
      <c r="F704" s="137"/>
      <c r="G704" s="127"/>
      <c r="H704" s="143"/>
      <c r="I704" s="143"/>
      <c r="K704" s="6"/>
      <c r="L704" s="6"/>
    </row>
    <row r="705" spans="1:12" x14ac:dyDescent="0.2">
      <c r="A705" s="477"/>
      <c r="B705" s="135"/>
      <c r="C705" s="136"/>
      <c r="D705" s="137"/>
      <c r="E705" s="138"/>
      <c r="F705" s="137"/>
      <c r="G705" s="127"/>
      <c r="H705" s="143"/>
      <c r="I705" s="143"/>
      <c r="K705" s="6"/>
      <c r="L705" s="6"/>
    </row>
    <row r="706" spans="1:12" x14ac:dyDescent="0.2">
      <c r="A706" s="477"/>
      <c r="B706" s="135"/>
      <c r="C706" s="136"/>
      <c r="D706" s="137"/>
      <c r="E706" s="138"/>
      <c r="F706" s="137"/>
      <c r="G706" s="127"/>
      <c r="H706" s="143"/>
      <c r="I706" s="143"/>
      <c r="K706" s="6"/>
      <c r="L706" s="6"/>
    </row>
    <row r="707" spans="1:12" x14ac:dyDescent="0.2">
      <c r="A707" s="477"/>
      <c r="B707" s="135"/>
      <c r="C707" s="136"/>
      <c r="D707" s="137"/>
      <c r="E707" s="138"/>
      <c r="F707" s="137"/>
      <c r="G707" s="127"/>
      <c r="H707" s="143"/>
      <c r="I707" s="143"/>
      <c r="K707" s="6"/>
      <c r="L707" s="6"/>
    </row>
    <row r="708" spans="1:12" x14ac:dyDescent="0.2">
      <c r="A708" s="477"/>
      <c r="B708" s="135"/>
      <c r="C708" s="136"/>
      <c r="D708" s="137"/>
      <c r="E708" s="138"/>
      <c r="F708" s="137"/>
      <c r="G708" s="127"/>
      <c r="H708" s="143"/>
      <c r="I708" s="143"/>
      <c r="K708" s="6"/>
      <c r="L708" s="6"/>
    </row>
    <row r="709" spans="1:12" x14ac:dyDescent="0.2">
      <c r="A709" s="477"/>
      <c r="B709" s="135"/>
      <c r="C709" s="136"/>
      <c r="D709" s="137"/>
      <c r="E709" s="138"/>
      <c r="F709" s="137"/>
      <c r="G709" s="127"/>
      <c r="H709" s="143"/>
      <c r="I709" s="143"/>
      <c r="K709" s="6"/>
      <c r="L709" s="6"/>
    </row>
    <row r="710" spans="1:12" x14ac:dyDescent="0.2">
      <c r="A710" s="477"/>
      <c r="B710" s="135"/>
      <c r="C710" s="136"/>
      <c r="D710" s="137"/>
      <c r="E710" s="138"/>
      <c r="F710" s="137"/>
      <c r="G710" s="127"/>
      <c r="H710" s="143"/>
      <c r="I710" s="143"/>
      <c r="K710" s="6"/>
      <c r="L710" s="6"/>
    </row>
    <row r="711" spans="1:12" x14ac:dyDescent="0.2">
      <c r="A711" s="477"/>
      <c r="B711" s="135"/>
      <c r="C711" s="136"/>
      <c r="D711" s="137"/>
      <c r="E711" s="138"/>
      <c r="F711" s="137"/>
      <c r="G711" s="127"/>
      <c r="H711" s="143"/>
      <c r="I711" s="143"/>
      <c r="K711" s="6"/>
      <c r="L711" s="6"/>
    </row>
    <row r="712" spans="1:12" x14ac:dyDescent="0.2">
      <c r="A712" s="477"/>
      <c r="B712" s="135"/>
      <c r="C712" s="136"/>
      <c r="D712" s="137"/>
      <c r="E712" s="138"/>
      <c r="F712" s="137"/>
      <c r="G712" s="127"/>
      <c r="H712" s="143"/>
      <c r="I712" s="143"/>
      <c r="K712" s="6"/>
      <c r="L712" s="6"/>
    </row>
    <row r="713" spans="1:12" x14ac:dyDescent="0.2">
      <c r="A713" s="477"/>
      <c r="B713" s="135"/>
      <c r="C713" s="136"/>
      <c r="D713" s="137"/>
      <c r="E713" s="138"/>
      <c r="F713" s="137"/>
      <c r="G713" s="127"/>
      <c r="H713" s="143"/>
      <c r="I713" s="143"/>
      <c r="K713" s="6"/>
      <c r="L713" s="6"/>
    </row>
    <row r="714" spans="1:12" x14ac:dyDescent="0.2">
      <c r="A714" s="477"/>
      <c r="B714" s="135"/>
      <c r="C714" s="136"/>
      <c r="D714" s="137"/>
      <c r="E714" s="138"/>
      <c r="F714" s="137"/>
      <c r="G714" s="127"/>
      <c r="H714" s="143"/>
      <c r="I714" s="143"/>
      <c r="K714" s="6"/>
      <c r="L714" s="6"/>
    </row>
    <row r="715" spans="1:12" x14ac:dyDescent="0.2">
      <c r="A715" s="477"/>
      <c r="B715" s="135"/>
      <c r="C715" s="136"/>
      <c r="D715" s="137"/>
      <c r="E715" s="138"/>
      <c r="F715" s="137"/>
      <c r="G715" s="127"/>
      <c r="H715" s="143"/>
      <c r="I715" s="143"/>
      <c r="K715" s="6"/>
      <c r="L715" s="6"/>
    </row>
    <row r="716" spans="1:12" x14ac:dyDescent="0.2">
      <c r="A716" s="477"/>
      <c r="B716" s="135"/>
      <c r="C716" s="136"/>
      <c r="D716" s="137"/>
      <c r="E716" s="138"/>
      <c r="F716" s="137"/>
      <c r="G716" s="127"/>
      <c r="H716" s="143"/>
      <c r="I716" s="143"/>
      <c r="K716" s="6"/>
      <c r="L716" s="6"/>
    </row>
    <row r="717" spans="1:12" x14ac:dyDescent="0.2">
      <c r="A717" s="477"/>
      <c r="B717" s="135"/>
      <c r="C717" s="136"/>
      <c r="D717" s="137"/>
      <c r="E717" s="138"/>
      <c r="F717" s="137"/>
      <c r="G717" s="127"/>
      <c r="H717" s="143"/>
      <c r="I717" s="143"/>
      <c r="K717" s="6"/>
      <c r="L717" s="6"/>
    </row>
    <row r="718" spans="1:12" x14ac:dyDescent="0.2">
      <c r="A718" s="477"/>
      <c r="B718" s="135"/>
      <c r="C718" s="136"/>
      <c r="D718" s="137"/>
      <c r="E718" s="138"/>
      <c r="F718" s="137"/>
      <c r="G718" s="127"/>
      <c r="H718" s="143"/>
      <c r="I718" s="143"/>
      <c r="K718" s="6"/>
      <c r="L718" s="6"/>
    </row>
    <row r="719" spans="1:12" x14ac:dyDescent="0.2">
      <c r="A719" s="477"/>
      <c r="B719" s="135"/>
      <c r="C719" s="136"/>
      <c r="D719" s="137"/>
      <c r="E719" s="138"/>
      <c r="F719" s="137"/>
      <c r="G719" s="127"/>
      <c r="H719" s="143"/>
      <c r="I719" s="143"/>
      <c r="K719" s="6"/>
      <c r="L719" s="6"/>
    </row>
    <row r="720" spans="1:12" x14ac:dyDescent="0.2">
      <c r="A720" s="477"/>
      <c r="B720" s="135"/>
      <c r="C720" s="136"/>
      <c r="D720" s="137"/>
      <c r="E720" s="138"/>
      <c r="F720" s="137"/>
      <c r="G720" s="127"/>
      <c r="H720" s="143"/>
      <c r="I720" s="143"/>
      <c r="K720" s="6"/>
      <c r="L720" s="6"/>
    </row>
    <row r="721" spans="1:12" x14ac:dyDescent="0.2">
      <c r="A721" s="477"/>
      <c r="B721" s="135"/>
      <c r="C721" s="136"/>
      <c r="D721" s="137"/>
      <c r="E721" s="138"/>
      <c r="F721" s="137"/>
      <c r="G721" s="127"/>
      <c r="H721" s="143"/>
      <c r="I721" s="143"/>
      <c r="K721" s="6"/>
      <c r="L721" s="6"/>
    </row>
    <row r="722" spans="1:12" x14ac:dyDescent="0.2">
      <c r="A722" s="477"/>
      <c r="B722" s="135"/>
      <c r="C722" s="136"/>
      <c r="D722" s="137"/>
      <c r="E722" s="138"/>
      <c r="F722" s="137"/>
      <c r="G722" s="127"/>
      <c r="H722" s="143"/>
      <c r="I722" s="143"/>
      <c r="K722" s="6"/>
      <c r="L722" s="6"/>
    </row>
    <row r="723" spans="1:12" x14ac:dyDescent="0.2">
      <c r="A723" s="477"/>
      <c r="B723" s="135"/>
      <c r="C723" s="136"/>
      <c r="D723" s="137"/>
      <c r="E723" s="138"/>
      <c r="F723" s="137"/>
      <c r="G723" s="127"/>
      <c r="H723" s="143"/>
      <c r="I723" s="143"/>
      <c r="K723" s="6"/>
      <c r="L723" s="6"/>
    </row>
    <row r="724" spans="1:12" x14ac:dyDescent="0.2">
      <c r="A724" s="477"/>
      <c r="B724" s="135"/>
      <c r="C724" s="136"/>
      <c r="D724" s="137"/>
      <c r="E724" s="138"/>
      <c r="F724" s="137"/>
      <c r="G724" s="127"/>
      <c r="H724" s="143"/>
      <c r="I724" s="143"/>
      <c r="K724" s="6"/>
      <c r="L724" s="6"/>
    </row>
    <row r="725" spans="1:12" x14ac:dyDescent="0.2">
      <c r="A725" s="477"/>
      <c r="B725" s="135"/>
      <c r="C725" s="136"/>
      <c r="D725" s="137"/>
      <c r="E725" s="138"/>
      <c r="F725" s="137"/>
      <c r="G725" s="127"/>
      <c r="H725" s="143"/>
      <c r="I725" s="143"/>
      <c r="K725" s="6"/>
      <c r="L725" s="6"/>
    </row>
    <row r="726" spans="1:12" x14ac:dyDescent="0.2">
      <c r="A726" s="477"/>
      <c r="B726" s="135"/>
      <c r="C726" s="136"/>
      <c r="D726" s="137"/>
      <c r="E726" s="138"/>
      <c r="F726" s="137"/>
      <c r="G726" s="127"/>
      <c r="H726" s="143"/>
      <c r="I726" s="143"/>
      <c r="K726" s="6"/>
      <c r="L726" s="6"/>
    </row>
    <row r="727" spans="1:12" x14ac:dyDescent="0.2">
      <c r="A727" s="477"/>
      <c r="B727" s="135"/>
      <c r="C727" s="136"/>
      <c r="D727" s="137"/>
      <c r="E727" s="138"/>
      <c r="F727" s="137"/>
      <c r="G727" s="127"/>
      <c r="H727" s="143"/>
      <c r="I727" s="143"/>
      <c r="K727" s="6"/>
      <c r="L727" s="6"/>
    </row>
    <row r="728" spans="1:12" x14ac:dyDescent="0.2">
      <c r="A728" s="477"/>
      <c r="B728" s="135"/>
      <c r="C728" s="136"/>
      <c r="D728" s="137"/>
      <c r="E728" s="138"/>
      <c r="F728" s="137"/>
      <c r="G728" s="127"/>
      <c r="H728" s="143"/>
      <c r="I728" s="143"/>
      <c r="K728" s="6"/>
      <c r="L728" s="6"/>
    </row>
    <row r="729" spans="1:12" x14ac:dyDescent="0.2">
      <c r="A729" s="477"/>
      <c r="B729" s="135"/>
      <c r="C729" s="136"/>
      <c r="D729" s="137"/>
      <c r="E729" s="138"/>
      <c r="F729" s="137"/>
      <c r="G729" s="127"/>
      <c r="H729" s="143"/>
      <c r="I729" s="143"/>
      <c r="K729" s="6"/>
      <c r="L729" s="6"/>
    </row>
    <row r="730" spans="1:12" x14ac:dyDescent="0.2">
      <c r="A730" s="477"/>
      <c r="B730" s="135"/>
      <c r="C730" s="136"/>
      <c r="D730" s="137"/>
      <c r="E730" s="138"/>
      <c r="F730" s="137"/>
      <c r="G730" s="127"/>
      <c r="H730" s="143"/>
      <c r="I730" s="143"/>
      <c r="K730" s="6"/>
      <c r="L730" s="6"/>
    </row>
    <row r="731" spans="1:12" x14ac:dyDescent="0.2">
      <c r="A731" s="477"/>
      <c r="B731" s="135"/>
      <c r="C731" s="136"/>
      <c r="D731" s="137"/>
      <c r="E731" s="138"/>
      <c r="F731" s="137"/>
      <c r="G731" s="127"/>
      <c r="H731" s="143"/>
      <c r="I731" s="143"/>
      <c r="K731" s="6"/>
      <c r="L731" s="6"/>
    </row>
    <row r="732" spans="1:12" x14ac:dyDescent="0.2">
      <c r="A732" s="477"/>
      <c r="B732" s="135"/>
      <c r="C732" s="136"/>
      <c r="D732" s="137"/>
      <c r="E732" s="138"/>
      <c r="F732" s="137"/>
      <c r="G732" s="127"/>
      <c r="H732" s="143"/>
      <c r="I732" s="143"/>
      <c r="K732" s="6"/>
      <c r="L732" s="6"/>
    </row>
    <row r="733" spans="1:12" x14ac:dyDescent="0.2">
      <c r="A733" s="477"/>
      <c r="B733" s="135"/>
      <c r="C733" s="136"/>
      <c r="D733" s="137"/>
      <c r="E733" s="138"/>
      <c r="F733" s="137"/>
      <c r="G733" s="127"/>
      <c r="H733" s="143"/>
      <c r="I733" s="143"/>
      <c r="K733" s="6"/>
      <c r="L733" s="6"/>
    </row>
    <row r="734" spans="1:12" x14ac:dyDescent="0.2">
      <c r="A734" s="477"/>
      <c r="B734" s="135"/>
      <c r="C734" s="136"/>
      <c r="D734" s="137"/>
      <c r="E734" s="138"/>
      <c r="F734" s="137"/>
      <c r="G734" s="127"/>
      <c r="H734" s="143"/>
      <c r="I734" s="143"/>
      <c r="K734" s="6"/>
      <c r="L734" s="6"/>
    </row>
    <row r="735" spans="1:12" x14ac:dyDescent="0.2">
      <c r="A735" s="477"/>
      <c r="B735" s="135"/>
      <c r="C735" s="136"/>
      <c r="D735" s="137"/>
      <c r="E735" s="138"/>
      <c r="F735" s="137"/>
      <c r="G735" s="127"/>
      <c r="H735" s="143"/>
      <c r="I735" s="143"/>
      <c r="K735" s="6"/>
      <c r="L735" s="6"/>
    </row>
    <row r="736" spans="1:12" x14ac:dyDescent="0.2">
      <c r="A736" s="477"/>
      <c r="B736" s="135"/>
      <c r="C736" s="136"/>
      <c r="D736" s="137"/>
      <c r="E736" s="138"/>
      <c r="F736" s="137"/>
      <c r="G736" s="127"/>
      <c r="H736" s="143"/>
      <c r="I736" s="143"/>
      <c r="K736" s="6"/>
      <c r="L736" s="6"/>
    </row>
    <row r="737" spans="1:12" x14ac:dyDescent="0.2">
      <c r="A737" s="477"/>
      <c r="B737" s="135"/>
      <c r="C737" s="136"/>
      <c r="D737" s="137"/>
      <c r="E737" s="138"/>
      <c r="F737" s="137"/>
      <c r="G737" s="127"/>
      <c r="H737" s="143"/>
      <c r="I737" s="143"/>
      <c r="K737" s="6"/>
      <c r="L737" s="6"/>
    </row>
    <row r="738" spans="1:12" x14ac:dyDescent="0.2">
      <c r="A738" s="477"/>
      <c r="B738" s="135"/>
      <c r="C738" s="136"/>
      <c r="D738" s="137"/>
      <c r="E738" s="138"/>
      <c r="F738" s="137"/>
      <c r="G738" s="127"/>
      <c r="H738" s="143"/>
      <c r="I738" s="143"/>
      <c r="K738" s="6"/>
      <c r="L738" s="6"/>
    </row>
    <row r="739" spans="1:12" x14ac:dyDescent="0.2">
      <c r="A739" s="477"/>
      <c r="B739" s="135"/>
      <c r="C739" s="136"/>
      <c r="D739" s="137"/>
      <c r="E739" s="138"/>
      <c r="F739" s="137"/>
      <c r="G739" s="127"/>
      <c r="H739" s="143"/>
      <c r="I739" s="143"/>
      <c r="K739" s="6"/>
      <c r="L739" s="6"/>
    </row>
    <row r="740" spans="1:12" x14ac:dyDescent="0.2">
      <c r="A740" s="477"/>
      <c r="B740" s="135"/>
      <c r="C740" s="136"/>
      <c r="D740" s="137"/>
      <c r="E740" s="138"/>
      <c r="F740" s="137"/>
      <c r="G740" s="127"/>
      <c r="H740" s="143"/>
      <c r="I740" s="143"/>
      <c r="K740" s="6"/>
      <c r="L740" s="6"/>
    </row>
    <row r="741" spans="1:12" x14ac:dyDescent="0.2">
      <c r="A741" s="477"/>
      <c r="B741" s="135"/>
      <c r="C741" s="136"/>
      <c r="D741" s="137"/>
      <c r="E741" s="138"/>
      <c r="F741" s="137"/>
      <c r="G741" s="127"/>
      <c r="H741" s="143"/>
      <c r="I741" s="143"/>
      <c r="K741" s="6"/>
      <c r="L741" s="6"/>
    </row>
    <row r="742" spans="1:12" x14ac:dyDescent="0.2">
      <c r="A742" s="477"/>
      <c r="B742" s="135"/>
      <c r="C742" s="136"/>
      <c r="D742" s="137"/>
      <c r="E742" s="138"/>
      <c r="F742" s="137"/>
      <c r="G742" s="127"/>
      <c r="H742" s="143"/>
      <c r="I742" s="143"/>
      <c r="K742" s="6"/>
      <c r="L742" s="6"/>
    </row>
    <row r="743" spans="1:12" x14ac:dyDescent="0.2">
      <c r="A743" s="477"/>
      <c r="B743" s="135"/>
      <c r="C743" s="136"/>
      <c r="D743" s="137"/>
      <c r="E743" s="138"/>
      <c r="F743" s="137"/>
      <c r="G743" s="127"/>
      <c r="H743" s="143"/>
      <c r="I743" s="143"/>
      <c r="K743" s="6"/>
      <c r="L743" s="6"/>
    </row>
    <row r="744" spans="1:12" x14ac:dyDescent="0.2">
      <c r="A744" s="477"/>
      <c r="B744" s="135"/>
      <c r="C744" s="136"/>
      <c r="D744" s="137"/>
      <c r="E744" s="138"/>
      <c r="F744" s="137"/>
      <c r="G744" s="127"/>
      <c r="H744" s="143"/>
      <c r="I744" s="143"/>
      <c r="K744" s="6"/>
      <c r="L744" s="6"/>
    </row>
    <row r="745" spans="1:12" x14ac:dyDescent="0.2">
      <c r="A745" s="477"/>
      <c r="B745" s="135"/>
      <c r="C745" s="136"/>
      <c r="D745" s="137"/>
      <c r="E745" s="138"/>
      <c r="F745" s="137"/>
      <c r="G745" s="127"/>
      <c r="H745" s="143"/>
      <c r="I745" s="143"/>
      <c r="K745" s="6"/>
      <c r="L745" s="6"/>
    </row>
    <row r="746" spans="1:12" x14ac:dyDescent="0.2">
      <c r="A746" s="477"/>
      <c r="B746" s="135"/>
      <c r="C746" s="136"/>
      <c r="D746" s="137"/>
      <c r="E746" s="138"/>
      <c r="F746" s="137"/>
      <c r="G746" s="127"/>
      <c r="H746" s="143"/>
      <c r="I746" s="143"/>
      <c r="K746" s="6"/>
      <c r="L746" s="6"/>
    </row>
    <row r="747" spans="1:12" x14ac:dyDescent="0.2">
      <c r="A747" s="477"/>
      <c r="B747" s="135"/>
      <c r="C747" s="136"/>
      <c r="D747" s="137"/>
      <c r="E747" s="138"/>
      <c r="F747" s="137"/>
      <c r="G747" s="127"/>
      <c r="H747" s="143"/>
      <c r="I747" s="143"/>
      <c r="K747" s="6"/>
      <c r="L747" s="6"/>
    </row>
    <row r="748" spans="1:12" x14ac:dyDescent="0.2">
      <c r="A748" s="477"/>
      <c r="B748" s="135"/>
      <c r="C748" s="136"/>
      <c r="D748" s="137"/>
      <c r="E748" s="138"/>
      <c r="F748" s="137"/>
      <c r="G748" s="127"/>
      <c r="H748" s="143"/>
      <c r="I748" s="143"/>
      <c r="K748" s="6"/>
      <c r="L748" s="6"/>
    </row>
    <row r="749" spans="1:12" x14ac:dyDescent="0.2">
      <c r="A749" s="477"/>
      <c r="B749" s="135"/>
      <c r="C749" s="136"/>
      <c r="D749" s="137"/>
      <c r="E749" s="138"/>
      <c r="F749" s="137"/>
      <c r="G749" s="127"/>
      <c r="H749" s="143"/>
      <c r="I749" s="143"/>
      <c r="K749" s="6"/>
      <c r="L749" s="6"/>
    </row>
    <row r="750" spans="1:12" x14ac:dyDescent="0.2">
      <c r="A750" s="477"/>
      <c r="B750" s="135"/>
      <c r="C750" s="136"/>
      <c r="D750" s="137"/>
      <c r="E750" s="138"/>
      <c r="F750" s="137"/>
      <c r="G750" s="127"/>
      <c r="H750" s="143"/>
      <c r="I750" s="143"/>
      <c r="K750" s="6"/>
      <c r="L750" s="6"/>
    </row>
    <row r="751" spans="1:12" x14ac:dyDescent="0.2">
      <c r="A751" s="477"/>
      <c r="B751" s="135"/>
      <c r="C751" s="136"/>
      <c r="D751" s="137"/>
      <c r="E751" s="138"/>
      <c r="F751" s="137"/>
      <c r="G751" s="127"/>
      <c r="H751" s="143"/>
      <c r="I751" s="143"/>
      <c r="K751" s="6"/>
      <c r="L751" s="6"/>
    </row>
    <row r="752" spans="1:12" x14ac:dyDescent="0.2">
      <c r="A752" s="477"/>
      <c r="B752" s="135"/>
      <c r="C752" s="136"/>
      <c r="D752" s="137"/>
      <c r="E752" s="138"/>
      <c r="F752" s="137"/>
      <c r="G752" s="127"/>
      <c r="H752" s="143"/>
      <c r="I752" s="143"/>
      <c r="K752" s="6"/>
      <c r="L752" s="6"/>
    </row>
    <row r="753" spans="1:12" x14ac:dyDescent="0.2">
      <c r="A753" s="477"/>
      <c r="B753" s="135"/>
      <c r="C753" s="136"/>
      <c r="D753" s="137"/>
      <c r="E753" s="138"/>
      <c r="F753" s="137"/>
      <c r="G753" s="127"/>
      <c r="H753" s="143"/>
      <c r="I753" s="143"/>
      <c r="K753" s="6"/>
      <c r="L753" s="6"/>
    </row>
    <row r="754" spans="1:12" x14ac:dyDescent="0.2">
      <c r="A754" s="477"/>
      <c r="B754" s="135"/>
      <c r="C754" s="136"/>
      <c r="D754" s="137"/>
      <c r="E754" s="138"/>
      <c r="F754" s="137"/>
      <c r="G754" s="127"/>
      <c r="H754" s="143"/>
      <c r="I754" s="143"/>
      <c r="K754" s="6"/>
      <c r="L754" s="6"/>
    </row>
    <row r="755" spans="1:12" x14ac:dyDescent="0.2">
      <c r="A755" s="477"/>
      <c r="B755" s="135"/>
      <c r="C755" s="136"/>
      <c r="D755" s="137"/>
      <c r="E755" s="138"/>
      <c r="F755" s="137"/>
      <c r="G755" s="127"/>
      <c r="H755" s="143"/>
      <c r="I755" s="143"/>
      <c r="K755" s="6"/>
      <c r="L755" s="6"/>
    </row>
    <row r="756" spans="1:12" x14ac:dyDescent="0.2">
      <c r="A756" s="477"/>
      <c r="B756" s="135"/>
      <c r="C756" s="136"/>
      <c r="D756" s="137"/>
      <c r="E756" s="138"/>
      <c r="F756" s="137"/>
      <c r="G756" s="127"/>
      <c r="H756" s="143"/>
      <c r="I756" s="143"/>
      <c r="K756" s="6"/>
      <c r="L756" s="6"/>
    </row>
    <row r="757" spans="1:12" x14ac:dyDescent="0.2">
      <c r="A757" s="477"/>
      <c r="B757" s="135"/>
      <c r="C757" s="136"/>
      <c r="D757" s="137"/>
      <c r="E757" s="138"/>
      <c r="F757" s="137"/>
      <c r="G757" s="127"/>
      <c r="H757" s="143"/>
      <c r="I757" s="143"/>
      <c r="K757" s="6"/>
      <c r="L757" s="6"/>
    </row>
    <row r="758" spans="1:12" x14ac:dyDescent="0.2">
      <c r="A758" s="477"/>
      <c r="B758" s="135"/>
      <c r="C758" s="136"/>
      <c r="D758" s="137"/>
      <c r="E758" s="138"/>
      <c r="F758" s="137"/>
      <c r="G758" s="127"/>
      <c r="H758" s="143"/>
      <c r="I758" s="143"/>
      <c r="K758" s="6"/>
      <c r="L758" s="6"/>
    </row>
    <row r="759" spans="1:12" x14ac:dyDescent="0.2">
      <c r="A759" s="477"/>
      <c r="B759" s="135"/>
      <c r="C759" s="136"/>
      <c r="D759" s="137"/>
      <c r="E759" s="138"/>
      <c r="F759" s="137"/>
      <c r="G759" s="127"/>
      <c r="H759" s="143"/>
      <c r="I759" s="143"/>
      <c r="K759" s="6"/>
      <c r="L759" s="6"/>
    </row>
    <row r="760" spans="1:12" x14ac:dyDescent="0.2">
      <c r="A760" s="477"/>
      <c r="B760" s="135"/>
      <c r="C760" s="136"/>
      <c r="D760" s="137"/>
      <c r="E760" s="138"/>
      <c r="F760" s="137"/>
      <c r="G760" s="127"/>
      <c r="H760" s="143"/>
      <c r="I760" s="143"/>
      <c r="K760" s="6"/>
      <c r="L760" s="6"/>
    </row>
    <row r="761" spans="1:12" x14ac:dyDescent="0.2">
      <c r="A761" s="477"/>
      <c r="B761" s="135"/>
      <c r="C761" s="136"/>
      <c r="D761" s="137"/>
      <c r="E761" s="138"/>
      <c r="F761" s="137"/>
      <c r="G761" s="127"/>
      <c r="H761" s="143"/>
      <c r="I761" s="143"/>
      <c r="K761" s="6"/>
      <c r="L761" s="6"/>
    </row>
    <row r="762" spans="1:12" x14ac:dyDescent="0.2">
      <c r="A762" s="477"/>
      <c r="B762" s="135"/>
      <c r="C762" s="136"/>
      <c r="D762" s="137"/>
      <c r="E762" s="138"/>
      <c r="F762" s="137"/>
      <c r="G762" s="127"/>
      <c r="H762" s="143"/>
      <c r="I762" s="143"/>
      <c r="K762" s="6"/>
      <c r="L762" s="6"/>
    </row>
    <row r="763" spans="1:12" x14ac:dyDescent="0.2">
      <c r="A763" s="477"/>
      <c r="B763" s="135"/>
      <c r="C763" s="136"/>
      <c r="D763" s="137"/>
      <c r="E763" s="138"/>
      <c r="F763" s="137"/>
      <c r="G763" s="127"/>
      <c r="H763" s="143"/>
      <c r="I763" s="143"/>
      <c r="K763" s="6"/>
      <c r="L763" s="6"/>
    </row>
    <row r="764" spans="1:12" x14ac:dyDescent="0.2">
      <c r="A764" s="477"/>
      <c r="B764" s="135"/>
      <c r="C764" s="136"/>
      <c r="D764" s="137"/>
      <c r="E764" s="138"/>
      <c r="F764" s="137"/>
      <c r="G764" s="127"/>
      <c r="H764" s="143"/>
      <c r="I764" s="143"/>
      <c r="K764" s="6"/>
      <c r="L764" s="6"/>
    </row>
    <row r="765" spans="1:12" x14ac:dyDescent="0.2">
      <c r="A765" s="477"/>
      <c r="B765" s="135"/>
      <c r="C765" s="136"/>
      <c r="D765" s="137"/>
      <c r="E765" s="138"/>
      <c r="F765" s="137"/>
      <c r="G765" s="127"/>
      <c r="H765" s="143"/>
      <c r="I765" s="143"/>
      <c r="K765" s="6"/>
      <c r="L765" s="6"/>
    </row>
    <row r="766" spans="1:12" x14ac:dyDescent="0.2">
      <c r="A766" s="477"/>
      <c r="B766" s="135"/>
      <c r="C766" s="136"/>
      <c r="D766" s="137"/>
      <c r="E766" s="138"/>
      <c r="F766" s="137"/>
      <c r="G766" s="127"/>
      <c r="H766" s="143"/>
      <c r="I766" s="143"/>
      <c r="K766" s="6"/>
      <c r="L766" s="6"/>
    </row>
    <row r="767" spans="1:12" x14ac:dyDescent="0.2">
      <c r="A767" s="477"/>
      <c r="B767" s="135"/>
      <c r="C767" s="136"/>
      <c r="D767" s="137"/>
      <c r="E767" s="138"/>
      <c r="F767" s="137"/>
      <c r="G767" s="127"/>
      <c r="H767" s="143"/>
      <c r="I767" s="143"/>
      <c r="K767" s="6"/>
      <c r="L767" s="6"/>
    </row>
    <row r="768" spans="1:12" x14ac:dyDescent="0.2">
      <c r="A768" s="477"/>
      <c r="B768" s="135"/>
      <c r="C768" s="136"/>
      <c r="D768" s="137"/>
      <c r="E768" s="138"/>
      <c r="F768" s="137"/>
      <c r="G768" s="127"/>
      <c r="H768" s="143"/>
      <c r="I768" s="143"/>
      <c r="K768" s="6"/>
      <c r="L768" s="6"/>
    </row>
    <row r="769" spans="1:12" x14ac:dyDescent="0.2">
      <c r="A769" s="477"/>
      <c r="B769" s="135"/>
      <c r="C769" s="136"/>
      <c r="D769" s="137"/>
      <c r="E769" s="138"/>
      <c r="F769" s="137"/>
      <c r="G769" s="127"/>
      <c r="H769" s="143"/>
      <c r="I769" s="143"/>
      <c r="K769" s="6"/>
      <c r="L769" s="6"/>
    </row>
    <row r="770" spans="1:12" x14ac:dyDescent="0.2">
      <c r="A770" s="477"/>
      <c r="B770" s="135"/>
      <c r="C770" s="136"/>
      <c r="D770" s="137"/>
      <c r="E770" s="138"/>
      <c r="F770" s="137"/>
      <c r="G770" s="127"/>
      <c r="H770" s="143"/>
      <c r="I770" s="143"/>
      <c r="K770" s="6"/>
      <c r="L770" s="6"/>
    </row>
    <row r="771" spans="1:12" x14ac:dyDescent="0.2">
      <c r="A771" s="477"/>
      <c r="B771" s="135"/>
      <c r="C771" s="136"/>
      <c r="D771" s="137"/>
      <c r="E771" s="138"/>
      <c r="F771" s="137"/>
      <c r="G771" s="127"/>
      <c r="H771" s="143"/>
      <c r="I771" s="143"/>
      <c r="K771" s="6"/>
      <c r="L771" s="6"/>
    </row>
    <row r="772" spans="1:12" x14ac:dyDescent="0.2">
      <c r="A772" s="477"/>
      <c r="B772" s="135"/>
      <c r="C772" s="136"/>
      <c r="D772" s="137"/>
      <c r="E772" s="138"/>
      <c r="F772" s="137"/>
      <c r="G772" s="127"/>
      <c r="H772" s="143"/>
      <c r="I772" s="143"/>
      <c r="K772" s="6"/>
      <c r="L772" s="6"/>
    </row>
    <row r="773" spans="1:12" x14ac:dyDescent="0.2">
      <c r="A773" s="477"/>
      <c r="B773" s="135"/>
      <c r="C773" s="136"/>
      <c r="D773" s="137"/>
      <c r="E773" s="138"/>
      <c r="F773" s="137"/>
      <c r="G773" s="127"/>
      <c r="H773" s="143"/>
      <c r="I773" s="143"/>
      <c r="K773" s="6"/>
      <c r="L773" s="6"/>
    </row>
    <row r="774" spans="1:12" x14ac:dyDescent="0.2">
      <c r="A774" s="477"/>
      <c r="B774" s="135"/>
      <c r="C774" s="136"/>
      <c r="D774" s="137"/>
      <c r="E774" s="138"/>
      <c r="F774" s="137"/>
      <c r="G774" s="127"/>
      <c r="H774" s="143"/>
      <c r="I774" s="143"/>
      <c r="K774" s="6"/>
      <c r="L774" s="6"/>
    </row>
    <row r="775" spans="1:12" x14ac:dyDescent="0.2">
      <c r="A775" s="477"/>
      <c r="B775" s="135"/>
      <c r="C775" s="136"/>
      <c r="D775" s="137"/>
      <c r="E775" s="138"/>
      <c r="F775" s="137"/>
      <c r="G775" s="127"/>
      <c r="H775" s="143"/>
      <c r="I775" s="143"/>
      <c r="K775" s="6"/>
      <c r="L775" s="6"/>
    </row>
    <row r="776" spans="1:12" x14ac:dyDescent="0.2">
      <c r="A776" s="477"/>
      <c r="B776" s="135"/>
      <c r="C776" s="136"/>
      <c r="D776" s="137"/>
      <c r="E776" s="138"/>
      <c r="F776" s="137"/>
      <c r="G776" s="127"/>
      <c r="H776" s="143"/>
      <c r="I776" s="143"/>
      <c r="K776" s="6"/>
      <c r="L776" s="6"/>
    </row>
    <row r="777" spans="1:12" x14ac:dyDescent="0.2">
      <c r="A777" s="477"/>
      <c r="B777" s="135"/>
      <c r="C777" s="136"/>
      <c r="D777" s="137"/>
      <c r="E777" s="138"/>
      <c r="F777" s="137"/>
      <c r="G777" s="127"/>
      <c r="H777" s="143"/>
      <c r="I777" s="143"/>
      <c r="K777" s="6"/>
      <c r="L777" s="6"/>
    </row>
    <row r="778" spans="1:12" x14ac:dyDescent="0.2">
      <c r="A778" s="477"/>
      <c r="B778" s="135"/>
      <c r="C778" s="136"/>
      <c r="D778" s="137"/>
      <c r="E778" s="138"/>
      <c r="F778" s="137"/>
      <c r="G778" s="127"/>
      <c r="H778" s="143"/>
      <c r="I778" s="143"/>
      <c r="K778" s="6"/>
      <c r="L778" s="6"/>
    </row>
    <row r="779" spans="1:12" x14ac:dyDescent="0.2">
      <c r="A779" s="477"/>
      <c r="B779" s="135"/>
      <c r="C779" s="136"/>
      <c r="D779" s="137"/>
      <c r="E779" s="138"/>
      <c r="F779" s="137"/>
      <c r="G779" s="127"/>
      <c r="H779" s="143"/>
      <c r="I779" s="143"/>
      <c r="K779" s="6"/>
      <c r="L779" s="6"/>
    </row>
    <row r="780" spans="1:12" x14ac:dyDescent="0.2">
      <c r="A780" s="477"/>
      <c r="B780" s="135"/>
      <c r="C780" s="136"/>
      <c r="D780" s="137"/>
      <c r="E780" s="138"/>
      <c r="F780" s="137"/>
      <c r="G780" s="127"/>
      <c r="H780" s="143"/>
      <c r="I780" s="143"/>
      <c r="K780" s="6"/>
      <c r="L780" s="6"/>
    </row>
    <row r="781" spans="1:12" x14ac:dyDescent="0.2">
      <c r="A781" s="477"/>
      <c r="B781" s="135"/>
      <c r="C781" s="136"/>
      <c r="D781" s="137"/>
      <c r="E781" s="138"/>
      <c r="F781" s="137"/>
      <c r="G781" s="127"/>
      <c r="H781" s="143"/>
      <c r="I781" s="143"/>
      <c r="K781" s="6"/>
      <c r="L781" s="6"/>
    </row>
    <row r="782" spans="1:12" x14ac:dyDescent="0.2">
      <c r="A782" s="477"/>
      <c r="B782" s="135"/>
      <c r="C782" s="136"/>
      <c r="D782" s="137"/>
      <c r="E782" s="138"/>
      <c r="F782" s="137"/>
      <c r="G782" s="127"/>
      <c r="H782" s="143"/>
      <c r="I782" s="143"/>
      <c r="K782" s="6"/>
      <c r="L782" s="6"/>
    </row>
    <row r="783" spans="1:12" x14ac:dyDescent="0.2">
      <c r="A783" s="477"/>
      <c r="B783" s="135"/>
      <c r="C783" s="136"/>
      <c r="D783" s="137"/>
      <c r="E783" s="138"/>
      <c r="F783" s="137"/>
      <c r="G783" s="127"/>
      <c r="H783" s="143"/>
      <c r="I783" s="143"/>
      <c r="K783" s="6"/>
      <c r="L783" s="6"/>
    </row>
    <row r="784" spans="1:12" x14ac:dyDescent="0.2">
      <c r="A784" s="477"/>
      <c r="B784" s="135"/>
      <c r="C784" s="136"/>
      <c r="D784" s="137"/>
      <c r="E784" s="138"/>
      <c r="F784" s="137"/>
      <c r="G784" s="127"/>
      <c r="H784" s="143"/>
      <c r="I784" s="143"/>
      <c r="K784" s="6"/>
      <c r="L784" s="6"/>
    </row>
    <row r="785" spans="1:12" x14ac:dyDescent="0.2">
      <c r="A785" s="477"/>
      <c r="B785" s="135"/>
      <c r="C785" s="136"/>
      <c r="D785" s="137"/>
      <c r="E785" s="138"/>
      <c r="F785" s="137"/>
      <c r="G785" s="127"/>
      <c r="H785" s="143"/>
      <c r="I785" s="143"/>
      <c r="K785" s="6"/>
      <c r="L785" s="6"/>
    </row>
    <row r="786" spans="1:12" x14ac:dyDescent="0.2">
      <c r="A786" s="477"/>
      <c r="B786" s="135"/>
      <c r="C786" s="136"/>
      <c r="D786" s="137"/>
      <c r="E786" s="138"/>
      <c r="F786" s="137"/>
      <c r="G786" s="127"/>
      <c r="H786" s="143"/>
      <c r="I786" s="143"/>
      <c r="K786" s="6"/>
      <c r="L786" s="6"/>
    </row>
    <row r="787" spans="1:12" x14ac:dyDescent="0.2">
      <c r="A787" s="477"/>
      <c r="B787" s="135"/>
      <c r="C787" s="136"/>
      <c r="D787" s="137"/>
      <c r="E787" s="138"/>
      <c r="F787" s="137"/>
      <c r="G787" s="127"/>
      <c r="H787" s="143"/>
      <c r="I787" s="143"/>
      <c r="K787" s="6"/>
      <c r="L787" s="6"/>
    </row>
    <row r="788" spans="1:12" x14ac:dyDescent="0.2">
      <c r="A788" s="477"/>
      <c r="B788" s="135"/>
      <c r="C788" s="136"/>
      <c r="D788" s="137"/>
      <c r="E788" s="138"/>
      <c r="F788" s="137"/>
      <c r="G788" s="127"/>
      <c r="H788" s="143"/>
      <c r="I788" s="143"/>
      <c r="K788" s="6"/>
      <c r="L788" s="6"/>
    </row>
    <row r="789" spans="1:12" x14ac:dyDescent="0.2">
      <c r="A789" s="477"/>
      <c r="B789" s="135"/>
      <c r="C789" s="136"/>
      <c r="D789" s="137"/>
      <c r="E789" s="138"/>
      <c r="F789" s="137"/>
      <c r="G789" s="127"/>
      <c r="H789" s="143"/>
      <c r="I789" s="143"/>
      <c r="K789" s="6"/>
      <c r="L789" s="6"/>
    </row>
    <row r="790" spans="1:12" x14ac:dyDescent="0.2">
      <c r="A790" s="477"/>
      <c r="B790" s="135"/>
      <c r="C790" s="136"/>
      <c r="D790" s="137"/>
      <c r="E790" s="138"/>
      <c r="F790" s="137"/>
      <c r="G790" s="127"/>
      <c r="H790" s="143"/>
      <c r="I790" s="143"/>
      <c r="K790" s="6"/>
      <c r="L790" s="6"/>
    </row>
    <row r="791" spans="1:12" x14ac:dyDescent="0.2">
      <c r="A791" s="477"/>
      <c r="B791" s="135"/>
      <c r="C791" s="136"/>
      <c r="D791" s="137"/>
      <c r="E791" s="138"/>
      <c r="F791" s="137"/>
      <c r="G791" s="127"/>
      <c r="H791" s="143"/>
      <c r="I791" s="143"/>
      <c r="K791" s="6"/>
      <c r="L791" s="6"/>
    </row>
    <row r="792" spans="1:12" x14ac:dyDescent="0.2">
      <c r="A792" s="477"/>
      <c r="B792" s="135"/>
      <c r="C792" s="136"/>
      <c r="D792" s="137"/>
      <c r="E792" s="138"/>
      <c r="F792" s="137"/>
      <c r="G792" s="127"/>
      <c r="H792" s="143"/>
      <c r="I792" s="143"/>
      <c r="K792" s="6"/>
      <c r="L792" s="6"/>
    </row>
    <row r="793" spans="1:12" x14ac:dyDescent="0.2">
      <c r="A793" s="477"/>
      <c r="B793" s="135"/>
      <c r="C793" s="136"/>
      <c r="D793" s="137"/>
      <c r="E793" s="138"/>
      <c r="F793" s="137"/>
      <c r="G793" s="127"/>
      <c r="H793" s="143"/>
      <c r="I793" s="143"/>
      <c r="K793" s="6"/>
      <c r="L793" s="6"/>
    </row>
    <row r="794" spans="1:12" x14ac:dyDescent="0.2">
      <c r="A794" s="477"/>
      <c r="B794" s="135"/>
      <c r="C794" s="136"/>
      <c r="D794" s="137"/>
      <c r="E794" s="138"/>
      <c r="F794" s="137"/>
      <c r="G794" s="127"/>
      <c r="H794" s="143"/>
      <c r="I794" s="143"/>
      <c r="K794" s="6"/>
      <c r="L794" s="6"/>
    </row>
    <row r="795" spans="1:12" x14ac:dyDescent="0.2">
      <c r="A795" s="477"/>
      <c r="B795" s="135"/>
      <c r="C795" s="136"/>
      <c r="D795" s="137"/>
      <c r="E795" s="138"/>
      <c r="F795" s="137"/>
      <c r="G795" s="127"/>
      <c r="H795" s="143"/>
      <c r="I795" s="143"/>
      <c r="K795" s="6"/>
      <c r="L795" s="6"/>
    </row>
    <row r="796" spans="1:12" x14ac:dyDescent="0.2">
      <c r="A796" s="477"/>
      <c r="B796" s="135"/>
      <c r="C796" s="136"/>
      <c r="D796" s="137"/>
      <c r="E796" s="138"/>
      <c r="F796" s="137"/>
      <c r="G796" s="127"/>
      <c r="H796" s="143"/>
      <c r="I796" s="143"/>
      <c r="K796" s="6"/>
      <c r="L796" s="6"/>
    </row>
    <row r="797" spans="1:12" x14ac:dyDescent="0.2">
      <c r="A797" s="477"/>
      <c r="B797" s="135"/>
      <c r="C797" s="136"/>
      <c r="D797" s="137"/>
      <c r="E797" s="138"/>
      <c r="F797" s="137"/>
      <c r="G797" s="127"/>
      <c r="H797" s="143"/>
      <c r="I797" s="143"/>
      <c r="K797" s="6"/>
      <c r="L797" s="6"/>
    </row>
    <row r="798" spans="1:12" x14ac:dyDescent="0.2">
      <c r="A798" s="477"/>
      <c r="B798" s="135"/>
      <c r="C798" s="136"/>
      <c r="D798" s="137"/>
      <c r="E798" s="138"/>
      <c r="F798" s="137"/>
      <c r="G798" s="127"/>
      <c r="H798" s="143"/>
      <c r="I798" s="143"/>
      <c r="K798" s="6"/>
      <c r="L798" s="6"/>
    </row>
    <row r="799" spans="1:12" x14ac:dyDescent="0.2">
      <c r="A799" s="477"/>
      <c r="B799" s="135"/>
      <c r="C799" s="136"/>
      <c r="D799" s="137"/>
      <c r="E799" s="138"/>
      <c r="F799" s="137"/>
      <c r="G799" s="127"/>
      <c r="H799" s="143"/>
      <c r="I799" s="143"/>
      <c r="K799" s="6"/>
      <c r="L799" s="6"/>
    </row>
    <row r="800" spans="1:12" x14ac:dyDescent="0.2">
      <c r="A800" s="477"/>
      <c r="B800" s="135"/>
      <c r="C800" s="136"/>
      <c r="D800" s="137"/>
      <c r="E800" s="138"/>
      <c r="F800" s="137"/>
      <c r="G800" s="127"/>
      <c r="H800" s="143"/>
      <c r="I800" s="143"/>
      <c r="K800" s="6"/>
      <c r="L800" s="6"/>
    </row>
    <row r="801" spans="1:12" x14ac:dyDescent="0.2">
      <c r="A801" s="477"/>
      <c r="B801" s="135"/>
      <c r="C801" s="136"/>
      <c r="D801" s="137"/>
      <c r="E801" s="138"/>
      <c r="F801" s="137"/>
      <c r="G801" s="127"/>
      <c r="H801" s="143"/>
      <c r="I801" s="143"/>
      <c r="K801" s="6"/>
      <c r="L801" s="6"/>
    </row>
    <row r="802" spans="1:12" x14ac:dyDescent="0.2">
      <c r="A802" s="477"/>
      <c r="B802" s="135"/>
      <c r="C802" s="136"/>
      <c r="D802" s="137"/>
      <c r="E802" s="138"/>
      <c r="F802" s="137"/>
      <c r="G802" s="127"/>
      <c r="H802" s="143"/>
      <c r="I802" s="143"/>
      <c r="K802" s="6"/>
      <c r="L802" s="6"/>
    </row>
    <row r="803" spans="1:12" x14ac:dyDescent="0.2">
      <c r="A803" s="477"/>
      <c r="B803" s="135"/>
      <c r="C803" s="136"/>
      <c r="D803" s="137"/>
      <c r="E803" s="138"/>
      <c r="F803" s="137"/>
      <c r="G803" s="127"/>
      <c r="H803" s="143"/>
      <c r="I803" s="143"/>
      <c r="K803" s="6"/>
      <c r="L803" s="6"/>
    </row>
    <row r="804" spans="1:12" x14ac:dyDescent="0.2">
      <c r="A804" s="477"/>
      <c r="B804" s="135"/>
      <c r="C804" s="136"/>
      <c r="D804" s="137"/>
      <c r="E804" s="138"/>
      <c r="F804" s="137"/>
      <c r="G804" s="127"/>
      <c r="H804" s="143"/>
      <c r="I804" s="143"/>
      <c r="K804" s="6"/>
      <c r="L804" s="6"/>
    </row>
    <row r="805" spans="1:12" x14ac:dyDescent="0.2">
      <c r="A805" s="477"/>
      <c r="B805" s="135"/>
      <c r="C805" s="136"/>
      <c r="D805" s="137"/>
      <c r="E805" s="138"/>
      <c r="F805" s="137"/>
      <c r="G805" s="127"/>
      <c r="H805" s="143"/>
      <c r="I805" s="143"/>
      <c r="K805" s="6"/>
      <c r="L805" s="6"/>
    </row>
    <row r="806" spans="1:12" x14ac:dyDescent="0.2">
      <c r="A806" s="477"/>
      <c r="B806" s="135"/>
      <c r="C806" s="136"/>
      <c r="D806" s="137"/>
      <c r="E806" s="138"/>
      <c r="F806" s="137"/>
      <c r="G806" s="127"/>
      <c r="H806" s="143"/>
      <c r="I806" s="143"/>
      <c r="K806" s="6"/>
      <c r="L806" s="6"/>
    </row>
    <row r="807" spans="1:12" x14ac:dyDescent="0.2">
      <c r="A807" s="477"/>
      <c r="B807" s="135"/>
      <c r="C807" s="136"/>
      <c r="D807" s="137"/>
      <c r="E807" s="138"/>
      <c r="F807" s="137"/>
      <c r="G807" s="127"/>
      <c r="H807" s="143"/>
      <c r="I807" s="143"/>
      <c r="K807" s="6"/>
      <c r="L807" s="6"/>
    </row>
    <row r="808" spans="1:12" x14ac:dyDescent="0.2">
      <c r="A808" s="477"/>
      <c r="B808" s="135"/>
      <c r="C808" s="136"/>
      <c r="D808" s="137"/>
      <c r="E808" s="138"/>
      <c r="F808" s="137"/>
      <c r="G808" s="127"/>
      <c r="H808" s="143"/>
      <c r="I808" s="143"/>
      <c r="K808" s="6"/>
      <c r="L808" s="6"/>
    </row>
    <row r="809" spans="1:12" x14ac:dyDescent="0.2">
      <c r="A809" s="477"/>
      <c r="B809" s="135"/>
      <c r="C809" s="136"/>
      <c r="D809" s="137"/>
      <c r="E809" s="138"/>
      <c r="F809" s="137"/>
      <c r="G809" s="127"/>
      <c r="H809" s="143"/>
      <c r="I809" s="143"/>
      <c r="K809" s="6"/>
      <c r="L809" s="6"/>
    </row>
    <row r="810" spans="1:12" x14ac:dyDescent="0.2">
      <c r="A810" s="477"/>
      <c r="B810" s="135"/>
      <c r="C810" s="136"/>
      <c r="D810" s="137"/>
      <c r="E810" s="138"/>
      <c r="F810" s="137"/>
      <c r="G810" s="127"/>
      <c r="H810" s="143"/>
      <c r="I810" s="143"/>
      <c r="K810" s="6"/>
      <c r="L810" s="6"/>
    </row>
    <row r="811" spans="1:12" x14ac:dyDescent="0.2">
      <c r="A811" s="477"/>
      <c r="B811" s="135"/>
      <c r="C811" s="136"/>
      <c r="D811" s="137"/>
      <c r="E811" s="138"/>
      <c r="F811" s="137"/>
      <c r="G811" s="127"/>
      <c r="H811" s="143"/>
      <c r="I811" s="143"/>
      <c r="K811" s="6"/>
      <c r="L811" s="6"/>
    </row>
    <row r="812" spans="1:12" x14ac:dyDescent="0.2">
      <c r="A812" s="477"/>
      <c r="B812" s="135"/>
      <c r="C812" s="136"/>
      <c r="D812" s="137"/>
      <c r="E812" s="138"/>
      <c r="F812" s="137"/>
      <c r="G812" s="127"/>
      <c r="H812" s="143"/>
      <c r="I812" s="143"/>
      <c r="K812" s="6"/>
      <c r="L812" s="6"/>
    </row>
    <row r="813" spans="1:12" x14ac:dyDescent="0.2">
      <c r="A813" s="477"/>
      <c r="B813" s="135"/>
      <c r="C813" s="136"/>
      <c r="D813" s="137"/>
      <c r="E813" s="138"/>
      <c r="F813" s="137"/>
      <c r="G813" s="127"/>
      <c r="H813" s="143"/>
      <c r="I813" s="143"/>
      <c r="K813" s="6"/>
      <c r="L813" s="6"/>
    </row>
    <row r="814" spans="1:12" x14ac:dyDescent="0.2">
      <c r="A814" s="477"/>
      <c r="B814" s="135"/>
      <c r="C814" s="136"/>
      <c r="D814" s="137"/>
      <c r="E814" s="138"/>
      <c r="F814" s="137"/>
      <c r="G814" s="127"/>
      <c r="H814" s="143"/>
      <c r="I814" s="143"/>
      <c r="K814" s="6"/>
      <c r="L814" s="6"/>
    </row>
    <row r="815" spans="1:12" x14ac:dyDescent="0.2">
      <c r="A815" s="477"/>
      <c r="B815" s="135"/>
      <c r="C815" s="136"/>
      <c r="D815" s="137"/>
      <c r="E815" s="138"/>
      <c r="F815" s="137"/>
      <c r="G815" s="127"/>
      <c r="H815" s="143"/>
      <c r="I815" s="143"/>
      <c r="K815" s="6"/>
      <c r="L815" s="6"/>
    </row>
    <row r="816" spans="1:12" x14ac:dyDescent="0.2">
      <c r="A816" s="477"/>
      <c r="B816" s="135"/>
      <c r="C816" s="136"/>
      <c r="D816" s="137"/>
      <c r="E816" s="138"/>
      <c r="F816" s="137"/>
      <c r="G816" s="127"/>
      <c r="H816" s="143"/>
      <c r="I816" s="143"/>
      <c r="K816" s="6"/>
      <c r="L816" s="6"/>
    </row>
    <row r="817" spans="1:12" x14ac:dyDescent="0.2">
      <c r="A817" s="477"/>
      <c r="B817" s="135"/>
      <c r="C817" s="136"/>
      <c r="D817" s="137"/>
      <c r="E817" s="138"/>
      <c r="F817" s="137"/>
      <c r="G817" s="127"/>
      <c r="H817" s="143"/>
      <c r="I817" s="143"/>
      <c r="K817" s="6"/>
      <c r="L817" s="6"/>
    </row>
    <row r="818" spans="1:12" x14ac:dyDescent="0.2">
      <c r="A818" s="477"/>
      <c r="B818" s="135"/>
      <c r="C818" s="136"/>
      <c r="D818" s="137"/>
      <c r="E818" s="138"/>
      <c r="F818" s="137"/>
      <c r="G818" s="127"/>
      <c r="H818" s="143"/>
      <c r="I818" s="143"/>
      <c r="K818" s="6"/>
      <c r="L818" s="6"/>
    </row>
    <row r="819" spans="1:12" x14ac:dyDescent="0.2">
      <c r="A819" s="477"/>
      <c r="B819" s="135"/>
      <c r="C819" s="136"/>
      <c r="D819" s="137"/>
      <c r="E819" s="138"/>
      <c r="F819" s="137"/>
      <c r="G819" s="127"/>
      <c r="H819" s="143"/>
      <c r="I819" s="143"/>
      <c r="K819" s="6"/>
      <c r="L819" s="6"/>
    </row>
    <row r="820" spans="1:12" x14ac:dyDescent="0.2">
      <c r="A820" s="477"/>
      <c r="B820" s="135"/>
      <c r="C820" s="136"/>
      <c r="D820" s="137"/>
      <c r="E820" s="138"/>
      <c r="F820" s="137"/>
      <c r="G820" s="127"/>
      <c r="H820" s="143"/>
      <c r="I820" s="143"/>
      <c r="K820" s="6"/>
      <c r="L820" s="6"/>
    </row>
    <row r="821" spans="1:12" x14ac:dyDescent="0.2">
      <c r="A821" s="477"/>
      <c r="B821" s="135"/>
      <c r="C821" s="136"/>
      <c r="D821" s="137"/>
      <c r="E821" s="138"/>
      <c r="F821" s="137"/>
      <c r="G821" s="127"/>
      <c r="H821" s="143"/>
      <c r="I821" s="143"/>
      <c r="K821" s="6"/>
      <c r="L821" s="6"/>
    </row>
    <row r="822" spans="1:12" x14ac:dyDescent="0.2">
      <c r="A822" s="477"/>
      <c r="B822" s="135"/>
      <c r="C822" s="136"/>
      <c r="D822" s="137"/>
      <c r="E822" s="138"/>
      <c r="F822" s="137"/>
      <c r="G822" s="127"/>
      <c r="H822" s="143"/>
      <c r="I822" s="143"/>
      <c r="K822" s="6"/>
      <c r="L822" s="6"/>
    </row>
    <row r="823" spans="1:12" x14ac:dyDescent="0.2">
      <c r="A823" s="477"/>
      <c r="B823" s="135"/>
      <c r="C823" s="136"/>
      <c r="D823" s="137"/>
      <c r="E823" s="138"/>
      <c r="F823" s="137"/>
      <c r="G823" s="127"/>
      <c r="H823" s="143"/>
      <c r="I823" s="143"/>
      <c r="K823" s="6"/>
      <c r="L823" s="6"/>
    </row>
    <row r="824" spans="1:12" x14ac:dyDescent="0.2">
      <c r="A824" s="477"/>
      <c r="B824" s="135"/>
      <c r="C824" s="136"/>
      <c r="D824" s="137"/>
      <c r="E824" s="138"/>
      <c r="F824" s="137"/>
      <c r="G824" s="127"/>
      <c r="H824" s="143"/>
      <c r="I824" s="143"/>
      <c r="K824" s="6"/>
      <c r="L824" s="6"/>
    </row>
    <row r="825" spans="1:12" x14ac:dyDescent="0.2">
      <c r="A825" s="477"/>
      <c r="B825" s="135"/>
      <c r="C825" s="136"/>
      <c r="D825" s="137"/>
      <c r="E825" s="138"/>
      <c r="F825" s="137"/>
      <c r="G825" s="127"/>
      <c r="H825" s="143"/>
      <c r="I825" s="143"/>
      <c r="K825" s="6"/>
      <c r="L825" s="6"/>
    </row>
    <row r="826" spans="1:12" x14ac:dyDescent="0.2">
      <c r="A826" s="477"/>
      <c r="B826" s="135"/>
      <c r="C826" s="136"/>
      <c r="D826" s="137"/>
      <c r="E826" s="138"/>
      <c r="F826" s="137"/>
      <c r="G826" s="127"/>
      <c r="H826" s="143"/>
      <c r="I826" s="143"/>
      <c r="K826" s="6"/>
      <c r="L826" s="6"/>
    </row>
    <row r="827" spans="1:12" x14ac:dyDescent="0.2">
      <c r="A827" s="477"/>
      <c r="B827" s="135"/>
      <c r="C827" s="136"/>
      <c r="D827" s="137"/>
      <c r="E827" s="138"/>
      <c r="F827" s="137"/>
      <c r="G827" s="127"/>
      <c r="H827" s="143"/>
      <c r="I827" s="143"/>
      <c r="K827" s="6"/>
      <c r="L827" s="6"/>
    </row>
    <row r="828" spans="1:12" x14ac:dyDescent="0.2">
      <c r="A828" s="477"/>
      <c r="B828" s="135"/>
      <c r="C828" s="136"/>
      <c r="D828" s="137"/>
      <c r="E828" s="138"/>
      <c r="F828" s="137"/>
      <c r="G828" s="127"/>
      <c r="H828" s="143"/>
      <c r="I828" s="143"/>
      <c r="K828" s="6"/>
      <c r="L828" s="6"/>
    </row>
    <row r="829" spans="1:12" x14ac:dyDescent="0.2">
      <c r="A829" s="477"/>
      <c r="B829" s="135"/>
      <c r="C829" s="136"/>
      <c r="D829" s="137"/>
      <c r="E829" s="138"/>
      <c r="F829" s="137"/>
      <c r="G829" s="127"/>
      <c r="H829" s="143"/>
      <c r="I829" s="143"/>
      <c r="K829" s="6"/>
      <c r="L829" s="6"/>
    </row>
    <row r="830" spans="1:12" x14ac:dyDescent="0.2">
      <c r="A830" s="477"/>
      <c r="B830" s="135"/>
      <c r="C830" s="136"/>
      <c r="D830" s="137"/>
      <c r="E830" s="138"/>
      <c r="F830" s="137"/>
      <c r="G830" s="127"/>
      <c r="H830" s="143"/>
      <c r="I830" s="143"/>
      <c r="K830" s="6"/>
      <c r="L830" s="6"/>
    </row>
    <row r="831" spans="1:12" x14ac:dyDescent="0.2">
      <c r="A831" s="477"/>
      <c r="B831" s="135"/>
      <c r="C831" s="136"/>
      <c r="D831" s="137"/>
      <c r="E831" s="138"/>
      <c r="F831" s="137"/>
      <c r="G831" s="127"/>
      <c r="H831" s="143"/>
      <c r="I831" s="143"/>
      <c r="K831" s="6"/>
      <c r="L831" s="6"/>
    </row>
    <row r="832" spans="1:12" x14ac:dyDescent="0.2">
      <c r="A832" s="477"/>
      <c r="B832" s="135"/>
      <c r="C832" s="136"/>
      <c r="D832" s="137"/>
      <c r="E832" s="138"/>
      <c r="F832" s="137"/>
      <c r="G832" s="127"/>
      <c r="H832" s="143"/>
      <c r="I832" s="143"/>
      <c r="K832" s="6"/>
      <c r="L832" s="6"/>
    </row>
    <row r="833" spans="1:12" x14ac:dyDescent="0.2">
      <c r="A833" s="477"/>
      <c r="B833" s="135"/>
      <c r="C833" s="136"/>
      <c r="D833" s="137"/>
      <c r="E833" s="138"/>
      <c r="F833" s="137"/>
      <c r="G833" s="127"/>
      <c r="H833" s="143"/>
      <c r="I833" s="143"/>
      <c r="K833" s="6"/>
      <c r="L833" s="6"/>
    </row>
    <row r="834" spans="1:12" x14ac:dyDescent="0.2">
      <c r="A834" s="477"/>
      <c r="B834" s="135"/>
      <c r="C834" s="136"/>
      <c r="D834" s="137"/>
      <c r="E834" s="138"/>
      <c r="F834" s="137"/>
      <c r="G834" s="127"/>
      <c r="H834" s="143"/>
      <c r="I834" s="143"/>
      <c r="K834" s="6"/>
      <c r="L834" s="6"/>
    </row>
    <row r="835" spans="1:12" x14ac:dyDescent="0.2">
      <c r="A835" s="477"/>
      <c r="B835" s="135"/>
      <c r="C835" s="136"/>
      <c r="D835" s="137"/>
      <c r="E835" s="138"/>
      <c r="F835" s="137"/>
      <c r="G835" s="127"/>
      <c r="H835" s="143"/>
      <c r="I835" s="143"/>
      <c r="K835" s="6"/>
      <c r="L835" s="6"/>
    </row>
    <row r="836" spans="1:12" x14ac:dyDescent="0.2">
      <c r="A836" s="477"/>
      <c r="B836" s="135"/>
      <c r="C836" s="136"/>
      <c r="D836" s="137"/>
      <c r="E836" s="138"/>
      <c r="F836" s="137"/>
      <c r="G836" s="127"/>
      <c r="H836" s="143"/>
      <c r="I836" s="143"/>
      <c r="K836" s="6"/>
      <c r="L836" s="6"/>
    </row>
    <row r="837" spans="1:12" x14ac:dyDescent="0.2">
      <c r="A837" s="477"/>
      <c r="B837" s="135"/>
      <c r="C837" s="136"/>
      <c r="D837" s="137"/>
      <c r="E837" s="138"/>
      <c r="F837" s="137"/>
      <c r="G837" s="127"/>
      <c r="H837" s="143"/>
      <c r="I837" s="143"/>
      <c r="K837" s="6"/>
      <c r="L837" s="6"/>
    </row>
    <row r="838" spans="1:12" x14ac:dyDescent="0.2">
      <c r="A838" s="477"/>
      <c r="B838" s="135"/>
      <c r="C838" s="136"/>
      <c r="D838" s="137"/>
      <c r="E838" s="138"/>
      <c r="F838" s="137"/>
      <c r="G838" s="127"/>
      <c r="H838" s="143"/>
      <c r="I838" s="143"/>
      <c r="K838" s="6"/>
      <c r="L838" s="6"/>
    </row>
    <row r="839" spans="1:12" x14ac:dyDescent="0.2">
      <c r="A839" s="477"/>
      <c r="B839" s="135"/>
      <c r="C839" s="136"/>
      <c r="D839" s="137"/>
      <c r="E839" s="138"/>
      <c r="F839" s="137"/>
      <c r="G839" s="127"/>
      <c r="H839" s="143"/>
      <c r="I839" s="143"/>
      <c r="K839" s="6"/>
      <c r="L839" s="6"/>
    </row>
    <row r="840" spans="1:12" x14ac:dyDescent="0.2">
      <c r="A840" s="477"/>
      <c r="B840" s="135"/>
      <c r="C840" s="136"/>
      <c r="D840" s="137"/>
      <c r="E840" s="138"/>
      <c r="F840" s="137"/>
      <c r="G840" s="127"/>
      <c r="H840" s="143"/>
      <c r="I840" s="143"/>
      <c r="K840" s="6"/>
      <c r="L840" s="6"/>
    </row>
    <row r="841" spans="1:12" x14ac:dyDescent="0.2">
      <c r="A841" s="477"/>
      <c r="B841" s="135"/>
      <c r="C841" s="136"/>
      <c r="D841" s="137"/>
      <c r="E841" s="138"/>
      <c r="F841" s="137"/>
      <c r="G841" s="127"/>
      <c r="H841" s="143"/>
      <c r="I841" s="143"/>
      <c r="K841" s="6"/>
      <c r="L841" s="6"/>
    </row>
    <row r="842" spans="1:12" x14ac:dyDescent="0.2">
      <c r="A842" s="477"/>
      <c r="B842" s="135"/>
      <c r="C842" s="136"/>
      <c r="D842" s="137"/>
      <c r="E842" s="138"/>
      <c r="F842" s="137"/>
      <c r="G842" s="127"/>
      <c r="H842" s="143"/>
      <c r="I842" s="143"/>
      <c r="K842" s="6"/>
      <c r="L842" s="6"/>
    </row>
    <row r="843" spans="1:12" x14ac:dyDescent="0.2">
      <c r="A843" s="477"/>
      <c r="B843" s="135"/>
      <c r="C843" s="136"/>
      <c r="D843" s="137"/>
      <c r="E843" s="138"/>
      <c r="F843" s="137"/>
      <c r="G843" s="127"/>
      <c r="H843" s="143"/>
      <c r="I843" s="143"/>
      <c r="K843" s="6"/>
      <c r="L843" s="6"/>
    </row>
    <row r="844" spans="1:12" x14ac:dyDescent="0.2">
      <c r="A844" s="477"/>
      <c r="B844" s="135"/>
      <c r="C844" s="136"/>
      <c r="D844" s="137"/>
      <c r="E844" s="138"/>
      <c r="F844" s="137"/>
      <c r="G844" s="127"/>
      <c r="H844" s="143"/>
      <c r="I844" s="143"/>
      <c r="K844" s="6"/>
      <c r="L844" s="6"/>
    </row>
    <row r="845" spans="1:12" x14ac:dyDescent="0.2">
      <c r="A845" s="477"/>
      <c r="B845" s="135"/>
      <c r="C845" s="136"/>
      <c r="D845" s="137"/>
      <c r="E845" s="138"/>
      <c r="F845" s="137"/>
      <c r="G845" s="127"/>
      <c r="H845" s="143"/>
      <c r="I845" s="143"/>
      <c r="K845" s="6"/>
      <c r="L845" s="6"/>
    </row>
    <row r="846" spans="1:12" x14ac:dyDescent="0.2">
      <c r="A846" s="477"/>
      <c r="B846" s="135"/>
      <c r="C846" s="136"/>
      <c r="D846" s="137"/>
      <c r="E846" s="138"/>
      <c r="F846" s="137"/>
      <c r="G846" s="127"/>
      <c r="H846" s="143"/>
      <c r="I846" s="143"/>
      <c r="K846" s="6"/>
      <c r="L846" s="6"/>
    </row>
    <row r="847" spans="1:12" x14ac:dyDescent="0.2">
      <c r="A847" s="477"/>
      <c r="B847" s="135"/>
      <c r="C847" s="136"/>
      <c r="D847" s="137"/>
      <c r="E847" s="138"/>
      <c r="F847" s="137"/>
      <c r="G847" s="127"/>
      <c r="H847" s="143"/>
      <c r="I847" s="143"/>
      <c r="K847" s="6"/>
      <c r="L847" s="6"/>
    </row>
    <row r="848" spans="1:12" x14ac:dyDescent="0.2">
      <c r="A848" s="477"/>
      <c r="B848" s="135"/>
      <c r="C848" s="136"/>
      <c r="D848" s="137"/>
      <c r="E848" s="138"/>
      <c r="F848" s="137"/>
      <c r="G848" s="127"/>
      <c r="H848" s="143"/>
      <c r="I848" s="143"/>
      <c r="K848" s="6"/>
      <c r="L848" s="6"/>
    </row>
    <row r="849" spans="1:12" x14ac:dyDescent="0.2">
      <c r="A849" s="477"/>
      <c r="B849" s="135"/>
      <c r="C849" s="136"/>
      <c r="D849" s="137"/>
      <c r="E849" s="138"/>
      <c r="F849" s="137"/>
      <c r="G849" s="127"/>
      <c r="H849" s="143"/>
      <c r="I849" s="143"/>
      <c r="K849" s="6"/>
      <c r="L849" s="6"/>
    </row>
    <row r="850" spans="1:12" x14ac:dyDescent="0.2">
      <c r="A850" s="477"/>
      <c r="B850" s="135"/>
      <c r="C850" s="136"/>
      <c r="D850" s="137"/>
      <c r="E850" s="138"/>
      <c r="F850" s="137"/>
      <c r="G850" s="127"/>
      <c r="H850" s="143"/>
      <c r="I850" s="143"/>
      <c r="K850" s="6"/>
      <c r="L850" s="6"/>
    </row>
    <row r="851" spans="1:12" x14ac:dyDescent="0.2">
      <c r="A851" s="477"/>
      <c r="B851" s="135"/>
      <c r="C851" s="136"/>
      <c r="D851" s="137"/>
      <c r="E851" s="138"/>
      <c r="F851" s="137"/>
      <c r="G851" s="127"/>
      <c r="H851" s="143"/>
      <c r="I851" s="143"/>
      <c r="K851" s="6"/>
      <c r="L851" s="6"/>
    </row>
    <row r="852" spans="1:12" x14ac:dyDescent="0.2">
      <c r="A852" s="477"/>
      <c r="B852" s="135"/>
      <c r="C852" s="136"/>
      <c r="D852" s="137"/>
      <c r="E852" s="138"/>
      <c r="F852" s="137"/>
      <c r="G852" s="127"/>
      <c r="H852" s="143"/>
      <c r="I852" s="143"/>
      <c r="K852" s="6"/>
      <c r="L852" s="6"/>
    </row>
    <row r="853" spans="1:12" x14ac:dyDescent="0.2">
      <c r="A853" s="477"/>
      <c r="B853" s="135"/>
      <c r="C853" s="136"/>
      <c r="D853" s="137"/>
      <c r="E853" s="138"/>
      <c r="F853" s="137"/>
      <c r="G853" s="127"/>
      <c r="H853" s="143"/>
      <c r="I853" s="143"/>
      <c r="K853" s="6"/>
      <c r="L853" s="6"/>
    </row>
    <row r="854" spans="1:12" x14ac:dyDescent="0.2">
      <c r="A854" s="477"/>
      <c r="B854" s="135"/>
      <c r="C854" s="136"/>
      <c r="D854" s="137"/>
      <c r="E854" s="138"/>
      <c r="F854" s="137"/>
      <c r="G854" s="127"/>
      <c r="H854" s="143"/>
      <c r="I854" s="143"/>
      <c r="K854" s="6"/>
      <c r="L854" s="6"/>
    </row>
    <row r="855" spans="1:12" x14ac:dyDescent="0.2">
      <c r="A855" s="477"/>
      <c r="B855" s="135"/>
      <c r="C855" s="136"/>
      <c r="D855" s="137"/>
      <c r="E855" s="138"/>
      <c r="F855" s="137"/>
      <c r="G855" s="127"/>
      <c r="H855" s="143"/>
      <c r="I855" s="143"/>
      <c r="K855" s="6"/>
      <c r="L855" s="6"/>
    </row>
    <row r="856" spans="1:12" x14ac:dyDescent="0.2">
      <c r="A856" s="477"/>
      <c r="B856" s="135"/>
      <c r="C856" s="136"/>
      <c r="D856" s="137"/>
      <c r="E856" s="138"/>
      <c r="F856" s="137"/>
      <c r="G856" s="127"/>
      <c r="H856" s="143"/>
      <c r="I856" s="143"/>
      <c r="K856" s="6"/>
      <c r="L856" s="6"/>
    </row>
    <row r="857" spans="1:12" x14ac:dyDescent="0.2">
      <c r="A857" s="477"/>
      <c r="B857" s="135"/>
      <c r="C857" s="136"/>
      <c r="D857" s="137"/>
      <c r="E857" s="138"/>
      <c r="F857" s="137"/>
      <c r="G857" s="127"/>
      <c r="H857" s="143"/>
      <c r="I857" s="143"/>
      <c r="K857" s="6"/>
      <c r="L857" s="6"/>
    </row>
    <row r="858" spans="1:12" x14ac:dyDescent="0.2">
      <c r="A858" s="477"/>
      <c r="B858" s="135"/>
      <c r="C858" s="136"/>
      <c r="D858" s="137"/>
      <c r="E858" s="138"/>
      <c r="F858" s="137"/>
      <c r="G858" s="127"/>
      <c r="H858" s="143"/>
      <c r="I858" s="143"/>
      <c r="K858" s="6"/>
      <c r="L858" s="6"/>
    </row>
    <row r="859" spans="1:12" x14ac:dyDescent="0.2">
      <c r="A859" s="477"/>
      <c r="B859" s="135"/>
      <c r="C859" s="136"/>
      <c r="D859" s="137"/>
      <c r="E859" s="138"/>
      <c r="F859" s="137"/>
      <c r="G859" s="127"/>
      <c r="H859" s="143"/>
      <c r="I859" s="143"/>
      <c r="K859" s="6"/>
      <c r="L859" s="6"/>
    </row>
    <row r="860" spans="1:12" x14ac:dyDescent="0.2">
      <c r="A860" s="477"/>
      <c r="B860" s="135"/>
      <c r="C860" s="136"/>
      <c r="D860" s="137"/>
      <c r="E860" s="138"/>
      <c r="F860" s="137"/>
      <c r="G860" s="127"/>
      <c r="H860" s="143"/>
      <c r="I860" s="143"/>
      <c r="K860" s="6"/>
      <c r="L860" s="6"/>
    </row>
    <row r="861" spans="1:12" x14ac:dyDescent="0.2">
      <c r="A861" s="477"/>
      <c r="B861" s="135"/>
      <c r="C861" s="136"/>
      <c r="D861" s="137"/>
      <c r="E861" s="138"/>
      <c r="F861" s="137"/>
      <c r="G861" s="127"/>
      <c r="H861" s="143"/>
      <c r="I861" s="143"/>
      <c r="K861" s="6"/>
      <c r="L861" s="6"/>
    </row>
    <row r="862" spans="1:12" x14ac:dyDescent="0.2">
      <c r="A862" s="477"/>
      <c r="B862" s="135"/>
      <c r="C862" s="136"/>
      <c r="D862" s="137"/>
      <c r="E862" s="138"/>
      <c r="F862" s="137"/>
      <c r="G862" s="127"/>
      <c r="H862" s="143"/>
      <c r="I862" s="143"/>
      <c r="K862" s="6"/>
      <c r="L862" s="6"/>
    </row>
    <row r="863" spans="1:12" x14ac:dyDescent="0.2">
      <c r="A863" s="477"/>
      <c r="B863" s="135"/>
      <c r="C863" s="136"/>
      <c r="D863" s="137"/>
      <c r="E863" s="138"/>
      <c r="F863" s="137"/>
      <c r="G863" s="127"/>
      <c r="H863" s="143"/>
      <c r="I863" s="143"/>
      <c r="K863" s="6"/>
      <c r="L863" s="6"/>
    </row>
    <row r="864" spans="1:12" x14ac:dyDescent="0.2">
      <c r="A864" s="477"/>
      <c r="B864" s="135"/>
      <c r="C864" s="136"/>
      <c r="D864" s="137"/>
      <c r="E864" s="138"/>
      <c r="F864" s="137"/>
      <c r="G864" s="127"/>
      <c r="H864" s="143"/>
      <c r="I864" s="143"/>
      <c r="K864" s="6"/>
      <c r="L864" s="6"/>
    </row>
    <row r="865" spans="1:12" x14ac:dyDescent="0.2">
      <c r="A865" s="477"/>
      <c r="B865" s="135"/>
      <c r="C865" s="136"/>
      <c r="D865" s="137"/>
      <c r="E865" s="138"/>
      <c r="F865" s="137"/>
      <c r="G865" s="127"/>
      <c r="H865" s="143"/>
      <c r="I865" s="143"/>
      <c r="K865" s="6"/>
      <c r="L865" s="6"/>
    </row>
    <row r="866" spans="1:12" x14ac:dyDescent="0.2">
      <c r="A866" s="477"/>
      <c r="B866" s="135"/>
      <c r="C866" s="136"/>
      <c r="D866" s="137"/>
      <c r="E866" s="138"/>
      <c r="F866" s="137"/>
      <c r="G866" s="127"/>
      <c r="H866" s="143"/>
      <c r="I866" s="143"/>
      <c r="K866" s="6"/>
      <c r="L866" s="6"/>
    </row>
    <row r="867" spans="1:12" x14ac:dyDescent="0.2">
      <c r="A867" s="477"/>
      <c r="B867" s="135"/>
      <c r="C867" s="136"/>
      <c r="D867" s="137"/>
      <c r="E867" s="138"/>
      <c r="F867" s="137"/>
      <c r="G867" s="127"/>
      <c r="H867" s="143"/>
      <c r="I867" s="143"/>
      <c r="K867" s="6"/>
      <c r="L867" s="6"/>
    </row>
    <row r="868" spans="1:12" x14ac:dyDescent="0.2">
      <c r="A868" s="477"/>
      <c r="B868" s="135"/>
      <c r="C868" s="136"/>
      <c r="D868" s="137"/>
      <c r="E868" s="138"/>
      <c r="F868" s="137"/>
      <c r="G868" s="127"/>
      <c r="H868" s="143"/>
      <c r="I868" s="143"/>
      <c r="K868" s="6"/>
      <c r="L868" s="6"/>
    </row>
    <row r="869" spans="1:12" x14ac:dyDescent="0.2">
      <c r="A869" s="477"/>
      <c r="B869" s="135"/>
      <c r="C869" s="136"/>
      <c r="D869" s="137"/>
      <c r="E869" s="138"/>
      <c r="F869" s="137"/>
      <c r="G869" s="127"/>
      <c r="H869" s="143"/>
      <c r="I869" s="143"/>
      <c r="K869" s="6"/>
      <c r="L869" s="6"/>
    </row>
    <row r="870" spans="1:12" x14ac:dyDescent="0.2">
      <c r="A870" s="477"/>
      <c r="B870" s="135"/>
      <c r="C870" s="136"/>
      <c r="D870" s="137"/>
      <c r="E870" s="138"/>
      <c r="F870" s="137"/>
      <c r="G870" s="127"/>
      <c r="H870" s="143"/>
      <c r="I870" s="143"/>
      <c r="K870" s="6"/>
      <c r="L870" s="6"/>
    </row>
    <row r="871" spans="1:12" x14ac:dyDescent="0.2">
      <c r="A871" s="477"/>
      <c r="B871" s="135"/>
      <c r="C871" s="136"/>
      <c r="D871" s="137"/>
      <c r="E871" s="138"/>
      <c r="F871" s="137"/>
      <c r="G871" s="127"/>
      <c r="H871" s="143"/>
      <c r="I871" s="143"/>
      <c r="K871" s="6"/>
      <c r="L871" s="6"/>
    </row>
    <row r="872" spans="1:12" x14ac:dyDescent="0.2">
      <c r="A872" s="477"/>
      <c r="B872" s="135"/>
      <c r="C872" s="136"/>
      <c r="D872" s="137"/>
      <c r="E872" s="138"/>
      <c r="F872" s="137"/>
      <c r="G872" s="127"/>
      <c r="H872" s="143"/>
      <c r="I872" s="143"/>
      <c r="K872" s="6"/>
      <c r="L872" s="6"/>
    </row>
    <row r="873" spans="1:12" x14ac:dyDescent="0.2">
      <c r="A873" s="477"/>
      <c r="B873" s="135"/>
      <c r="C873" s="136"/>
      <c r="D873" s="137"/>
      <c r="E873" s="138"/>
      <c r="F873" s="137"/>
      <c r="G873" s="127"/>
      <c r="H873" s="143"/>
      <c r="I873" s="143"/>
      <c r="K873" s="6"/>
      <c r="L873" s="6"/>
    </row>
    <row r="874" spans="1:12" x14ac:dyDescent="0.2">
      <c r="A874" s="477"/>
      <c r="B874" s="135"/>
      <c r="C874" s="136"/>
      <c r="D874" s="137"/>
      <c r="E874" s="138"/>
      <c r="F874" s="137"/>
      <c r="G874" s="127"/>
      <c r="H874" s="143"/>
      <c r="I874" s="143"/>
      <c r="K874" s="6"/>
      <c r="L874" s="6"/>
    </row>
    <row r="875" spans="1:12" x14ac:dyDescent="0.2">
      <c r="A875" s="477"/>
      <c r="B875" s="135"/>
      <c r="C875" s="136"/>
      <c r="D875" s="137"/>
      <c r="E875" s="138"/>
      <c r="F875" s="137"/>
      <c r="G875" s="127"/>
      <c r="H875" s="143"/>
      <c r="I875" s="143"/>
      <c r="K875" s="6"/>
      <c r="L875" s="6"/>
    </row>
    <row r="876" spans="1:12" x14ac:dyDescent="0.2">
      <c r="A876" s="477"/>
      <c r="B876" s="135"/>
      <c r="C876" s="136"/>
      <c r="D876" s="137"/>
      <c r="E876" s="138"/>
      <c r="F876" s="137"/>
      <c r="G876" s="127"/>
      <c r="H876" s="143"/>
      <c r="I876" s="143"/>
      <c r="K876" s="6"/>
      <c r="L876" s="6"/>
    </row>
    <row r="877" spans="1:12" x14ac:dyDescent="0.2">
      <c r="A877" s="477"/>
      <c r="B877" s="135"/>
      <c r="C877" s="136"/>
      <c r="D877" s="137"/>
      <c r="E877" s="138"/>
      <c r="F877" s="137"/>
      <c r="G877" s="127"/>
      <c r="H877" s="143"/>
      <c r="I877" s="143"/>
      <c r="K877" s="6"/>
      <c r="L877" s="6"/>
    </row>
    <row r="878" spans="1:12" x14ac:dyDescent="0.2">
      <c r="A878" s="477"/>
      <c r="B878" s="135"/>
      <c r="C878" s="136"/>
      <c r="D878" s="137"/>
      <c r="E878" s="138"/>
      <c r="F878" s="137"/>
      <c r="G878" s="127"/>
      <c r="H878" s="143"/>
      <c r="I878" s="143"/>
      <c r="K878" s="6"/>
      <c r="L878" s="6"/>
    </row>
    <row r="879" spans="1:12" x14ac:dyDescent="0.2">
      <c r="A879" s="477"/>
      <c r="B879" s="135"/>
      <c r="C879" s="136"/>
      <c r="D879" s="137"/>
      <c r="E879" s="138"/>
      <c r="F879" s="137"/>
      <c r="G879" s="127"/>
      <c r="H879" s="143"/>
      <c r="I879" s="143"/>
      <c r="K879" s="6"/>
      <c r="L879" s="6"/>
    </row>
    <row r="880" spans="1:12" x14ac:dyDescent="0.2">
      <c r="A880" s="477"/>
      <c r="B880" s="135"/>
      <c r="C880" s="136"/>
      <c r="D880" s="137"/>
      <c r="E880" s="138"/>
      <c r="F880" s="137"/>
      <c r="G880" s="127"/>
      <c r="H880" s="143"/>
      <c r="I880" s="143"/>
      <c r="K880" s="6"/>
      <c r="L880" s="6"/>
    </row>
    <row r="881" spans="1:12" x14ac:dyDescent="0.2">
      <c r="A881" s="477"/>
      <c r="B881" s="135"/>
      <c r="C881" s="136"/>
      <c r="D881" s="137"/>
      <c r="E881" s="138"/>
      <c r="F881" s="137"/>
      <c r="G881" s="127"/>
      <c r="H881" s="143"/>
      <c r="I881" s="143"/>
      <c r="K881" s="6"/>
      <c r="L881" s="6"/>
    </row>
    <row r="882" spans="1:12" x14ac:dyDescent="0.2">
      <c r="A882" s="477"/>
      <c r="B882" s="135"/>
      <c r="C882" s="136"/>
      <c r="D882" s="137"/>
      <c r="E882" s="138"/>
      <c r="F882" s="137"/>
      <c r="G882" s="127"/>
      <c r="H882" s="143"/>
      <c r="I882" s="143"/>
      <c r="K882" s="6"/>
      <c r="L882" s="6"/>
    </row>
    <row r="883" spans="1:12" x14ac:dyDescent="0.2">
      <c r="A883" s="477"/>
      <c r="B883" s="135"/>
      <c r="C883" s="136"/>
      <c r="D883" s="137"/>
      <c r="E883" s="138"/>
      <c r="F883" s="137"/>
      <c r="G883" s="127"/>
      <c r="H883" s="143"/>
      <c r="I883" s="143"/>
      <c r="K883" s="6"/>
      <c r="L883" s="6"/>
    </row>
    <row r="884" spans="1:12" x14ac:dyDescent="0.2">
      <c r="A884" s="477"/>
      <c r="B884" s="135"/>
      <c r="C884" s="136"/>
      <c r="D884" s="137"/>
      <c r="E884" s="138"/>
      <c r="F884" s="137"/>
      <c r="G884" s="127"/>
      <c r="H884" s="143"/>
      <c r="I884" s="143"/>
      <c r="K884" s="6"/>
      <c r="L884" s="6"/>
    </row>
    <row r="885" spans="1:12" x14ac:dyDescent="0.2">
      <c r="A885" s="477"/>
      <c r="B885" s="135"/>
      <c r="C885" s="136"/>
      <c r="D885" s="137"/>
      <c r="E885" s="138"/>
      <c r="F885" s="137"/>
      <c r="G885" s="127"/>
      <c r="H885" s="143"/>
      <c r="I885" s="143"/>
      <c r="K885" s="6"/>
      <c r="L885" s="6"/>
    </row>
    <row r="886" spans="1:12" x14ac:dyDescent="0.2">
      <c r="A886" s="477"/>
      <c r="B886" s="135"/>
      <c r="C886" s="136"/>
      <c r="D886" s="137"/>
      <c r="E886" s="138"/>
      <c r="F886" s="137"/>
      <c r="G886" s="127"/>
      <c r="H886" s="143"/>
      <c r="I886" s="143"/>
      <c r="K886" s="6"/>
      <c r="L886" s="6"/>
    </row>
    <row r="887" spans="1:12" x14ac:dyDescent="0.2">
      <c r="A887" s="477"/>
      <c r="B887" s="135"/>
      <c r="C887" s="136"/>
      <c r="D887" s="137"/>
      <c r="E887" s="138"/>
      <c r="F887" s="137"/>
      <c r="G887" s="127"/>
      <c r="H887" s="143"/>
      <c r="I887" s="143"/>
      <c r="K887" s="6"/>
      <c r="L887" s="6"/>
    </row>
    <row r="888" spans="1:12" x14ac:dyDescent="0.2">
      <c r="A888" s="477"/>
      <c r="B888" s="135"/>
      <c r="C888" s="136"/>
      <c r="D888" s="137"/>
      <c r="E888" s="138"/>
      <c r="F888" s="137"/>
      <c r="G888" s="127"/>
      <c r="H888" s="143"/>
      <c r="I888" s="143"/>
      <c r="K888" s="6"/>
      <c r="L888" s="6"/>
    </row>
    <row r="889" spans="1:12" x14ac:dyDescent="0.2">
      <c r="A889" s="477"/>
      <c r="B889" s="135"/>
      <c r="C889" s="136"/>
      <c r="D889" s="137"/>
      <c r="E889" s="138"/>
      <c r="F889" s="137"/>
      <c r="G889" s="127"/>
      <c r="H889" s="143"/>
      <c r="I889" s="143"/>
      <c r="K889" s="6"/>
      <c r="L889" s="6"/>
    </row>
    <row r="890" spans="1:12" x14ac:dyDescent="0.2">
      <c r="A890" s="477"/>
      <c r="B890" s="135"/>
      <c r="C890" s="136"/>
      <c r="D890" s="137"/>
      <c r="E890" s="138"/>
      <c r="F890" s="137"/>
      <c r="G890" s="127"/>
      <c r="H890" s="143"/>
      <c r="I890" s="143"/>
      <c r="K890" s="6"/>
      <c r="L890" s="6"/>
    </row>
    <row r="891" spans="1:12" x14ac:dyDescent="0.2">
      <c r="A891" s="477"/>
      <c r="B891" s="135"/>
      <c r="C891" s="136"/>
      <c r="D891" s="137"/>
      <c r="E891" s="138"/>
      <c r="F891" s="137"/>
      <c r="G891" s="127"/>
      <c r="H891" s="143"/>
      <c r="I891" s="143"/>
      <c r="K891" s="6"/>
      <c r="L891" s="6"/>
    </row>
    <row r="892" spans="1:12" x14ac:dyDescent="0.2">
      <c r="A892" s="477"/>
      <c r="B892" s="135"/>
      <c r="C892" s="136"/>
      <c r="D892" s="137"/>
      <c r="E892" s="138"/>
      <c r="F892" s="137"/>
      <c r="G892" s="127"/>
      <c r="H892" s="143"/>
      <c r="I892" s="143"/>
      <c r="K892" s="6"/>
      <c r="L892" s="6"/>
    </row>
    <row r="893" spans="1:12" x14ac:dyDescent="0.2">
      <c r="A893" s="477"/>
      <c r="B893" s="135"/>
      <c r="C893" s="136"/>
      <c r="D893" s="137"/>
      <c r="E893" s="138"/>
      <c r="F893" s="137"/>
      <c r="G893" s="127"/>
      <c r="H893" s="143"/>
      <c r="I893" s="143"/>
      <c r="K893" s="6"/>
      <c r="L893" s="6"/>
    </row>
    <row r="894" spans="1:12" x14ac:dyDescent="0.2">
      <c r="A894" s="477"/>
      <c r="B894" s="135"/>
      <c r="C894" s="136"/>
      <c r="D894" s="137"/>
      <c r="E894" s="138"/>
      <c r="F894" s="137"/>
      <c r="G894" s="127"/>
      <c r="H894" s="143"/>
      <c r="I894" s="143"/>
      <c r="K894" s="6"/>
      <c r="L894" s="6"/>
    </row>
    <row r="895" spans="1:12" x14ac:dyDescent="0.2">
      <c r="A895" s="477"/>
      <c r="B895" s="135"/>
      <c r="C895" s="136"/>
      <c r="D895" s="137"/>
      <c r="E895" s="138"/>
      <c r="F895" s="137"/>
      <c r="G895" s="127"/>
      <c r="H895" s="143"/>
      <c r="I895" s="143"/>
      <c r="K895" s="6"/>
      <c r="L895" s="6"/>
    </row>
    <row r="896" spans="1:12" x14ac:dyDescent="0.2">
      <c r="A896" s="477"/>
      <c r="B896" s="135"/>
      <c r="C896" s="136"/>
      <c r="D896" s="137"/>
      <c r="E896" s="138"/>
      <c r="F896" s="137"/>
      <c r="G896" s="127"/>
      <c r="H896" s="143"/>
      <c r="I896" s="143"/>
      <c r="K896" s="6"/>
      <c r="L896" s="6"/>
    </row>
    <row r="897" spans="1:12" x14ac:dyDescent="0.2">
      <c r="A897" s="477"/>
      <c r="B897" s="135"/>
      <c r="C897" s="136"/>
      <c r="D897" s="137"/>
      <c r="E897" s="138"/>
      <c r="F897" s="137"/>
      <c r="G897" s="127"/>
      <c r="H897" s="143"/>
      <c r="I897" s="143"/>
      <c r="K897" s="6"/>
      <c r="L897" s="6"/>
    </row>
    <row r="898" spans="1:12" x14ac:dyDescent="0.2">
      <c r="A898" s="477"/>
      <c r="B898" s="135"/>
      <c r="C898" s="136"/>
      <c r="D898" s="137"/>
      <c r="E898" s="138"/>
      <c r="F898" s="137"/>
      <c r="G898" s="127"/>
      <c r="H898" s="143"/>
      <c r="I898" s="143"/>
      <c r="K898" s="6"/>
      <c r="L898" s="6"/>
    </row>
    <row r="899" spans="1:12" x14ac:dyDescent="0.2">
      <c r="A899" s="477"/>
      <c r="B899" s="135"/>
      <c r="C899" s="136"/>
      <c r="D899" s="137"/>
      <c r="E899" s="138"/>
      <c r="F899" s="137"/>
      <c r="G899" s="127"/>
      <c r="H899" s="143"/>
      <c r="I899" s="143"/>
      <c r="K899" s="6"/>
      <c r="L899" s="6"/>
    </row>
    <row r="900" spans="1:12" x14ac:dyDescent="0.2">
      <c r="A900" s="477"/>
      <c r="B900" s="135"/>
      <c r="C900" s="136"/>
      <c r="D900" s="137"/>
      <c r="E900" s="138"/>
      <c r="F900" s="137"/>
      <c r="G900" s="127"/>
      <c r="H900" s="143"/>
      <c r="I900" s="143"/>
      <c r="K900" s="6"/>
      <c r="L900" s="6"/>
    </row>
    <row r="901" spans="1:12" x14ac:dyDescent="0.2">
      <c r="A901" s="477"/>
      <c r="B901" s="135"/>
      <c r="C901" s="136"/>
      <c r="D901" s="137"/>
      <c r="E901" s="138"/>
      <c r="F901" s="137"/>
      <c r="G901" s="127"/>
      <c r="H901" s="143"/>
      <c r="I901" s="143"/>
      <c r="K901" s="6"/>
      <c r="L901" s="6"/>
    </row>
    <row r="902" spans="1:12" x14ac:dyDescent="0.2">
      <c r="A902" s="477"/>
      <c r="B902" s="135"/>
      <c r="C902" s="136"/>
      <c r="D902" s="137"/>
      <c r="E902" s="138"/>
      <c r="F902" s="137"/>
      <c r="G902" s="127"/>
      <c r="H902" s="143"/>
      <c r="I902" s="143"/>
      <c r="K902" s="6"/>
      <c r="L902" s="6"/>
    </row>
    <row r="903" spans="1:12" x14ac:dyDescent="0.2">
      <c r="A903" s="477"/>
      <c r="B903" s="135"/>
      <c r="C903" s="136"/>
      <c r="D903" s="137"/>
      <c r="E903" s="138"/>
      <c r="F903" s="137"/>
      <c r="G903" s="127"/>
      <c r="H903" s="143"/>
      <c r="I903" s="143"/>
      <c r="K903" s="6"/>
      <c r="L903" s="6"/>
    </row>
    <row r="904" spans="1:12" x14ac:dyDescent="0.2">
      <c r="A904" s="477"/>
      <c r="B904" s="135"/>
      <c r="C904" s="136"/>
      <c r="D904" s="137"/>
      <c r="E904" s="138"/>
      <c r="F904" s="137"/>
      <c r="G904" s="127"/>
      <c r="H904" s="143"/>
      <c r="I904" s="143"/>
      <c r="K904" s="6"/>
      <c r="L904" s="6"/>
    </row>
    <row r="905" spans="1:12" x14ac:dyDescent="0.2">
      <c r="A905" s="477"/>
      <c r="B905" s="135"/>
      <c r="C905" s="136"/>
      <c r="D905" s="137"/>
      <c r="E905" s="138"/>
      <c r="F905" s="137"/>
      <c r="G905" s="127"/>
      <c r="H905" s="143"/>
      <c r="I905" s="143"/>
      <c r="K905" s="6"/>
      <c r="L905" s="6"/>
    </row>
    <row r="906" spans="1:12" x14ac:dyDescent="0.2">
      <c r="A906" s="477"/>
      <c r="B906" s="135"/>
      <c r="C906" s="136"/>
      <c r="D906" s="137"/>
      <c r="E906" s="138"/>
      <c r="F906" s="137"/>
      <c r="G906" s="127"/>
      <c r="H906" s="143"/>
      <c r="I906" s="143"/>
      <c r="K906" s="6"/>
      <c r="L906" s="6"/>
    </row>
    <row r="907" spans="1:12" x14ac:dyDescent="0.2">
      <c r="A907" s="477"/>
      <c r="B907" s="135"/>
      <c r="C907" s="136"/>
      <c r="D907" s="137"/>
      <c r="E907" s="138"/>
      <c r="F907" s="137"/>
      <c r="G907" s="127"/>
      <c r="H907" s="143"/>
      <c r="I907" s="143"/>
      <c r="K907" s="6"/>
      <c r="L907" s="6"/>
    </row>
    <row r="908" spans="1:12" x14ac:dyDescent="0.2">
      <c r="A908" s="477"/>
      <c r="B908" s="135"/>
      <c r="C908" s="136"/>
      <c r="D908" s="137"/>
      <c r="E908" s="138"/>
      <c r="F908" s="137"/>
      <c r="G908" s="127"/>
      <c r="H908" s="143"/>
      <c r="I908" s="143"/>
      <c r="K908" s="6"/>
      <c r="L908" s="6"/>
    </row>
    <row r="909" spans="1:12" x14ac:dyDescent="0.2">
      <c r="A909" s="477"/>
      <c r="B909" s="135"/>
      <c r="C909" s="136"/>
      <c r="D909" s="137"/>
      <c r="E909" s="138"/>
      <c r="F909" s="137"/>
      <c r="G909" s="127"/>
      <c r="H909" s="143"/>
      <c r="I909" s="143"/>
      <c r="K909" s="6"/>
      <c r="L909" s="6"/>
    </row>
    <row r="910" spans="1:12" x14ac:dyDescent="0.2">
      <c r="A910" s="477"/>
      <c r="B910" s="135"/>
      <c r="C910" s="136"/>
      <c r="D910" s="137"/>
      <c r="E910" s="138"/>
      <c r="F910" s="137"/>
      <c r="G910" s="127"/>
      <c r="H910" s="143"/>
      <c r="I910" s="143"/>
      <c r="K910" s="6"/>
      <c r="L910" s="6"/>
    </row>
    <row r="911" spans="1:12" x14ac:dyDescent="0.2">
      <c r="A911" s="477"/>
      <c r="B911" s="135"/>
      <c r="C911" s="136"/>
      <c r="D911" s="137"/>
      <c r="E911" s="138"/>
      <c r="F911" s="137"/>
      <c r="G911" s="127"/>
      <c r="H911" s="143"/>
      <c r="I911" s="143"/>
      <c r="K911" s="6"/>
      <c r="L911" s="6"/>
    </row>
    <row r="912" spans="1:12" x14ac:dyDescent="0.2">
      <c r="A912" s="477"/>
      <c r="B912" s="135"/>
      <c r="C912" s="136"/>
      <c r="D912" s="137"/>
      <c r="E912" s="138"/>
      <c r="F912" s="137"/>
      <c r="G912" s="127"/>
      <c r="H912" s="143"/>
      <c r="I912" s="143"/>
      <c r="K912" s="6"/>
      <c r="L912" s="6"/>
    </row>
    <row r="913" spans="1:12" x14ac:dyDescent="0.2">
      <c r="A913" s="477"/>
      <c r="B913" s="135"/>
      <c r="C913" s="136"/>
      <c r="D913" s="137"/>
      <c r="E913" s="138"/>
      <c r="F913" s="137"/>
      <c r="G913" s="127"/>
      <c r="H913" s="143"/>
      <c r="I913" s="143"/>
      <c r="K913" s="6"/>
      <c r="L913" s="6"/>
    </row>
    <row r="914" spans="1:12" x14ac:dyDescent="0.2">
      <c r="A914" s="477"/>
      <c r="B914" s="135"/>
      <c r="C914" s="136"/>
      <c r="D914" s="137"/>
      <c r="E914" s="138"/>
      <c r="F914" s="137"/>
      <c r="G914" s="127"/>
      <c r="H914" s="143"/>
      <c r="I914" s="143"/>
      <c r="K914" s="6"/>
      <c r="L914" s="6"/>
    </row>
    <row r="915" spans="1:12" x14ac:dyDescent="0.2">
      <c r="A915" s="477"/>
      <c r="B915" s="135"/>
      <c r="C915" s="136"/>
      <c r="D915" s="137"/>
      <c r="E915" s="138"/>
      <c r="F915" s="137"/>
      <c r="G915" s="127"/>
      <c r="H915" s="143"/>
      <c r="I915" s="143"/>
      <c r="K915" s="6"/>
      <c r="L915" s="6"/>
    </row>
    <row r="916" spans="1:12" x14ac:dyDescent="0.2">
      <c r="A916" s="477"/>
      <c r="B916" s="135"/>
      <c r="C916" s="136"/>
      <c r="D916" s="137"/>
      <c r="E916" s="138"/>
      <c r="F916" s="137"/>
      <c r="G916" s="127"/>
      <c r="H916" s="143"/>
      <c r="I916" s="143"/>
      <c r="K916" s="6"/>
      <c r="L916" s="6"/>
    </row>
    <row r="917" spans="1:12" x14ac:dyDescent="0.2">
      <c r="A917" s="477"/>
      <c r="B917" s="135"/>
      <c r="C917" s="136"/>
      <c r="D917" s="137"/>
      <c r="E917" s="138"/>
      <c r="F917" s="137"/>
      <c r="G917" s="127"/>
      <c r="H917" s="143"/>
      <c r="I917" s="143"/>
      <c r="K917" s="6"/>
      <c r="L917" s="6"/>
    </row>
    <row r="918" spans="1:12" x14ac:dyDescent="0.2">
      <c r="A918" s="477"/>
      <c r="B918" s="135"/>
      <c r="C918" s="136"/>
      <c r="D918" s="137"/>
      <c r="E918" s="138"/>
      <c r="F918" s="137"/>
      <c r="G918" s="127"/>
      <c r="H918" s="143"/>
      <c r="I918" s="143"/>
      <c r="K918" s="6"/>
      <c r="L918" s="6"/>
    </row>
    <row r="919" spans="1:12" x14ac:dyDescent="0.2">
      <c r="A919" s="477"/>
      <c r="B919" s="135"/>
      <c r="C919" s="136"/>
      <c r="D919" s="137"/>
      <c r="E919" s="138"/>
      <c r="F919" s="137"/>
      <c r="G919" s="127"/>
      <c r="H919" s="143"/>
      <c r="I919" s="143"/>
      <c r="K919" s="6"/>
      <c r="L919" s="6"/>
    </row>
    <row r="920" spans="1:12" x14ac:dyDescent="0.2">
      <c r="A920" s="477"/>
      <c r="B920" s="135"/>
      <c r="C920" s="136"/>
      <c r="D920" s="137"/>
      <c r="E920" s="138"/>
      <c r="F920" s="137"/>
      <c r="G920" s="127"/>
      <c r="H920" s="143"/>
      <c r="I920" s="143"/>
      <c r="K920" s="6"/>
      <c r="L920" s="6"/>
    </row>
    <row r="921" spans="1:12" x14ac:dyDescent="0.2">
      <c r="A921" s="477"/>
      <c r="B921" s="135"/>
      <c r="C921" s="136"/>
      <c r="D921" s="137"/>
      <c r="E921" s="138"/>
      <c r="F921" s="137"/>
      <c r="G921" s="127"/>
      <c r="H921" s="143"/>
      <c r="I921" s="143"/>
      <c r="K921" s="6"/>
      <c r="L921" s="6"/>
    </row>
    <row r="922" spans="1:12" x14ac:dyDescent="0.2">
      <c r="A922" s="477"/>
      <c r="B922" s="135"/>
      <c r="C922" s="136"/>
      <c r="D922" s="137"/>
      <c r="E922" s="138"/>
      <c r="F922" s="137"/>
      <c r="G922" s="127"/>
      <c r="H922" s="143"/>
      <c r="I922" s="143"/>
      <c r="K922" s="6"/>
      <c r="L922" s="6"/>
    </row>
    <row r="923" spans="1:12" x14ac:dyDescent="0.2">
      <c r="A923" s="477"/>
      <c r="B923" s="135"/>
      <c r="C923" s="136"/>
      <c r="D923" s="137"/>
      <c r="E923" s="138"/>
      <c r="F923" s="137"/>
      <c r="G923" s="127"/>
      <c r="H923" s="143"/>
      <c r="I923" s="143"/>
      <c r="K923" s="6"/>
      <c r="L923" s="6"/>
    </row>
    <row r="924" spans="1:12" x14ac:dyDescent="0.2">
      <c r="A924" s="477"/>
      <c r="B924" s="135"/>
      <c r="C924" s="136"/>
      <c r="D924" s="137"/>
      <c r="E924" s="138"/>
      <c r="F924" s="137"/>
      <c r="G924" s="127"/>
      <c r="H924" s="143"/>
      <c r="I924" s="143"/>
      <c r="K924" s="6"/>
      <c r="L924" s="6"/>
    </row>
    <row r="925" spans="1:12" x14ac:dyDescent="0.2">
      <c r="A925" s="477"/>
      <c r="B925" s="135"/>
      <c r="C925" s="136"/>
      <c r="D925" s="137"/>
      <c r="E925" s="138"/>
      <c r="F925" s="137"/>
      <c r="G925" s="127"/>
      <c r="H925" s="143"/>
      <c r="I925" s="143"/>
      <c r="K925" s="6"/>
      <c r="L925" s="6"/>
    </row>
    <row r="926" spans="1:12" x14ac:dyDescent="0.2">
      <c r="A926" s="477"/>
      <c r="B926" s="135"/>
      <c r="C926" s="136"/>
      <c r="D926" s="137"/>
      <c r="E926" s="138"/>
      <c r="F926" s="137"/>
      <c r="G926" s="127"/>
      <c r="H926" s="143"/>
      <c r="I926" s="143"/>
      <c r="K926" s="6"/>
      <c r="L926" s="6"/>
    </row>
    <row r="927" spans="1:12" x14ac:dyDescent="0.2">
      <c r="A927" s="477"/>
      <c r="B927" s="135"/>
      <c r="C927" s="136"/>
      <c r="D927" s="137"/>
      <c r="E927" s="138"/>
      <c r="F927" s="137"/>
      <c r="G927" s="127"/>
      <c r="H927" s="143"/>
      <c r="I927" s="143"/>
      <c r="K927" s="6"/>
      <c r="L927" s="6"/>
    </row>
    <row r="928" spans="1:12" x14ac:dyDescent="0.2">
      <c r="A928" s="477"/>
      <c r="B928" s="135"/>
      <c r="C928" s="136"/>
      <c r="D928" s="137"/>
      <c r="E928" s="138"/>
      <c r="F928" s="137"/>
      <c r="G928" s="127"/>
      <c r="H928" s="143"/>
      <c r="I928" s="143"/>
      <c r="K928" s="6"/>
      <c r="L928" s="6"/>
    </row>
    <row r="929" spans="1:12" x14ac:dyDescent="0.2">
      <c r="A929" s="477"/>
      <c r="B929" s="135"/>
      <c r="C929" s="136"/>
      <c r="D929" s="137"/>
      <c r="E929" s="138"/>
      <c r="F929" s="137"/>
      <c r="G929" s="127"/>
      <c r="H929" s="143"/>
      <c r="I929" s="143"/>
      <c r="K929" s="6"/>
      <c r="L929" s="6"/>
    </row>
    <row r="930" spans="1:12" x14ac:dyDescent="0.2">
      <c r="A930" s="477"/>
      <c r="B930" s="135"/>
      <c r="C930" s="136"/>
      <c r="D930" s="137"/>
      <c r="E930" s="138"/>
      <c r="F930" s="137"/>
      <c r="G930" s="127"/>
      <c r="H930" s="143"/>
      <c r="I930" s="143"/>
      <c r="K930" s="6"/>
      <c r="L930" s="6"/>
    </row>
    <row r="931" spans="1:12" x14ac:dyDescent="0.2">
      <c r="A931" s="477"/>
      <c r="B931" s="135"/>
      <c r="C931" s="136"/>
      <c r="D931" s="137"/>
      <c r="E931" s="138"/>
      <c r="F931" s="137"/>
      <c r="G931" s="127"/>
      <c r="H931" s="143"/>
      <c r="I931" s="143"/>
      <c r="K931" s="6"/>
      <c r="L931" s="6"/>
    </row>
    <row r="932" spans="1:12" x14ac:dyDescent="0.2">
      <c r="A932" s="477"/>
      <c r="B932" s="135"/>
      <c r="C932" s="136"/>
      <c r="D932" s="137"/>
      <c r="E932" s="138"/>
      <c r="F932" s="137"/>
      <c r="G932" s="127"/>
      <c r="H932" s="143"/>
      <c r="I932" s="143"/>
      <c r="K932" s="6"/>
      <c r="L932" s="6"/>
    </row>
    <row r="933" spans="1:12" x14ac:dyDescent="0.2">
      <c r="A933" s="477"/>
      <c r="B933" s="135"/>
      <c r="C933" s="136"/>
      <c r="D933" s="137"/>
      <c r="E933" s="138"/>
      <c r="F933" s="137"/>
      <c r="G933" s="127"/>
      <c r="H933" s="143"/>
      <c r="I933" s="143"/>
      <c r="K933" s="6"/>
      <c r="L933" s="6"/>
    </row>
    <row r="934" spans="1:12" x14ac:dyDescent="0.2">
      <c r="A934" s="477"/>
      <c r="B934" s="135"/>
      <c r="C934" s="136"/>
      <c r="D934" s="137"/>
      <c r="E934" s="138"/>
      <c r="F934" s="137"/>
      <c r="G934" s="127"/>
      <c r="H934" s="143"/>
      <c r="I934" s="143"/>
      <c r="K934" s="6"/>
      <c r="L934" s="6"/>
    </row>
    <row r="935" spans="1:12" x14ac:dyDescent="0.2">
      <c r="A935" s="477"/>
      <c r="B935" s="135"/>
      <c r="C935" s="136"/>
      <c r="D935" s="137"/>
      <c r="E935" s="138"/>
      <c r="F935" s="137"/>
      <c r="G935" s="127"/>
      <c r="H935" s="143"/>
      <c r="I935" s="143"/>
      <c r="K935" s="6"/>
      <c r="L935" s="6"/>
    </row>
    <row r="936" spans="1:12" x14ac:dyDescent="0.2">
      <c r="A936" s="477"/>
      <c r="B936" s="135"/>
      <c r="C936" s="136"/>
      <c r="D936" s="137"/>
      <c r="E936" s="138"/>
      <c r="F936" s="137"/>
      <c r="G936" s="127"/>
      <c r="H936" s="143"/>
      <c r="I936" s="143"/>
      <c r="K936" s="6"/>
      <c r="L936" s="6"/>
    </row>
    <row r="937" spans="1:12" x14ac:dyDescent="0.2">
      <c r="A937" s="477"/>
      <c r="B937" s="135"/>
      <c r="C937" s="136"/>
      <c r="D937" s="137"/>
      <c r="E937" s="138"/>
      <c r="F937" s="137"/>
      <c r="G937" s="127"/>
      <c r="H937" s="143"/>
      <c r="I937" s="143"/>
      <c r="K937" s="6"/>
      <c r="L937" s="6"/>
    </row>
    <row r="938" spans="1:12" x14ac:dyDescent="0.2">
      <c r="A938" s="477"/>
      <c r="B938" s="135"/>
      <c r="C938" s="136"/>
      <c r="D938" s="137"/>
      <c r="E938" s="138"/>
      <c r="F938" s="137"/>
      <c r="G938" s="127"/>
      <c r="H938" s="143"/>
      <c r="I938" s="143"/>
      <c r="K938" s="6"/>
      <c r="L938" s="6"/>
    </row>
    <row r="939" spans="1:12" x14ac:dyDescent="0.2">
      <c r="A939" s="477"/>
      <c r="B939" s="135"/>
      <c r="C939" s="136"/>
      <c r="D939" s="137"/>
      <c r="E939" s="138"/>
      <c r="F939" s="137"/>
      <c r="G939" s="127"/>
      <c r="H939" s="143"/>
      <c r="I939" s="143"/>
      <c r="K939" s="6"/>
      <c r="L939" s="6"/>
    </row>
    <row r="940" spans="1:12" x14ac:dyDescent="0.2">
      <c r="A940" s="477"/>
      <c r="B940" s="135"/>
      <c r="C940" s="136"/>
      <c r="D940" s="137"/>
      <c r="E940" s="138"/>
      <c r="F940" s="137"/>
      <c r="G940" s="127"/>
      <c r="H940" s="143"/>
      <c r="I940" s="143"/>
      <c r="K940" s="6"/>
      <c r="L940" s="6"/>
    </row>
    <row r="941" spans="1:12" x14ac:dyDescent="0.2">
      <c r="A941" s="477"/>
      <c r="B941" s="135"/>
      <c r="C941" s="136"/>
      <c r="D941" s="137"/>
      <c r="E941" s="138"/>
      <c r="F941" s="137"/>
      <c r="G941" s="127"/>
      <c r="H941" s="143"/>
      <c r="I941" s="143"/>
      <c r="K941" s="6"/>
      <c r="L941" s="6"/>
    </row>
    <row r="942" spans="1:12" x14ac:dyDescent="0.2">
      <c r="A942" s="477"/>
      <c r="B942" s="135"/>
      <c r="C942" s="136"/>
      <c r="D942" s="137"/>
      <c r="E942" s="138"/>
      <c r="F942" s="137"/>
      <c r="G942" s="127"/>
      <c r="H942" s="143"/>
      <c r="I942" s="143"/>
      <c r="K942" s="6"/>
      <c r="L942" s="6"/>
    </row>
    <row r="943" spans="1:12" x14ac:dyDescent="0.2">
      <c r="A943" s="477"/>
      <c r="B943" s="135"/>
      <c r="C943" s="136"/>
      <c r="D943" s="137"/>
      <c r="E943" s="138"/>
      <c r="F943" s="137"/>
      <c r="G943" s="127"/>
      <c r="H943" s="143"/>
      <c r="I943" s="143"/>
      <c r="K943" s="6"/>
      <c r="L943" s="6"/>
    </row>
    <row r="944" spans="1:12" x14ac:dyDescent="0.2">
      <c r="A944" s="477"/>
      <c r="B944" s="135"/>
      <c r="C944" s="136"/>
      <c r="D944" s="137"/>
      <c r="E944" s="138"/>
      <c r="F944" s="137"/>
      <c r="G944" s="127"/>
      <c r="H944" s="143"/>
      <c r="I944" s="143"/>
      <c r="K944" s="6"/>
      <c r="L944" s="6"/>
    </row>
    <row r="945" spans="1:12" x14ac:dyDescent="0.2">
      <c r="A945" s="477"/>
      <c r="B945" s="135"/>
      <c r="C945" s="136"/>
      <c r="D945" s="137"/>
      <c r="E945" s="138"/>
      <c r="F945" s="137"/>
      <c r="G945" s="127"/>
      <c r="H945" s="143"/>
      <c r="I945" s="143"/>
      <c r="K945" s="6"/>
      <c r="L945" s="6"/>
    </row>
    <row r="946" spans="1:12" x14ac:dyDescent="0.2">
      <c r="A946" s="477"/>
      <c r="B946" s="135"/>
      <c r="C946" s="136"/>
      <c r="D946" s="137"/>
      <c r="E946" s="138"/>
      <c r="F946" s="137"/>
      <c r="G946" s="127"/>
      <c r="H946" s="143"/>
      <c r="I946" s="143"/>
      <c r="K946" s="6"/>
      <c r="L946" s="6"/>
    </row>
    <row r="947" spans="1:12" x14ac:dyDescent="0.2">
      <c r="A947" s="477"/>
      <c r="B947" s="135"/>
      <c r="C947" s="136"/>
      <c r="D947" s="137"/>
      <c r="E947" s="138"/>
      <c r="F947" s="137"/>
      <c r="G947" s="127"/>
      <c r="H947" s="143"/>
      <c r="I947" s="143"/>
      <c r="K947" s="6"/>
      <c r="L947" s="6"/>
    </row>
    <row r="948" spans="1:12" x14ac:dyDescent="0.2">
      <c r="A948" s="477"/>
      <c r="B948" s="135"/>
      <c r="C948" s="136"/>
      <c r="D948" s="137"/>
      <c r="E948" s="138"/>
      <c r="F948" s="137"/>
      <c r="G948" s="127"/>
      <c r="H948" s="143"/>
      <c r="I948" s="143"/>
      <c r="K948" s="6"/>
      <c r="L948" s="6"/>
    </row>
    <row r="949" spans="1:12" x14ac:dyDescent="0.2">
      <c r="A949" s="477"/>
      <c r="B949" s="135"/>
      <c r="C949" s="136"/>
      <c r="D949" s="137"/>
      <c r="E949" s="138"/>
      <c r="F949" s="137"/>
      <c r="G949" s="127"/>
      <c r="H949" s="143"/>
      <c r="I949" s="143"/>
      <c r="K949" s="6"/>
      <c r="L949" s="6"/>
    </row>
    <row r="950" spans="1:12" x14ac:dyDescent="0.2">
      <c r="A950" s="477"/>
      <c r="B950" s="135"/>
      <c r="C950" s="136"/>
      <c r="D950" s="137"/>
      <c r="E950" s="138"/>
      <c r="F950" s="137"/>
      <c r="G950" s="127"/>
      <c r="H950" s="143"/>
      <c r="I950" s="143"/>
      <c r="K950" s="6"/>
      <c r="L950" s="6"/>
    </row>
    <row r="951" spans="1:12" x14ac:dyDescent="0.2">
      <c r="A951" s="477"/>
      <c r="B951" s="135"/>
      <c r="C951" s="136"/>
      <c r="D951" s="137"/>
      <c r="E951" s="138"/>
      <c r="F951" s="137"/>
      <c r="G951" s="127"/>
      <c r="H951" s="143"/>
      <c r="I951" s="143"/>
      <c r="K951" s="6"/>
      <c r="L951" s="6"/>
    </row>
    <row r="952" spans="1:12" x14ac:dyDescent="0.2">
      <c r="A952" s="477"/>
      <c r="B952" s="135"/>
      <c r="C952" s="136"/>
      <c r="D952" s="137"/>
      <c r="E952" s="138"/>
      <c r="F952" s="137"/>
      <c r="G952" s="127"/>
      <c r="H952" s="143"/>
      <c r="I952" s="143"/>
      <c r="K952" s="6"/>
      <c r="L952" s="6"/>
    </row>
    <row r="953" spans="1:12" x14ac:dyDescent="0.2">
      <c r="A953" s="477"/>
      <c r="B953" s="135"/>
      <c r="C953" s="136"/>
      <c r="D953" s="137"/>
      <c r="E953" s="138"/>
      <c r="F953" s="137"/>
      <c r="G953" s="127"/>
      <c r="H953" s="143"/>
      <c r="I953" s="143"/>
      <c r="K953" s="6"/>
      <c r="L953" s="6"/>
    </row>
    <row r="954" spans="1:12" x14ac:dyDescent="0.2">
      <c r="A954" s="477"/>
      <c r="B954" s="135"/>
      <c r="C954" s="136"/>
      <c r="D954" s="137"/>
      <c r="E954" s="138"/>
      <c r="F954" s="137"/>
      <c r="G954" s="127"/>
      <c r="H954" s="143"/>
      <c r="I954" s="143"/>
      <c r="K954" s="6"/>
      <c r="L954" s="6"/>
    </row>
    <row r="955" spans="1:12" x14ac:dyDescent="0.2">
      <c r="A955" s="477"/>
      <c r="B955" s="135"/>
      <c r="C955" s="136"/>
      <c r="D955" s="137"/>
      <c r="E955" s="138"/>
      <c r="F955" s="137"/>
      <c r="G955" s="127"/>
      <c r="H955" s="143"/>
      <c r="I955" s="143"/>
      <c r="K955" s="6"/>
      <c r="L955" s="6"/>
    </row>
    <row r="956" spans="1:12" x14ac:dyDescent="0.2">
      <c r="A956" s="477"/>
      <c r="B956" s="135"/>
      <c r="C956" s="136"/>
      <c r="D956" s="137"/>
      <c r="E956" s="138"/>
      <c r="F956" s="137"/>
      <c r="G956" s="127"/>
      <c r="H956" s="143"/>
      <c r="I956" s="143"/>
      <c r="K956" s="6"/>
      <c r="L956" s="6"/>
    </row>
    <row r="957" spans="1:12" x14ac:dyDescent="0.2">
      <c r="A957" s="477"/>
      <c r="B957" s="135"/>
      <c r="C957" s="136"/>
      <c r="D957" s="137"/>
      <c r="E957" s="138"/>
      <c r="F957" s="137"/>
      <c r="G957" s="127"/>
      <c r="H957" s="143"/>
      <c r="I957" s="143"/>
      <c r="K957" s="6"/>
      <c r="L957" s="6"/>
    </row>
    <row r="958" spans="1:12" x14ac:dyDescent="0.2">
      <c r="A958" s="477"/>
      <c r="B958" s="135"/>
      <c r="C958" s="136"/>
      <c r="D958" s="137"/>
      <c r="E958" s="138"/>
      <c r="F958" s="137"/>
      <c r="G958" s="127"/>
      <c r="H958" s="143"/>
      <c r="I958" s="143"/>
      <c r="K958" s="6"/>
      <c r="L958" s="6"/>
    </row>
    <row r="959" spans="1:12" x14ac:dyDescent="0.2">
      <c r="A959" s="477"/>
      <c r="B959" s="135"/>
      <c r="C959" s="136"/>
      <c r="D959" s="137"/>
      <c r="E959" s="138"/>
      <c r="F959" s="137"/>
      <c r="G959" s="127"/>
      <c r="H959" s="143"/>
      <c r="I959" s="143"/>
      <c r="K959" s="6"/>
      <c r="L959" s="6"/>
    </row>
    <row r="960" spans="1:12" x14ac:dyDescent="0.2">
      <c r="A960" s="477"/>
      <c r="B960" s="135"/>
      <c r="C960" s="136"/>
      <c r="D960" s="137"/>
      <c r="E960" s="138"/>
      <c r="F960" s="137"/>
      <c r="G960" s="127"/>
      <c r="H960" s="143"/>
      <c r="I960" s="143"/>
      <c r="K960" s="6"/>
      <c r="L960" s="6"/>
    </row>
    <row r="961" spans="1:12" x14ac:dyDescent="0.2">
      <c r="A961" s="477"/>
      <c r="B961" s="135"/>
      <c r="C961" s="136"/>
      <c r="D961" s="137"/>
      <c r="E961" s="138"/>
      <c r="F961" s="137"/>
      <c r="G961" s="127"/>
      <c r="H961" s="143"/>
      <c r="I961" s="143"/>
      <c r="K961" s="6"/>
      <c r="L961" s="6"/>
    </row>
    <row r="962" spans="1:12" x14ac:dyDescent="0.2">
      <c r="A962" s="477"/>
      <c r="B962" s="135"/>
      <c r="C962" s="136"/>
      <c r="D962" s="137"/>
      <c r="E962" s="138"/>
      <c r="F962" s="137"/>
      <c r="G962" s="127"/>
      <c r="H962" s="143"/>
      <c r="I962" s="143"/>
      <c r="K962" s="6"/>
      <c r="L962" s="6"/>
    </row>
    <row r="963" spans="1:12" x14ac:dyDescent="0.2">
      <c r="A963" s="477"/>
      <c r="B963" s="135"/>
      <c r="C963" s="136"/>
      <c r="D963" s="137"/>
      <c r="E963" s="138"/>
      <c r="F963" s="137"/>
      <c r="G963" s="127"/>
      <c r="H963" s="143"/>
      <c r="I963" s="143"/>
      <c r="K963" s="6"/>
      <c r="L963" s="6"/>
    </row>
    <row r="964" spans="1:12" x14ac:dyDescent="0.2">
      <c r="A964" s="477"/>
      <c r="B964" s="135"/>
      <c r="C964" s="136"/>
      <c r="D964" s="137"/>
      <c r="E964" s="138"/>
      <c r="F964" s="137"/>
      <c r="G964" s="127"/>
      <c r="H964" s="143"/>
      <c r="I964" s="143"/>
      <c r="K964" s="6"/>
      <c r="L964" s="6"/>
    </row>
    <row r="965" spans="1:12" x14ac:dyDescent="0.2">
      <c r="A965" s="477"/>
      <c r="B965" s="135"/>
      <c r="C965" s="136"/>
      <c r="D965" s="137"/>
      <c r="E965" s="138"/>
      <c r="F965" s="137"/>
      <c r="G965" s="127"/>
      <c r="H965" s="143"/>
      <c r="I965" s="143"/>
      <c r="K965" s="6"/>
      <c r="L965" s="6"/>
    </row>
    <row r="966" spans="1:12" x14ac:dyDescent="0.2">
      <c r="A966" s="477"/>
      <c r="B966" s="135"/>
      <c r="C966" s="136"/>
      <c r="D966" s="137"/>
      <c r="E966" s="138"/>
      <c r="F966" s="137"/>
      <c r="G966" s="127"/>
      <c r="H966" s="143"/>
      <c r="I966" s="143"/>
      <c r="K966" s="6"/>
      <c r="L966" s="6"/>
    </row>
    <row r="967" spans="1:12" x14ac:dyDescent="0.2">
      <c r="A967" s="477"/>
      <c r="B967" s="135"/>
      <c r="C967" s="136"/>
      <c r="D967" s="137"/>
      <c r="E967" s="138"/>
      <c r="F967" s="137"/>
      <c r="G967" s="127"/>
      <c r="H967" s="143"/>
      <c r="I967" s="143"/>
      <c r="K967" s="6"/>
      <c r="L967" s="6"/>
    </row>
    <row r="968" spans="1:12" x14ac:dyDescent="0.2">
      <c r="A968" s="477"/>
      <c r="B968" s="135"/>
      <c r="C968" s="136"/>
      <c r="D968" s="137"/>
      <c r="E968" s="138"/>
      <c r="F968" s="137"/>
      <c r="G968" s="127"/>
      <c r="H968" s="143"/>
      <c r="I968" s="143"/>
      <c r="K968" s="6"/>
      <c r="L968" s="6"/>
    </row>
    <row r="969" spans="1:12" x14ac:dyDescent="0.2">
      <c r="A969" s="477"/>
      <c r="B969" s="135"/>
      <c r="C969" s="136"/>
      <c r="D969" s="137"/>
      <c r="E969" s="138"/>
      <c r="F969" s="137"/>
      <c r="G969" s="127"/>
      <c r="H969" s="143"/>
      <c r="I969" s="143"/>
      <c r="K969" s="6"/>
      <c r="L969" s="6"/>
    </row>
    <row r="970" spans="1:12" x14ac:dyDescent="0.2">
      <c r="A970" s="477"/>
      <c r="B970" s="135"/>
      <c r="C970" s="136"/>
      <c r="D970" s="137"/>
      <c r="E970" s="138"/>
      <c r="F970" s="137"/>
      <c r="G970" s="127"/>
      <c r="H970" s="143"/>
      <c r="I970" s="143"/>
      <c r="K970" s="6"/>
      <c r="L970" s="6"/>
    </row>
    <row r="971" spans="1:12" x14ac:dyDescent="0.2">
      <c r="A971" s="477"/>
      <c r="B971" s="135"/>
      <c r="C971" s="136"/>
      <c r="D971" s="137"/>
      <c r="E971" s="138"/>
      <c r="F971" s="137"/>
      <c r="G971" s="127"/>
      <c r="H971" s="143"/>
      <c r="I971" s="143"/>
      <c r="K971" s="6"/>
      <c r="L971" s="6"/>
    </row>
    <row r="972" spans="1:12" x14ac:dyDescent="0.2">
      <c r="A972" s="477"/>
      <c r="B972" s="135"/>
      <c r="C972" s="136"/>
      <c r="D972" s="137"/>
      <c r="E972" s="138"/>
      <c r="F972" s="137"/>
      <c r="G972" s="127"/>
      <c r="H972" s="143"/>
      <c r="I972" s="143"/>
      <c r="K972" s="6"/>
      <c r="L972" s="6"/>
    </row>
    <row r="973" spans="1:12" x14ac:dyDescent="0.2">
      <c r="A973" s="477"/>
      <c r="B973" s="135"/>
      <c r="C973" s="136"/>
      <c r="D973" s="137"/>
      <c r="E973" s="138"/>
      <c r="F973" s="137"/>
      <c r="G973" s="127"/>
      <c r="H973" s="143"/>
      <c r="I973" s="143"/>
      <c r="K973" s="6"/>
      <c r="L973" s="6"/>
    </row>
    <row r="974" spans="1:12" x14ac:dyDescent="0.2">
      <c r="A974" s="477"/>
      <c r="B974" s="135"/>
      <c r="C974" s="136"/>
      <c r="D974" s="137"/>
      <c r="E974" s="138"/>
      <c r="F974" s="137"/>
      <c r="G974" s="127"/>
      <c r="H974" s="143"/>
      <c r="I974" s="143"/>
      <c r="K974" s="6"/>
      <c r="L974" s="6"/>
    </row>
    <row r="975" spans="1:12" x14ac:dyDescent="0.2">
      <c r="A975" s="477"/>
      <c r="B975" s="135"/>
      <c r="C975" s="136"/>
      <c r="D975" s="137"/>
      <c r="E975" s="138"/>
      <c r="F975" s="137"/>
      <c r="G975" s="127"/>
      <c r="H975" s="143"/>
      <c r="I975" s="143"/>
      <c r="K975" s="6"/>
      <c r="L975" s="6"/>
    </row>
    <row r="976" spans="1:12" x14ac:dyDescent="0.2">
      <c r="A976" s="477"/>
      <c r="B976" s="135"/>
      <c r="C976" s="136"/>
      <c r="D976" s="137"/>
      <c r="E976" s="138"/>
      <c r="F976" s="137"/>
      <c r="G976" s="127"/>
      <c r="H976" s="143"/>
      <c r="I976" s="143"/>
      <c r="K976" s="6"/>
      <c r="L976" s="6"/>
    </row>
    <row r="977" spans="1:12" x14ac:dyDescent="0.2">
      <c r="A977" s="477"/>
      <c r="B977" s="135"/>
      <c r="C977" s="136"/>
      <c r="D977" s="137"/>
      <c r="E977" s="138"/>
      <c r="F977" s="137"/>
      <c r="G977" s="127"/>
      <c r="H977" s="143"/>
      <c r="I977" s="143"/>
      <c r="K977" s="6"/>
      <c r="L977" s="6"/>
    </row>
    <row r="978" spans="1:12" x14ac:dyDescent="0.2">
      <c r="A978" s="477"/>
      <c r="B978" s="135"/>
      <c r="C978" s="136"/>
      <c r="D978" s="137"/>
      <c r="E978" s="138"/>
      <c r="F978" s="137"/>
      <c r="G978" s="127"/>
      <c r="H978" s="143"/>
      <c r="I978" s="143"/>
      <c r="K978" s="6"/>
      <c r="L978" s="6"/>
    </row>
    <row r="979" spans="1:12" x14ac:dyDescent="0.2">
      <c r="A979" s="477"/>
      <c r="B979" s="135"/>
      <c r="C979" s="136"/>
      <c r="D979" s="137"/>
      <c r="E979" s="138"/>
      <c r="F979" s="137"/>
      <c r="G979" s="127"/>
      <c r="H979" s="143"/>
      <c r="I979" s="143"/>
      <c r="K979" s="6"/>
      <c r="L979" s="6"/>
    </row>
    <row r="980" spans="1:12" x14ac:dyDescent="0.2">
      <c r="A980" s="477"/>
      <c r="B980" s="135"/>
      <c r="C980" s="136"/>
      <c r="D980" s="137"/>
      <c r="E980" s="138"/>
      <c r="F980" s="137"/>
      <c r="G980" s="127"/>
      <c r="H980" s="143"/>
      <c r="I980" s="143"/>
      <c r="K980" s="6"/>
      <c r="L980" s="6"/>
    </row>
    <row r="981" spans="1:12" x14ac:dyDescent="0.2">
      <c r="A981" s="477"/>
      <c r="B981" s="135"/>
      <c r="C981" s="136"/>
      <c r="D981" s="137"/>
      <c r="E981" s="138"/>
      <c r="F981" s="137"/>
      <c r="G981" s="127"/>
      <c r="H981" s="143"/>
      <c r="I981" s="143"/>
      <c r="K981" s="6"/>
      <c r="L981" s="6"/>
    </row>
    <row r="982" spans="1:12" x14ac:dyDescent="0.2">
      <c r="A982" s="477"/>
      <c r="B982" s="135"/>
      <c r="C982" s="136"/>
      <c r="D982" s="137"/>
      <c r="E982" s="138"/>
      <c r="F982" s="137"/>
      <c r="G982" s="127"/>
      <c r="H982" s="143"/>
      <c r="I982" s="143"/>
      <c r="K982" s="6"/>
      <c r="L982" s="6"/>
    </row>
    <row r="983" spans="1:12" x14ac:dyDescent="0.2">
      <c r="A983" s="477"/>
      <c r="B983" s="135"/>
      <c r="C983" s="136"/>
      <c r="D983" s="137"/>
      <c r="E983" s="138"/>
      <c r="F983" s="137"/>
      <c r="G983" s="127"/>
      <c r="H983" s="143"/>
      <c r="I983" s="143"/>
      <c r="K983" s="6"/>
      <c r="L983" s="6"/>
    </row>
    <row r="984" spans="1:12" x14ac:dyDescent="0.2">
      <c r="A984" s="477"/>
      <c r="B984" s="135"/>
      <c r="C984" s="136"/>
      <c r="D984" s="137"/>
      <c r="E984" s="138"/>
      <c r="F984" s="137"/>
      <c r="G984" s="127"/>
      <c r="H984" s="143"/>
      <c r="I984" s="143"/>
      <c r="K984" s="6"/>
      <c r="L984" s="6"/>
    </row>
    <row r="985" spans="1:12" x14ac:dyDescent="0.2">
      <c r="A985" s="477"/>
      <c r="B985" s="135"/>
      <c r="C985" s="136"/>
      <c r="D985" s="137"/>
      <c r="E985" s="138"/>
      <c r="F985" s="137"/>
      <c r="G985" s="127"/>
      <c r="H985" s="143"/>
      <c r="I985" s="143"/>
      <c r="K985" s="6"/>
      <c r="L985" s="6"/>
    </row>
    <row r="986" spans="1:12" x14ac:dyDescent="0.2">
      <c r="A986" s="477"/>
      <c r="B986" s="135"/>
      <c r="C986" s="136"/>
      <c r="D986" s="137"/>
      <c r="E986" s="138"/>
      <c r="F986" s="137"/>
      <c r="G986" s="127"/>
      <c r="H986" s="143"/>
      <c r="I986" s="143"/>
      <c r="K986" s="6"/>
      <c r="L986" s="6"/>
    </row>
    <row r="987" spans="1:12" x14ac:dyDescent="0.2">
      <c r="A987" s="477"/>
      <c r="B987" s="135"/>
      <c r="C987" s="136"/>
      <c r="D987" s="137"/>
      <c r="E987" s="138"/>
      <c r="F987" s="137"/>
      <c r="G987" s="127"/>
      <c r="H987" s="143"/>
      <c r="I987" s="143"/>
      <c r="K987" s="6"/>
      <c r="L987" s="6"/>
    </row>
    <row r="988" spans="1:12" x14ac:dyDescent="0.2">
      <c r="A988" s="477"/>
      <c r="B988" s="135"/>
      <c r="C988" s="136"/>
      <c r="D988" s="137"/>
      <c r="E988" s="138"/>
      <c r="F988" s="137"/>
      <c r="G988" s="127"/>
      <c r="H988" s="143"/>
      <c r="I988" s="143"/>
      <c r="K988" s="6"/>
      <c r="L988" s="6"/>
    </row>
    <row r="989" spans="1:12" x14ac:dyDescent="0.2">
      <c r="A989" s="477"/>
      <c r="B989" s="135"/>
      <c r="C989" s="136"/>
      <c r="D989" s="137"/>
      <c r="E989" s="138"/>
      <c r="F989" s="137"/>
      <c r="G989" s="127"/>
      <c r="H989" s="143"/>
      <c r="I989" s="143"/>
      <c r="K989" s="6"/>
      <c r="L989" s="6"/>
    </row>
    <row r="990" spans="1:12" x14ac:dyDescent="0.2">
      <c r="A990" s="477"/>
      <c r="B990" s="135"/>
      <c r="C990" s="136"/>
      <c r="D990" s="137"/>
      <c r="E990" s="138"/>
      <c r="F990" s="137"/>
      <c r="G990" s="127"/>
      <c r="H990" s="143"/>
      <c r="I990" s="143"/>
      <c r="K990" s="6"/>
      <c r="L990" s="6"/>
    </row>
    <row r="991" spans="1:12" x14ac:dyDescent="0.2">
      <c r="A991" s="477"/>
      <c r="B991" s="135"/>
      <c r="C991" s="136"/>
      <c r="D991" s="137"/>
      <c r="E991" s="138"/>
      <c r="F991" s="137"/>
      <c r="G991" s="127"/>
      <c r="H991" s="143"/>
      <c r="I991" s="143"/>
      <c r="K991" s="6"/>
      <c r="L991" s="6"/>
    </row>
    <row r="992" spans="1:12" x14ac:dyDescent="0.2">
      <c r="A992" s="477"/>
      <c r="B992" s="135"/>
      <c r="C992" s="136"/>
      <c r="D992" s="137"/>
      <c r="E992" s="138"/>
      <c r="F992" s="137"/>
      <c r="G992" s="127"/>
      <c r="H992" s="143"/>
      <c r="I992" s="143"/>
      <c r="K992" s="6"/>
      <c r="L992" s="6"/>
    </row>
    <row r="993" spans="1:12" x14ac:dyDescent="0.2">
      <c r="A993" s="477"/>
      <c r="B993" s="135"/>
      <c r="C993" s="136"/>
      <c r="D993" s="137"/>
      <c r="E993" s="138"/>
      <c r="F993" s="137"/>
      <c r="G993" s="127"/>
      <c r="H993" s="143"/>
      <c r="I993" s="143"/>
      <c r="K993" s="6"/>
      <c r="L993" s="6"/>
    </row>
    <row r="994" spans="1:12" x14ac:dyDescent="0.2">
      <c r="A994" s="477"/>
      <c r="B994" s="135"/>
      <c r="C994" s="136"/>
      <c r="D994" s="137"/>
      <c r="E994" s="138"/>
      <c r="F994" s="137"/>
      <c r="G994" s="127"/>
      <c r="H994" s="143"/>
      <c r="I994" s="143"/>
      <c r="K994" s="6"/>
      <c r="L994" s="6"/>
    </row>
    <row r="995" spans="1:12" x14ac:dyDescent="0.2">
      <c r="A995" s="477"/>
      <c r="B995" s="135"/>
      <c r="C995" s="136"/>
      <c r="D995" s="137"/>
      <c r="E995" s="138"/>
      <c r="F995" s="137"/>
      <c r="G995" s="127"/>
      <c r="H995" s="143"/>
      <c r="I995" s="143"/>
      <c r="K995" s="6"/>
      <c r="L995" s="6"/>
    </row>
    <row r="996" spans="1:12" x14ac:dyDescent="0.2">
      <c r="A996" s="477"/>
      <c r="B996" s="135"/>
      <c r="C996" s="136"/>
      <c r="D996" s="137"/>
      <c r="E996" s="138"/>
      <c r="F996" s="137"/>
      <c r="G996" s="127"/>
      <c r="H996" s="143"/>
      <c r="I996" s="143"/>
      <c r="K996" s="6"/>
      <c r="L996" s="6"/>
    </row>
    <row r="997" spans="1:12" x14ac:dyDescent="0.2">
      <c r="A997" s="477"/>
      <c r="B997" s="135"/>
      <c r="C997" s="136"/>
      <c r="D997" s="137"/>
      <c r="E997" s="138"/>
      <c r="F997" s="137"/>
      <c r="G997" s="127"/>
      <c r="H997" s="143"/>
      <c r="I997" s="143"/>
      <c r="K997" s="6"/>
      <c r="L997" s="6"/>
    </row>
    <row r="998" spans="1:12" x14ac:dyDescent="0.2">
      <c r="A998" s="477"/>
      <c r="B998" s="135"/>
      <c r="C998" s="136"/>
      <c r="D998" s="137"/>
      <c r="E998" s="138"/>
      <c r="F998" s="137"/>
      <c r="G998" s="127"/>
      <c r="H998" s="143"/>
      <c r="I998" s="143"/>
      <c r="L998" s="6"/>
    </row>
    <row r="999" spans="1:12" x14ac:dyDescent="0.2">
      <c r="A999" s="477"/>
      <c r="B999" s="135"/>
      <c r="C999" s="136"/>
      <c r="D999" s="137"/>
      <c r="E999" s="138"/>
      <c r="F999" s="137"/>
      <c r="G999" s="127"/>
      <c r="H999" s="143"/>
      <c r="I999" s="143"/>
      <c r="L999" s="6"/>
    </row>
    <row r="1000" spans="1:12" x14ac:dyDescent="0.2">
      <c r="A1000" s="477"/>
      <c r="B1000" s="135"/>
      <c r="C1000" s="136"/>
      <c r="D1000" s="137"/>
      <c r="E1000" s="138"/>
      <c r="F1000" s="137"/>
      <c r="G1000" s="127"/>
      <c r="H1000" s="143"/>
      <c r="I1000" s="143"/>
      <c r="L1000" s="6"/>
    </row>
    <row r="1001" spans="1:12" x14ac:dyDescent="0.2">
      <c r="A1001" s="477"/>
      <c r="B1001" s="135"/>
      <c r="C1001" s="136"/>
      <c r="D1001" s="137"/>
      <c r="E1001" s="138"/>
      <c r="F1001" s="137"/>
      <c r="G1001" s="127"/>
      <c r="H1001" s="143"/>
      <c r="I1001" s="143"/>
      <c r="K1001" s="6"/>
      <c r="L1001" s="6"/>
    </row>
    <row r="1002" spans="1:12" x14ac:dyDescent="0.2">
      <c r="A1002" s="477"/>
      <c r="B1002" s="135"/>
      <c r="C1002" s="136"/>
      <c r="D1002" s="137"/>
      <c r="E1002" s="138"/>
      <c r="F1002" s="137"/>
      <c r="G1002" s="127"/>
      <c r="H1002" s="143"/>
      <c r="I1002" s="143"/>
      <c r="K1002" s="6"/>
      <c r="L1002" s="6"/>
    </row>
    <row r="1003" spans="1:12" x14ac:dyDescent="0.2">
      <c r="A1003" s="477"/>
      <c r="B1003" s="135"/>
      <c r="C1003" s="136"/>
      <c r="D1003" s="137"/>
      <c r="E1003" s="138"/>
      <c r="F1003" s="137"/>
      <c r="G1003" s="127"/>
      <c r="H1003" s="143"/>
      <c r="I1003" s="143"/>
      <c r="K1003" s="6"/>
      <c r="L1003" s="6"/>
    </row>
    <row r="1004" spans="1:12" x14ac:dyDescent="0.2">
      <c r="A1004" s="477"/>
      <c r="B1004" s="135"/>
      <c r="C1004" s="136"/>
      <c r="D1004" s="137"/>
      <c r="E1004" s="138"/>
      <c r="F1004" s="137"/>
      <c r="G1004" s="127"/>
      <c r="H1004" s="143"/>
      <c r="I1004" s="143"/>
      <c r="K1004" s="6"/>
      <c r="L1004" s="6"/>
    </row>
    <row r="1005" spans="1:12" x14ac:dyDescent="0.2">
      <c r="A1005" s="477"/>
      <c r="B1005" s="135"/>
      <c r="C1005" s="136"/>
      <c r="D1005" s="137"/>
      <c r="E1005" s="138"/>
      <c r="F1005" s="137"/>
      <c r="G1005" s="127"/>
      <c r="H1005" s="143"/>
      <c r="I1005" s="143"/>
      <c r="K1005" s="6"/>
      <c r="L1005" s="6"/>
    </row>
    <row r="1006" spans="1:12" x14ac:dyDescent="0.2">
      <c r="A1006" s="477"/>
      <c r="B1006" s="135"/>
      <c r="C1006" s="136"/>
      <c r="D1006" s="137"/>
      <c r="E1006" s="138"/>
      <c r="F1006" s="137"/>
      <c r="G1006" s="127"/>
      <c r="H1006" s="143"/>
      <c r="I1006" s="143"/>
      <c r="K1006" s="6"/>
      <c r="L1006" s="6"/>
    </row>
    <row r="1007" spans="1:12" x14ac:dyDescent="0.2">
      <c r="A1007" s="477"/>
      <c r="B1007" s="135"/>
      <c r="C1007" s="136"/>
      <c r="D1007" s="137"/>
      <c r="E1007" s="138"/>
      <c r="F1007" s="137"/>
      <c r="G1007" s="127"/>
      <c r="H1007" s="143"/>
      <c r="I1007" s="143"/>
      <c r="K1007" s="6"/>
      <c r="L1007" s="6"/>
    </row>
    <row r="1008" spans="1:12" x14ac:dyDescent="0.2">
      <c r="A1008" s="477"/>
      <c r="B1008" s="135"/>
      <c r="C1008" s="136"/>
      <c r="D1008" s="137"/>
      <c r="E1008" s="138"/>
      <c r="F1008" s="137"/>
      <c r="G1008" s="127"/>
      <c r="H1008" s="143"/>
      <c r="I1008" s="143"/>
      <c r="K1008" s="6"/>
      <c r="L1008" s="6"/>
    </row>
    <row r="1009" spans="1:12" x14ac:dyDescent="0.2">
      <c r="A1009" s="477"/>
      <c r="B1009" s="135"/>
      <c r="C1009" s="136"/>
      <c r="D1009" s="137"/>
      <c r="E1009" s="138"/>
      <c r="F1009" s="137"/>
      <c r="G1009" s="127"/>
      <c r="H1009" s="143"/>
      <c r="I1009" s="143"/>
      <c r="K1009" s="6"/>
      <c r="L1009" s="6"/>
    </row>
    <row r="1010" spans="1:12" x14ac:dyDescent="0.2">
      <c r="A1010" s="477"/>
      <c r="B1010" s="135"/>
      <c r="C1010" s="136"/>
      <c r="D1010" s="137"/>
      <c r="E1010" s="138"/>
      <c r="F1010" s="137"/>
      <c r="G1010" s="127"/>
      <c r="H1010" s="143"/>
      <c r="I1010" s="143"/>
      <c r="K1010" s="6"/>
      <c r="L1010" s="6"/>
    </row>
    <row r="1011" spans="1:12" x14ac:dyDescent="0.2">
      <c r="A1011" s="477"/>
      <c r="B1011" s="135"/>
      <c r="C1011" s="136"/>
      <c r="D1011" s="137"/>
      <c r="E1011" s="138"/>
      <c r="F1011" s="137"/>
      <c r="G1011" s="127"/>
      <c r="H1011" s="143"/>
      <c r="I1011" s="143"/>
      <c r="K1011" s="6"/>
      <c r="L1011" s="6"/>
    </row>
    <row r="1012" spans="1:12" x14ac:dyDescent="0.2">
      <c r="A1012" s="477"/>
      <c r="B1012" s="135"/>
      <c r="C1012" s="136"/>
      <c r="D1012" s="137"/>
      <c r="E1012" s="138"/>
      <c r="F1012" s="137"/>
      <c r="G1012" s="127"/>
      <c r="H1012" s="143"/>
      <c r="I1012" s="143"/>
      <c r="K1012" s="6"/>
      <c r="L1012" s="6"/>
    </row>
    <row r="1013" spans="1:12" x14ac:dyDescent="0.2">
      <c r="A1013" s="477"/>
      <c r="B1013" s="135"/>
      <c r="C1013" s="136"/>
      <c r="D1013" s="137"/>
      <c r="E1013" s="138"/>
      <c r="F1013" s="137"/>
      <c r="G1013" s="127"/>
      <c r="H1013" s="143"/>
      <c r="I1013" s="143"/>
      <c r="K1013" s="6"/>
      <c r="L1013" s="6"/>
    </row>
    <row r="1014" spans="1:12" x14ac:dyDescent="0.2">
      <c r="A1014" s="477"/>
      <c r="B1014" s="135"/>
      <c r="C1014" s="136"/>
      <c r="D1014" s="137"/>
      <c r="E1014" s="138"/>
      <c r="F1014" s="137"/>
      <c r="G1014" s="127"/>
      <c r="H1014" s="143"/>
      <c r="I1014" s="143"/>
      <c r="K1014" s="6"/>
      <c r="L1014" s="6"/>
    </row>
    <row r="1015" spans="1:12" x14ac:dyDescent="0.2">
      <c r="A1015" s="477"/>
      <c r="B1015" s="135"/>
      <c r="C1015" s="136"/>
      <c r="D1015" s="137"/>
      <c r="E1015" s="138"/>
      <c r="F1015" s="137"/>
      <c r="G1015" s="127"/>
      <c r="H1015" s="143"/>
      <c r="I1015" s="143"/>
      <c r="K1015" s="6"/>
      <c r="L1015" s="6"/>
    </row>
    <row r="1016" spans="1:12" x14ac:dyDescent="0.2">
      <c r="A1016" s="477"/>
      <c r="B1016" s="135"/>
      <c r="C1016" s="136"/>
      <c r="D1016" s="137"/>
      <c r="E1016" s="138"/>
      <c r="F1016" s="137"/>
      <c r="G1016" s="127"/>
      <c r="H1016" s="143"/>
      <c r="I1016" s="143"/>
      <c r="K1016" s="6"/>
      <c r="L1016" s="6"/>
    </row>
    <row r="1017" spans="1:12" x14ac:dyDescent="0.2">
      <c r="A1017" s="477"/>
      <c r="B1017" s="135"/>
      <c r="C1017" s="136"/>
      <c r="D1017" s="137"/>
      <c r="E1017" s="138"/>
      <c r="F1017" s="137"/>
      <c r="G1017" s="127"/>
      <c r="H1017" s="143"/>
      <c r="I1017" s="143"/>
      <c r="K1017" s="6"/>
      <c r="L1017" s="6"/>
    </row>
    <row r="1018" spans="1:12" x14ac:dyDescent="0.2">
      <c r="A1018" s="477"/>
      <c r="B1018" s="135"/>
      <c r="C1018" s="136"/>
      <c r="D1018" s="137"/>
      <c r="E1018" s="138"/>
      <c r="F1018" s="137"/>
      <c r="G1018" s="127"/>
      <c r="H1018" s="143"/>
      <c r="I1018" s="143"/>
      <c r="K1018" s="6"/>
      <c r="L1018" s="6"/>
    </row>
    <row r="1019" spans="1:12" x14ac:dyDescent="0.2">
      <c r="A1019" s="477"/>
      <c r="B1019" s="135"/>
      <c r="C1019" s="136"/>
      <c r="D1019" s="137"/>
      <c r="E1019" s="138"/>
      <c r="F1019" s="137"/>
      <c r="G1019" s="127"/>
      <c r="H1019" s="143"/>
      <c r="I1019" s="143"/>
      <c r="K1019" s="6"/>
      <c r="L1019" s="6"/>
    </row>
    <row r="1020" spans="1:12" x14ac:dyDescent="0.2">
      <c r="A1020" s="477"/>
      <c r="B1020" s="135"/>
      <c r="C1020" s="136"/>
      <c r="D1020" s="137"/>
      <c r="E1020" s="138"/>
      <c r="F1020" s="137"/>
      <c r="G1020" s="127"/>
      <c r="H1020" s="143"/>
      <c r="I1020" s="143"/>
      <c r="K1020" s="6"/>
      <c r="L1020" s="6"/>
    </row>
    <row r="1021" spans="1:12" x14ac:dyDescent="0.2">
      <c r="A1021" s="477"/>
      <c r="B1021" s="135"/>
      <c r="C1021" s="136"/>
      <c r="D1021" s="137"/>
      <c r="E1021" s="138"/>
      <c r="F1021" s="137"/>
      <c r="G1021" s="127"/>
      <c r="H1021" s="143"/>
      <c r="I1021" s="143"/>
      <c r="K1021" s="6"/>
      <c r="L1021" s="6"/>
    </row>
    <row r="1022" spans="1:12" x14ac:dyDescent="0.2">
      <c r="A1022" s="477"/>
      <c r="B1022" s="135"/>
      <c r="C1022" s="136"/>
      <c r="D1022" s="137"/>
      <c r="E1022" s="138"/>
      <c r="F1022" s="137"/>
      <c r="G1022" s="127"/>
      <c r="H1022" s="143"/>
      <c r="I1022" s="143"/>
      <c r="K1022" s="6"/>
      <c r="L1022" s="6"/>
    </row>
    <row r="1023" spans="1:12" x14ac:dyDescent="0.2">
      <c r="A1023" s="477"/>
      <c r="B1023" s="135"/>
      <c r="C1023" s="136"/>
      <c r="D1023" s="137"/>
      <c r="E1023" s="138"/>
      <c r="F1023" s="137"/>
      <c r="G1023" s="127"/>
      <c r="H1023" s="143"/>
      <c r="I1023" s="143"/>
      <c r="K1023" s="6"/>
      <c r="L1023" s="6"/>
    </row>
    <row r="1024" spans="1:12" x14ac:dyDescent="0.2">
      <c r="A1024" s="477"/>
      <c r="B1024" s="135"/>
      <c r="C1024" s="136"/>
      <c r="D1024" s="137"/>
      <c r="E1024" s="138"/>
      <c r="F1024" s="137"/>
      <c r="G1024" s="127"/>
      <c r="H1024" s="143"/>
      <c r="I1024" s="143"/>
      <c r="K1024" s="6"/>
      <c r="L1024" s="6"/>
    </row>
    <row r="1025" spans="1:12" x14ac:dyDescent="0.2">
      <c r="A1025" s="477"/>
      <c r="B1025" s="135"/>
      <c r="C1025" s="136"/>
      <c r="D1025" s="137"/>
      <c r="E1025" s="138"/>
      <c r="F1025" s="137"/>
      <c r="G1025" s="127"/>
      <c r="H1025" s="143"/>
      <c r="I1025" s="143"/>
      <c r="K1025" s="6"/>
      <c r="L1025" s="6"/>
    </row>
    <row r="1026" spans="1:12" x14ac:dyDescent="0.2">
      <c r="A1026" s="477"/>
      <c r="B1026" s="135"/>
      <c r="C1026" s="136"/>
      <c r="D1026" s="137"/>
      <c r="E1026" s="138"/>
      <c r="F1026" s="137"/>
      <c r="G1026" s="127"/>
      <c r="H1026" s="143"/>
      <c r="I1026" s="143"/>
      <c r="K1026" s="6"/>
      <c r="L1026" s="6"/>
    </row>
    <row r="1027" spans="1:12" x14ac:dyDescent="0.2">
      <c r="A1027" s="477"/>
      <c r="B1027" s="135"/>
      <c r="C1027" s="136"/>
      <c r="D1027" s="137"/>
      <c r="E1027" s="138"/>
      <c r="F1027" s="137"/>
      <c r="G1027" s="127"/>
      <c r="H1027" s="143"/>
      <c r="I1027" s="143"/>
      <c r="K1027" s="6"/>
      <c r="L1027" s="6"/>
    </row>
    <row r="1028" spans="1:12" x14ac:dyDescent="0.2">
      <c r="A1028" s="477"/>
      <c r="B1028" s="135"/>
      <c r="C1028" s="136"/>
      <c r="D1028" s="137"/>
      <c r="E1028" s="138"/>
      <c r="F1028" s="137"/>
      <c r="G1028" s="127"/>
      <c r="H1028" s="143"/>
      <c r="I1028" s="143"/>
      <c r="K1028" s="6"/>
      <c r="L1028" s="6"/>
    </row>
    <row r="1029" spans="1:12" x14ac:dyDescent="0.2">
      <c r="A1029" s="477"/>
      <c r="B1029" s="135"/>
      <c r="C1029" s="136"/>
      <c r="D1029" s="137"/>
      <c r="E1029" s="138"/>
      <c r="F1029" s="137"/>
      <c r="G1029" s="127"/>
      <c r="H1029" s="143"/>
      <c r="I1029" s="143"/>
      <c r="K1029" s="6"/>
      <c r="L1029" s="6"/>
    </row>
    <row r="1030" spans="1:12" x14ac:dyDescent="0.2">
      <c r="A1030" s="477"/>
      <c r="B1030" s="135"/>
      <c r="C1030" s="136"/>
      <c r="D1030" s="137"/>
      <c r="E1030" s="138"/>
      <c r="F1030" s="137"/>
      <c r="G1030" s="127"/>
      <c r="H1030" s="143"/>
      <c r="I1030" s="143"/>
      <c r="K1030" s="6"/>
      <c r="L1030" s="6"/>
    </row>
    <row r="1031" spans="1:12" x14ac:dyDescent="0.2">
      <c r="A1031" s="477"/>
      <c r="B1031" s="135"/>
      <c r="C1031" s="136"/>
      <c r="D1031" s="137"/>
      <c r="E1031" s="138"/>
      <c r="F1031" s="137"/>
      <c r="G1031" s="127"/>
      <c r="H1031" s="143"/>
      <c r="I1031" s="143"/>
      <c r="K1031" s="6"/>
      <c r="L1031" s="6"/>
    </row>
    <row r="1032" spans="1:12" x14ac:dyDescent="0.2">
      <c r="A1032" s="477"/>
      <c r="B1032" s="135"/>
      <c r="C1032" s="136"/>
      <c r="D1032" s="137"/>
      <c r="E1032" s="138"/>
      <c r="F1032" s="137"/>
      <c r="G1032" s="127"/>
      <c r="H1032" s="143"/>
      <c r="I1032" s="143"/>
      <c r="K1032" s="6"/>
      <c r="L1032" s="6"/>
    </row>
    <row r="1033" spans="1:12" x14ac:dyDescent="0.2">
      <c r="A1033" s="477"/>
      <c r="B1033" s="135"/>
      <c r="C1033" s="136"/>
      <c r="D1033" s="137"/>
      <c r="E1033" s="138"/>
      <c r="F1033" s="137"/>
      <c r="G1033" s="127"/>
      <c r="H1033" s="143"/>
      <c r="I1033" s="143"/>
      <c r="K1033" s="6"/>
      <c r="L1033" s="6"/>
    </row>
    <row r="1034" spans="1:12" x14ac:dyDescent="0.2">
      <c r="A1034" s="477"/>
      <c r="B1034" s="135"/>
      <c r="C1034" s="136"/>
      <c r="D1034" s="137"/>
      <c r="E1034" s="138"/>
      <c r="F1034" s="137"/>
      <c r="G1034" s="127"/>
      <c r="H1034" s="143"/>
      <c r="I1034" s="143"/>
      <c r="K1034" s="6"/>
      <c r="L1034" s="6"/>
    </row>
    <row r="1035" spans="1:12" x14ac:dyDescent="0.2">
      <c r="A1035" s="477"/>
      <c r="B1035" s="135"/>
      <c r="C1035" s="136"/>
      <c r="D1035" s="137"/>
      <c r="E1035" s="138"/>
      <c r="F1035" s="137"/>
      <c r="G1035" s="127"/>
      <c r="H1035" s="143"/>
      <c r="I1035" s="143"/>
      <c r="K1035" s="6"/>
      <c r="L1035" s="6"/>
    </row>
    <row r="1036" spans="1:12" x14ac:dyDescent="0.2">
      <c r="A1036" s="477"/>
      <c r="B1036" s="135"/>
      <c r="C1036" s="136"/>
      <c r="D1036" s="137"/>
      <c r="E1036" s="138"/>
      <c r="F1036" s="137"/>
      <c r="G1036" s="127"/>
      <c r="H1036" s="143"/>
      <c r="I1036" s="143"/>
      <c r="K1036" s="6"/>
      <c r="L1036" s="6"/>
    </row>
    <row r="1037" spans="1:12" x14ac:dyDescent="0.2">
      <c r="A1037" s="477"/>
      <c r="B1037" s="135"/>
      <c r="C1037" s="136"/>
      <c r="D1037" s="137"/>
      <c r="E1037" s="138"/>
      <c r="F1037" s="137"/>
      <c r="G1037" s="127"/>
      <c r="H1037" s="143"/>
      <c r="I1037" s="143"/>
      <c r="K1037" s="6"/>
      <c r="L1037" s="6"/>
    </row>
    <row r="1038" spans="1:12" x14ac:dyDescent="0.2">
      <c r="A1038" s="477"/>
      <c r="B1038" s="135"/>
      <c r="C1038" s="136"/>
      <c r="D1038" s="137"/>
      <c r="E1038" s="138"/>
      <c r="F1038" s="137"/>
      <c r="G1038" s="127"/>
      <c r="H1038" s="143"/>
      <c r="I1038" s="143"/>
      <c r="K1038" s="6"/>
      <c r="L1038" s="6"/>
    </row>
    <row r="1039" spans="1:12" x14ac:dyDescent="0.2">
      <c r="A1039" s="477"/>
      <c r="B1039" s="135"/>
      <c r="C1039" s="136"/>
      <c r="D1039" s="137"/>
      <c r="E1039" s="138"/>
      <c r="F1039" s="137"/>
      <c r="G1039" s="127"/>
      <c r="H1039" s="143"/>
      <c r="I1039" s="143"/>
      <c r="K1039" s="6"/>
      <c r="L1039" s="6"/>
    </row>
    <row r="1040" spans="1:12" x14ac:dyDescent="0.2">
      <c r="A1040" s="477"/>
      <c r="B1040" s="135"/>
      <c r="C1040" s="136"/>
      <c r="D1040" s="137"/>
      <c r="E1040" s="138"/>
      <c r="F1040" s="137"/>
      <c r="G1040" s="127"/>
      <c r="H1040" s="143"/>
      <c r="I1040" s="143"/>
      <c r="K1040" s="6"/>
      <c r="L1040" s="6"/>
    </row>
    <row r="1041" spans="1:12" x14ac:dyDescent="0.2">
      <c r="A1041" s="477"/>
      <c r="B1041" s="135"/>
      <c r="C1041" s="136"/>
      <c r="D1041" s="137"/>
      <c r="E1041" s="138"/>
      <c r="F1041" s="137"/>
      <c r="G1041" s="127"/>
      <c r="H1041" s="143"/>
      <c r="I1041" s="143"/>
      <c r="K1041" s="6"/>
      <c r="L1041" s="6"/>
    </row>
    <row r="1042" spans="1:12" x14ac:dyDescent="0.2">
      <c r="A1042" s="477"/>
      <c r="B1042" s="135"/>
      <c r="C1042" s="136"/>
      <c r="D1042" s="137"/>
      <c r="E1042" s="138"/>
      <c r="F1042" s="137"/>
      <c r="G1042" s="127"/>
      <c r="H1042" s="143"/>
      <c r="I1042" s="143"/>
      <c r="K1042" s="6"/>
      <c r="L1042" s="6"/>
    </row>
    <row r="1043" spans="1:12" x14ac:dyDescent="0.2">
      <c r="A1043" s="477"/>
      <c r="B1043" s="135"/>
      <c r="C1043" s="136"/>
      <c r="D1043" s="137"/>
      <c r="E1043" s="138"/>
      <c r="F1043" s="137"/>
      <c r="G1043" s="127"/>
      <c r="H1043" s="143"/>
      <c r="I1043" s="143"/>
      <c r="K1043" s="6"/>
      <c r="L1043" s="6"/>
    </row>
    <row r="1044" spans="1:12" x14ac:dyDescent="0.2">
      <c r="A1044" s="477"/>
      <c r="B1044" s="135"/>
      <c r="C1044" s="136"/>
      <c r="D1044" s="137"/>
      <c r="E1044" s="138"/>
      <c r="F1044" s="137"/>
      <c r="G1044" s="127"/>
      <c r="H1044" s="143"/>
      <c r="I1044" s="143"/>
      <c r="K1044" s="6"/>
      <c r="L1044" s="6"/>
    </row>
    <row r="1045" spans="1:12" x14ac:dyDescent="0.2">
      <c r="A1045" s="477"/>
      <c r="B1045" s="135"/>
      <c r="C1045" s="136"/>
      <c r="D1045" s="137"/>
      <c r="E1045" s="138"/>
      <c r="F1045" s="137"/>
      <c r="G1045" s="127"/>
      <c r="H1045" s="143"/>
      <c r="I1045" s="143"/>
      <c r="K1045" s="6"/>
      <c r="L1045" s="6"/>
    </row>
    <row r="1046" spans="1:12" x14ac:dyDescent="0.2">
      <c r="A1046" s="477"/>
      <c r="B1046" s="135"/>
      <c r="C1046" s="136"/>
      <c r="D1046" s="137"/>
      <c r="E1046" s="138"/>
      <c r="F1046" s="137"/>
      <c r="G1046" s="127"/>
      <c r="H1046" s="143"/>
      <c r="I1046" s="143"/>
      <c r="K1046" s="6"/>
      <c r="L1046" s="6"/>
    </row>
    <row r="1047" spans="1:12" x14ac:dyDescent="0.2">
      <c r="A1047" s="477"/>
      <c r="B1047" s="135"/>
      <c r="C1047" s="136"/>
      <c r="D1047" s="137"/>
      <c r="E1047" s="138"/>
      <c r="F1047" s="137"/>
      <c r="G1047" s="127"/>
      <c r="H1047" s="143"/>
      <c r="I1047" s="143"/>
      <c r="K1047" s="6"/>
      <c r="L1047" s="6"/>
    </row>
    <row r="1048" spans="1:12" x14ac:dyDescent="0.2">
      <c r="A1048" s="477"/>
      <c r="B1048" s="135"/>
      <c r="C1048" s="136"/>
      <c r="D1048" s="137"/>
      <c r="E1048" s="138"/>
      <c r="F1048" s="137"/>
      <c r="G1048" s="127"/>
      <c r="H1048" s="143"/>
      <c r="I1048" s="143"/>
      <c r="K1048" s="6"/>
      <c r="L1048" s="6"/>
    </row>
    <row r="1049" spans="1:12" x14ac:dyDescent="0.2">
      <c r="A1049" s="477"/>
      <c r="B1049" s="135"/>
      <c r="C1049" s="136"/>
      <c r="D1049" s="137"/>
      <c r="E1049" s="138"/>
      <c r="F1049" s="137"/>
      <c r="G1049" s="127"/>
      <c r="H1049" s="143"/>
      <c r="I1049" s="143"/>
      <c r="K1049" s="6"/>
      <c r="L1049" s="6"/>
    </row>
    <row r="1050" spans="1:12" x14ac:dyDescent="0.2">
      <c r="A1050" s="477"/>
      <c r="B1050" s="135"/>
      <c r="C1050" s="136"/>
      <c r="D1050" s="137"/>
      <c r="E1050" s="138"/>
      <c r="F1050" s="137"/>
      <c r="G1050" s="127"/>
      <c r="H1050" s="143"/>
      <c r="I1050" s="143"/>
      <c r="K1050" s="6"/>
      <c r="L1050" s="6"/>
    </row>
    <row r="1051" spans="1:12" x14ac:dyDescent="0.2">
      <c r="A1051" s="477"/>
      <c r="B1051" s="135"/>
      <c r="C1051" s="136"/>
      <c r="D1051" s="137"/>
      <c r="E1051" s="138"/>
      <c r="F1051" s="137"/>
      <c r="G1051" s="127"/>
      <c r="H1051" s="143"/>
      <c r="I1051" s="143"/>
      <c r="K1051" s="6"/>
      <c r="L1051" s="6"/>
    </row>
    <row r="1052" spans="1:12" x14ac:dyDescent="0.2">
      <c r="A1052" s="477"/>
      <c r="B1052" s="135"/>
      <c r="C1052" s="136"/>
      <c r="D1052" s="137"/>
      <c r="E1052" s="138"/>
      <c r="F1052" s="137"/>
      <c r="G1052" s="127"/>
      <c r="H1052" s="143"/>
      <c r="I1052" s="143"/>
      <c r="K1052" s="6"/>
      <c r="L1052" s="6"/>
    </row>
    <row r="1053" spans="1:12" x14ac:dyDescent="0.2">
      <c r="A1053" s="477"/>
      <c r="B1053" s="135"/>
      <c r="C1053" s="136"/>
      <c r="D1053" s="137"/>
      <c r="E1053" s="138"/>
      <c r="F1053" s="137"/>
      <c r="G1053" s="127"/>
      <c r="H1053" s="143"/>
      <c r="I1053" s="143"/>
      <c r="K1053" s="6"/>
      <c r="L1053" s="6"/>
    </row>
    <row r="1054" spans="1:12" x14ac:dyDescent="0.2">
      <c r="A1054" s="477"/>
      <c r="B1054" s="135"/>
      <c r="C1054" s="136"/>
      <c r="D1054" s="137"/>
      <c r="E1054" s="138"/>
      <c r="F1054" s="137"/>
      <c r="G1054" s="127"/>
      <c r="H1054" s="143"/>
      <c r="I1054" s="143"/>
      <c r="K1054" s="6"/>
      <c r="L1054" s="6"/>
    </row>
    <row r="1055" spans="1:12" x14ac:dyDescent="0.2">
      <c r="A1055" s="477"/>
      <c r="B1055" s="135"/>
      <c r="C1055" s="136"/>
      <c r="D1055" s="137"/>
      <c r="E1055" s="138"/>
      <c r="F1055" s="137"/>
      <c r="G1055" s="127"/>
      <c r="H1055" s="143"/>
      <c r="I1055" s="143"/>
      <c r="K1055" s="6"/>
      <c r="L1055" s="6"/>
    </row>
    <row r="1056" spans="1:12" x14ac:dyDescent="0.2">
      <c r="A1056" s="477"/>
      <c r="B1056" s="135"/>
      <c r="C1056" s="136"/>
      <c r="D1056" s="137"/>
      <c r="E1056" s="138"/>
      <c r="F1056" s="137"/>
      <c r="G1056" s="127"/>
      <c r="H1056" s="143"/>
      <c r="I1056" s="143"/>
      <c r="K1056" s="6"/>
      <c r="L1056" s="6"/>
    </row>
    <row r="1057" spans="1:12" x14ac:dyDescent="0.2">
      <c r="A1057" s="477"/>
      <c r="B1057" s="135"/>
      <c r="C1057" s="136"/>
      <c r="D1057" s="137"/>
      <c r="E1057" s="138"/>
      <c r="F1057" s="137"/>
      <c r="G1057" s="127"/>
      <c r="H1057" s="143"/>
      <c r="I1057" s="143"/>
      <c r="K1057" s="6"/>
      <c r="L1057" s="6"/>
    </row>
    <row r="1058" spans="1:12" x14ac:dyDescent="0.2">
      <c r="A1058" s="477"/>
      <c r="B1058" s="135"/>
      <c r="C1058" s="136"/>
      <c r="D1058" s="137"/>
      <c r="E1058" s="138"/>
      <c r="F1058" s="137"/>
      <c r="G1058" s="127"/>
      <c r="H1058" s="143"/>
      <c r="I1058" s="143"/>
      <c r="K1058" s="6"/>
      <c r="L1058" s="6"/>
    </row>
    <row r="1059" spans="1:12" x14ac:dyDescent="0.2">
      <c r="A1059" s="477"/>
      <c r="B1059" s="135"/>
      <c r="C1059" s="136"/>
      <c r="D1059" s="137"/>
      <c r="E1059" s="138"/>
      <c r="F1059" s="137"/>
      <c r="G1059" s="127"/>
      <c r="H1059" s="143"/>
      <c r="I1059" s="143"/>
      <c r="K1059" s="6"/>
      <c r="L1059" s="6"/>
    </row>
    <row r="1060" spans="1:12" x14ac:dyDescent="0.2">
      <c r="A1060" s="477"/>
      <c r="B1060" s="135"/>
      <c r="C1060" s="136"/>
      <c r="D1060" s="137"/>
      <c r="E1060" s="138"/>
      <c r="F1060" s="137"/>
      <c r="G1060" s="127"/>
      <c r="H1060" s="143"/>
      <c r="I1060" s="143"/>
      <c r="K1060" s="6"/>
      <c r="L1060" s="6"/>
    </row>
    <row r="1061" spans="1:12" x14ac:dyDescent="0.2">
      <c r="A1061" s="477"/>
      <c r="B1061" s="135"/>
      <c r="C1061" s="136"/>
      <c r="D1061" s="137"/>
      <c r="E1061" s="138"/>
      <c r="F1061" s="137"/>
      <c r="G1061" s="127"/>
      <c r="H1061" s="143"/>
      <c r="I1061" s="143"/>
      <c r="K1061" s="6"/>
      <c r="L1061" s="6"/>
    </row>
    <row r="1062" spans="1:12" x14ac:dyDescent="0.2">
      <c r="A1062" s="477"/>
      <c r="B1062" s="135"/>
      <c r="C1062" s="136"/>
      <c r="D1062" s="137"/>
      <c r="E1062" s="138"/>
      <c r="F1062" s="137"/>
      <c r="G1062" s="127"/>
      <c r="H1062" s="143"/>
      <c r="I1062" s="143"/>
      <c r="K1062" s="6"/>
      <c r="L1062" s="6"/>
    </row>
    <row r="1063" spans="1:12" x14ac:dyDescent="0.2">
      <c r="A1063" s="477"/>
      <c r="B1063" s="135"/>
      <c r="C1063" s="136"/>
      <c r="D1063" s="137"/>
      <c r="E1063" s="138"/>
      <c r="F1063" s="137"/>
      <c r="G1063" s="127"/>
      <c r="H1063" s="143"/>
      <c r="I1063" s="143"/>
      <c r="K1063" s="6"/>
      <c r="L1063" s="6"/>
    </row>
    <row r="1064" spans="1:12" x14ac:dyDescent="0.2">
      <c r="A1064" s="477"/>
      <c r="B1064" s="135"/>
      <c r="C1064" s="136"/>
      <c r="D1064" s="137"/>
      <c r="E1064" s="138"/>
      <c r="F1064" s="137"/>
      <c r="G1064" s="127"/>
      <c r="H1064" s="143"/>
      <c r="I1064" s="143"/>
      <c r="K1064" s="6"/>
      <c r="L1064" s="6"/>
    </row>
    <row r="1065" spans="1:12" x14ac:dyDescent="0.2">
      <c r="A1065" s="477"/>
      <c r="B1065" s="135"/>
      <c r="C1065" s="136"/>
      <c r="D1065" s="137"/>
      <c r="E1065" s="138"/>
      <c r="F1065" s="137"/>
      <c r="G1065" s="127"/>
      <c r="H1065" s="143"/>
      <c r="I1065" s="143"/>
      <c r="K1065" s="6"/>
      <c r="L1065" s="6"/>
    </row>
    <row r="1066" spans="1:12" x14ac:dyDescent="0.2">
      <c r="A1066" s="477"/>
      <c r="B1066" s="135"/>
      <c r="C1066" s="136"/>
      <c r="D1066" s="137"/>
      <c r="E1066" s="138"/>
      <c r="F1066" s="137"/>
      <c r="G1066" s="127"/>
      <c r="H1066" s="143"/>
      <c r="I1066" s="143"/>
      <c r="K1066" s="6"/>
      <c r="L1066" s="6"/>
    </row>
    <row r="1067" spans="1:12" x14ac:dyDescent="0.2">
      <c r="A1067" s="477"/>
      <c r="B1067" s="135"/>
      <c r="C1067" s="136"/>
      <c r="D1067" s="137"/>
      <c r="E1067" s="138"/>
      <c r="F1067" s="137"/>
      <c r="G1067" s="127"/>
      <c r="H1067" s="143"/>
      <c r="I1067" s="143"/>
      <c r="K1067" s="6"/>
      <c r="L1067" s="6"/>
    </row>
    <row r="1068" spans="1:12" x14ac:dyDescent="0.2">
      <c r="A1068" s="477"/>
      <c r="B1068" s="135"/>
      <c r="C1068" s="136"/>
      <c r="D1068" s="137"/>
      <c r="E1068" s="138"/>
      <c r="F1068" s="137"/>
      <c r="G1068" s="127"/>
      <c r="H1068" s="143"/>
      <c r="I1068" s="143"/>
      <c r="K1068" s="6"/>
      <c r="L1068" s="6"/>
    </row>
    <row r="1069" spans="1:12" x14ac:dyDescent="0.2">
      <c r="A1069" s="477"/>
      <c r="B1069" s="135"/>
      <c r="C1069" s="136"/>
      <c r="D1069" s="137"/>
      <c r="E1069" s="138"/>
      <c r="F1069" s="137"/>
      <c r="G1069" s="127"/>
      <c r="H1069" s="143"/>
      <c r="I1069" s="143"/>
      <c r="K1069" s="6"/>
      <c r="L1069" s="6"/>
    </row>
    <row r="1070" spans="1:12" x14ac:dyDescent="0.2">
      <c r="A1070" s="477"/>
      <c r="B1070" s="135"/>
      <c r="C1070" s="136"/>
      <c r="D1070" s="137"/>
      <c r="E1070" s="138"/>
      <c r="F1070" s="137"/>
      <c r="G1070" s="127"/>
      <c r="H1070" s="143"/>
      <c r="I1070" s="143"/>
      <c r="K1070" s="6"/>
      <c r="L1070" s="6"/>
    </row>
    <row r="1071" spans="1:12" x14ac:dyDescent="0.2">
      <c r="A1071" s="477"/>
      <c r="B1071" s="135"/>
      <c r="C1071" s="136"/>
      <c r="D1071" s="137"/>
      <c r="E1071" s="138"/>
      <c r="F1071" s="137"/>
      <c r="G1071" s="127"/>
      <c r="H1071" s="143"/>
      <c r="I1071" s="143"/>
      <c r="K1071" s="6"/>
      <c r="L1071" s="6"/>
    </row>
    <row r="1072" spans="1:12" x14ac:dyDescent="0.2">
      <c r="A1072" s="477"/>
      <c r="B1072" s="135"/>
      <c r="C1072" s="136"/>
      <c r="D1072" s="137"/>
      <c r="E1072" s="138"/>
      <c r="F1072" s="137"/>
      <c r="G1072" s="127"/>
      <c r="H1072" s="143"/>
      <c r="I1072" s="143"/>
      <c r="K1072" s="6"/>
      <c r="L1072" s="6"/>
    </row>
    <row r="1073" spans="1:12" x14ac:dyDescent="0.2">
      <c r="A1073" s="477"/>
      <c r="B1073" s="135"/>
      <c r="C1073" s="136"/>
      <c r="D1073" s="137"/>
      <c r="E1073" s="138"/>
      <c r="F1073" s="137"/>
      <c r="G1073" s="127"/>
      <c r="H1073" s="143"/>
      <c r="I1073" s="143"/>
      <c r="K1073" s="6"/>
      <c r="L1073" s="6"/>
    </row>
    <row r="1074" spans="1:12" x14ac:dyDescent="0.2">
      <c r="A1074" s="477"/>
      <c r="B1074" s="135"/>
      <c r="C1074" s="136"/>
      <c r="D1074" s="137"/>
      <c r="E1074" s="138"/>
      <c r="F1074" s="137"/>
      <c r="G1074" s="127"/>
      <c r="H1074" s="143"/>
      <c r="I1074" s="143"/>
      <c r="K1074" s="6"/>
      <c r="L1074" s="6"/>
    </row>
    <row r="1075" spans="1:12" x14ac:dyDescent="0.2">
      <c r="A1075" s="477"/>
      <c r="B1075" s="135"/>
      <c r="C1075" s="136"/>
      <c r="D1075" s="137"/>
      <c r="E1075" s="138"/>
      <c r="F1075" s="137"/>
      <c r="G1075" s="127"/>
      <c r="H1075" s="143"/>
      <c r="I1075" s="143"/>
      <c r="K1075" s="6"/>
      <c r="L1075" s="6"/>
    </row>
    <row r="1076" spans="1:12" x14ac:dyDescent="0.2">
      <c r="A1076" s="477"/>
      <c r="B1076" s="135"/>
      <c r="C1076" s="136"/>
      <c r="D1076" s="137"/>
      <c r="E1076" s="138"/>
      <c r="F1076" s="137"/>
      <c r="G1076" s="127"/>
      <c r="H1076" s="143"/>
      <c r="I1076" s="143"/>
      <c r="K1076" s="6"/>
      <c r="L1076" s="6"/>
    </row>
    <row r="1077" spans="1:12" x14ac:dyDescent="0.2">
      <c r="A1077" s="477"/>
      <c r="B1077" s="135"/>
      <c r="C1077" s="136"/>
      <c r="D1077" s="137"/>
      <c r="E1077" s="138"/>
      <c r="F1077" s="137"/>
      <c r="G1077" s="127"/>
      <c r="H1077" s="143"/>
      <c r="I1077" s="143"/>
      <c r="K1077" s="6"/>
      <c r="L1077" s="6"/>
    </row>
    <row r="1078" spans="1:12" x14ac:dyDescent="0.2">
      <c r="A1078" s="477"/>
      <c r="B1078" s="135"/>
      <c r="C1078" s="136"/>
      <c r="D1078" s="137"/>
      <c r="E1078" s="138"/>
      <c r="F1078" s="137"/>
      <c r="G1078" s="127"/>
      <c r="H1078" s="143"/>
      <c r="I1078" s="143"/>
      <c r="K1078" s="6"/>
      <c r="L1078" s="6"/>
    </row>
    <row r="1079" spans="1:12" x14ac:dyDescent="0.2">
      <c r="A1079" s="477"/>
      <c r="B1079" s="135"/>
      <c r="C1079" s="136"/>
      <c r="D1079" s="137"/>
      <c r="E1079" s="138"/>
      <c r="F1079" s="137"/>
      <c r="G1079" s="127"/>
      <c r="H1079" s="143"/>
      <c r="I1079" s="143"/>
      <c r="K1079" s="6"/>
      <c r="L1079" s="6"/>
    </row>
    <row r="1080" spans="1:12" x14ac:dyDescent="0.2">
      <c r="A1080" s="477"/>
      <c r="B1080" s="135"/>
      <c r="C1080" s="136"/>
      <c r="D1080" s="137"/>
      <c r="E1080" s="138"/>
      <c r="F1080" s="137"/>
      <c r="G1080" s="127"/>
      <c r="H1080" s="143"/>
      <c r="I1080" s="143"/>
      <c r="K1080" s="6"/>
      <c r="L1080" s="6"/>
    </row>
    <row r="1081" spans="1:12" x14ac:dyDescent="0.2">
      <c r="A1081" s="477"/>
      <c r="B1081" s="135"/>
      <c r="C1081" s="136"/>
      <c r="D1081" s="137"/>
      <c r="E1081" s="138"/>
      <c r="F1081" s="137"/>
      <c r="G1081" s="127"/>
      <c r="H1081" s="143"/>
      <c r="I1081" s="143"/>
      <c r="K1081" s="6"/>
      <c r="L1081" s="6"/>
    </row>
    <row r="1082" spans="1:12" x14ac:dyDescent="0.2">
      <c r="A1082" s="477"/>
      <c r="B1082" s="135"/>
      <c r="C1082" s="136"/>
      <c r="D1082" s="137"/>
      <c r="E1082" s="138"/>
      <c r="F1082" s="137"/>
      <c r="G1082" s="127"/>
      <c r="H1082" s="143"/>
      <c r="I1082" s="143"/>
      <c r="K1082" s="6"/>
      <c r="L1082" s="6"/>
    </row>
    <row r="1083" spans="1:12" x14ac:dyDescent="0.2">
      <c r="A1083" s="477"/>
      <c r="B1083" s="135"/>
      <c r="C1083" s="136"/>
      <c r="D1083" s="137"/>
      <c r="E1083" s="138"/>
      <c r="F1083" s="137"/>
      <c r="G1083" s="127"/>
      <c r="H1083" s="143"/>
      <c r="I1083" s="143"/>
      <c r="K1083" s="6"/>
      <c r="L1083" s="6"/>
    </row>
    <row r="1084" spans="1:12" x14ac:dyDescent="0.2">
      <c r="A1084" s="477"/>
      <c r="B1084" s="135"/>
      <c r="C1084" s="136"/>
      <c r="D1084" s="137"/>
      <c r="E1084" s="138"/>
      <c r="F1084" s="137"/>
      <c r="G1084" s="127"/>
      <c r="H1084" s="143"/>
      <c r="I1084" s="143"/>
      <c r="K1084" s="6"/>
      <c r="L1084" s="6"/>
    </row>
    <row r="1085" spans="1:12" x14ac:dyDescent="0.2">
      <c r="A1085" s="477"/>
      <c r="B1085" s="135"/>
      <c r="C1085" s="136"/>
      <c r="D1085" s="137"/>
      <c r="E1085" s="138"/>
      <c r="F1085" s="137"/>
      <c r="G1085" s="127"/>
      <c r="H1085" s="143"/>
      <c r="I1085" s="143"/>
      <c r="K1085" s="6"/>
      <c r="L1085" s="6"/>
    </row>
    <row r="1086" spans="1:12" x14ac:dyDescent="0.2">
      <c r="A1086" s="477"/>
      <c r="B1086" s="135"/>
      <c r="C1086" s="136"/>
      <c r="D1086" s="137"/>
      <c r="E1086" s="138"/>
      <c r="F1086" s="137"/>
      <c r="G1086" s="127"/>
      <c r="H1086" s="143"/>
      <c r="I1086" s="143"/>
      <c r="K1086" s="6"/>
      <c r="L1086" s="6"/>
    </row>
    <row r="1087" spans="1:12" x14ac:dyDescent="0.2">
      <c r="A1087" s="477"/>
      <c r="B1087" s="135"/>
      <c r="C1087" s="136"/>
      <c r="D1087" s="137"/>
      <c r="E1087" s="138"/>
      <c r="F1087" s="137"/>
      <c r="G1087" s="127"/>
      <c r="H1087" s="143"/>
      <c r="I1087" s="143"/>
      <c r="K1087" s="6"/>
      <c r="L1087" s="6"/>
    </row>
    <row r="1088" spans="1:12" x14ac:dyDescent="0.2">
      <c r="A1088" s="477"/>
      <c r="B1088" s="135"/>
      <c r="C1088" s="136"/>
      <c r="D1088" s="137"/>
      <c r="E1088" s="138"/>
      <c r="F1088" s="137"/>
      <c r="G1088" s="127"/>
      <c r="H1088" s="143"/>
      <c r="I1088" s="143"/>
      <c r="K1088" s="6"/>
      <c r="L1088" s="6"/>
    </row>
    <row r="1089" spans="1:12" x14ac:dyDescent="0.2">
      <c r="A1089" s="477"/>
      <c r="B1089" s="135"/>
      <c r="C1089" s="136"/>
      <c r="D1089" s="137"/>
      <c r="E1089" s="138"/>
      <c r="F1089" s="137"/>
      <c r="G1089" s="127"/>
      <c r="H1089" s="143"/>
      <c r="I1089" s="143"/>
      <c r="K1089" s="6"/>
      <c r="L1089" s="6"/>
    </row>
    <row r="1090" spans="1:12" x14ac:dyDescent="0.2">
      <c r="A1090" s="477"/>
      <c r="B1090" s="135"/>
      <c r="C1090" s="136"/>
      <c r="D1090" s="137"/>
      <c r="E1090" s="138"/>
      <c r="F1090" s="137"/>
      <c r="G1090" s="127"/>
      <c r="H1090" s="143"/>
      <c r="I1090" s="143"/>
      <c r="K1090" s="6"/>
      <c r="L1090" s="6"/>
    </row>
    <row r="1091" spans="1:12" x14ac:dyDescent="0.2">
      <c r="A1091" s="477"/>
      <c r="B1091" s="135"/>
      <c r="C1091" s="136"/>
      <c r="D1091" s="137"/>
      <c r="E1091" s="138"/>
      <c r="F1091" s="137"/>
      <c r="G1091" s="127"/>
      <c r="H1091" s="143"/>
      <c r="I1091" s="143"/>
      <c r="K1091" s="6"/>
      <c r="L1091" s="6"/>
    </row>
    <row r="1092" spans="1:12" x14ac:dyDescent="0.2">
      <c r="A1092" s="477"/>
      <c r="B1092" s="135"/>
      <c r="C1092" s="136"/>
      <c r="D1092" s="137"/>
      <c r="E1092" s="138"/>
      <c r="F1092" s="137"/>
      <c r="G1092" s="127"/>
      <c r="H1092" s="143"/>
      <c r="I1092" s="143"/>
      <c r="K1092" s="6"/>
      <c r="L1092" s="6"/>
    </row>
    <row r="1093" spans="1:12" x14ac:dyDescent="0.2">
      <c r="A1093" s="477"/>
      <c r="B1093" s="135"/>
      <c r="C1093" s="136"/>
      <c r="D1093" s="137"/>
      <c r="E1093" s="138"/>
      <c r="F1093" s="137"/>
      <c r="G1093" s="127"/>
      <c r="H1093" s="143"/>
      <c r="I1093" s="143"/>
      <c r="K1093" s="6"/>
      <c r="L1093" s="6"/>
    </row>
    <row r="1094" spans="1:12" x14ac:dyDescent="0.2">
      <c r="A1094" s="477"/>
      <c r="B1094" s="135"/>
      <c r="C1094" s="136"/>
      <c r="D1094" s="137"/>
      <c r="E1094" s="138"/>
      <c r="F1094" s="137"/>
      <c r="G1094" s="127"/>
      <c r="H1094" s="143"/>
      <c r="I1094" s="143"/>
      <c r="K1094" s="6"/>
      <c r="L1094" s="6"/>
    </row>
    <row r="1095" spans="1:12" x14ac:dyDescent="0.2">
      <c r="A1095" s="477"/>
      <c r="B1095" s="135"/>
      <c r="C1095" s="136"/>
      <c r="D1095" s="137"/>
      <c r="E1095" s="138"/>
      <c r="F1095" s="137"/>
      <c r="G1095" s="127"/>
      <c r="H1095" s="143"/>
      <c r="I1095" s="143"/>
      <c r="K1095" s="6"/>
      <c r="L1095" s="6"/>
    </row>
    <row r="1096" spans="1:12" x14ac:dyDescent="0.2">
      <c r="A1096" s="477"/>
      <c r="B1096" s="135"/>
      <c r="C1096" s="136"/>
      <c r="D1096" s="137"/>
      <c r="E1096" s="138"/>
      <c r="F1096" s="137"/>
      <c r="G1096" s="127"/>
      <c r="H1096" s="143"/>
      <c r="I1096" s="143"/>
      <c r="K1096" s="6"/>
      <c r="L1096" s="6"/>
    </row>
    <row r="1097" spans="1:12" x14ac:dyDescent="0.2">
      <c r="A1097" s="477"/>
      <c r="B1097" s="135"/>
      <c r="C1097" s="136"/>
      <c r="D1097" s="137"/>
      <c r="E1097" s="138"/>
      <c r="F1097" s="137"/>
      <c r="G1097" s="127"/>
      <c r="H1097" s="143"/>
      <c r="I1097" s="143"/>
      <c r="K1097" s="6"/>
      <c r="L1097" s="6"/>
    </row>
    <row r="1098" spans="1:12" x14ac:dyDescent="0.2">
      <c r="A1098" s="477"/>
      <c r="B1098" s="135"/>
      <c r="C1098" s="136"/>
      <c r="D1098" s="137"/>
      <c r="E1098" s="138"/>
      <c r="F1098" s="137"/>
      <c r="G1098" s="127"/>
      <c r="H1098" s="143"/>
      <c r="I1098" s="143"/>
      <c r="K1098" s="6"/>
      <c r="L1098" s="6"/>
    </row>
    <row r="1099" spans="1:12" x14ac:dyDescent="0.2">
      <c r="A1099" s="477"/>
      <c r="B1099" s="135"/>
      <c r="C1099" s="136"/>
      <c r="D1099" s="137"/>
      <c r="E1099" s="138"/>
      <c r="F1099" s="137"/>
      <c r="G1099" s="127"/>
      <c r="H1099" s="143"/>
      <c r="I1099" s="143"/>
      <c r="K1099" s="6"/>
      <c r="L1099" s="6"/>
    </row>
    <row r="1100" spans="1:12" x14ac:dyDescent="0.2">
      <c r="A1100" s="477"/>
      <c r="B1100" s="135"/>
      <c r="C1100" s="136"/>
      <c r="D1100" s="137"/>
      <c r="E1100" s="138"/>
      <c r="F1100" s="137"/>
      <c r="G1100" s="127"/>
      <c r="H1100" s="143"/>
      <c r="I1100" s="143"/>
      <c r="K1100" s="6"/>
      <c r="L1100" s="6"/>
    </row>
    <row r="1101" spans="1:12" x14ac:dyDescent="0.2">
      <c r="A1101" s="477"/>
      <c r="B1101" s="135"/>
      <c r="C1101" s="136"/>
      <c r="D1101" s="137"/>
      <c r="E1101" s="138"/>
      <c r="F1101" s="137"/>
      <c r="G1101" s="127"/>
      <c r="H1101" s="143"/>
      <c r="I1101" s="143"/>
      <c r="K1101" s="6"/>
      <c r="L1101" s="6"/>
    </row>
    <row r="1102" spans="1:12" x14ac:dyDescent="0.2">
      <c r="A1102" s="477"/>
      <c r="B1102" s="135"/>
      <c r="C1102" s="136"/>
      <c r="D1102" s="137"/>
      <c r="E1102" s="138"/>
      <c r="F1102" s="137"/>
      <c r="G1102" s="127"/>
      <c r="H1102" s="143"/>
      <c r="I1102" s="143"/>
      <c r="K1102" s="6"/>
      <c r="L1102" s="6"/>
    </row>
    <row r="1103" spans="1:12" x14ac:dyDescent="0.2">
      <c r="A1103" s="477"/>
      <c r="B1103" s="135"/>
      <c r="C1103" s="136"/>
      <c r="D1103" s="137"/>
      <c r="E1103" s="138"/>
      <c r="F1103" s="137"/>
      <c r="G1103" s="127"/>
      <c r="H1103" s="143"/>
      <c r="I1103" s="143"/>
      <c r="K1103" s="6"/>
      <c r="L1103" s="6"/>
    </row>
    <row r="1104" spans="1:12" x14ac:dyDescent="0.2">
      <c r="A1104" s="477"/>
      <c r="B1104" s="135"/>
      <c r="C1104" s="136"/>
      <c r="D1104" s="137"/>
      <c r="E1104" s="138"/>
      <c r="F1104" s="137"/>
      <c r="G1104" s="127"/>
      <c r="H1104" s="143"/>
      <c r="I1104" s="143"/>
      <c r="K1104" s="6"/>
      <c r="L1104" s="6"/>
    </row>
    <row r="1105" spans="1:12" x14ac:dyDescent="0.2">
      <c r="A1105" s="477"/>
      <c r="B1105" s="135"/>
      <c r="C1105" s="136"/>
      <c r="D1105" s="137"/>
      <c r="E1105" s="138"/>
      <c r="F1105" s="137"/>
      <c r="G1105" s="127"/>
      <c r="H1105" s="143"/>
      <c r="I1105" s="143"/>
      <c r="K1105" s="6"/>
      <c r="L1105" s="6"/>
    </row>
    <row r="1106" spans="1:12" x14ac:dyDescent="0.2">
      <c r="A1106" s="477"/>
      <c r="B1106" s="135"/>
      <c r="C1106" s="136"/>
      <c r="D1106" s="137"/>
      <c r="E1106" s="138"/>
      <c r="F1106" s="137"/>
      <c r="G1106" s="127"/>
      <c r="H1106" s="143"/>
      <c r="I1106" s="143"/>
      <c r="K1106" s="6"/>
      <c r="L1106" s="6"/>
    </row>
    <row r="1107" spans="1:12" x14ac:dyDescent="0.2">
      <c r="A1107" s="477"/>
      <c r="B1107" s="135"/>
      <c r="C1107" s="136"/>
      <c r="D1107" s="137"/>
      <c r="E1107" s="138"/>
      <c r="F1107" s="137"/>
      <c r="G1107" s="127"/>
      <c r="H1107" s="143"/>
      <c r="I1107" s="143"/>
      <c r="K1107" s="6"/>
      <c r="L1107" s="6"/>
    </row>
    <row r="1108" spans="1:12" x14ac:dyDescent="0.2">
      <c r="A1108" s="477"/>
      <c r="B1108" s="135"/>
      <c r="C1108" s="136"/>
      <c r="D1108" s="137"/>
      <c r="E1108" s="138"/>
      <c r="F1108" s="137"/>
      <c r="G1108" s="127"/>
      <c r="H1108" s="143"/>
      <c r="I1108" s="143"/>
      <c r="K1108" s="6"/>
      <c r="L1108" s="6"/>
    </row>
    <row r="1109" spans="1:12" x14ac:dyDescent="0.2">
      <c r="A1109" s="477"/>
      <c r="B1109" s="135"/>
      <c r="C1109" s="136"/>
      <c r="D1109" s="137"/>
      <c r="E1109" s="138"/>
      <c r="F1109" s="137"/>
      <c r="G1109" s="127"/>
      <c r="H1109" s="143"/>
      <c r="I1109" s="143"/>
      <c r="K1109" s="6"/>
      <c r="L1109" s="6"/>
    </row>
    <row r="1110" spans="1:12" x14ac:dyDescent="0.2">
      <c r="A1110" s="477"/>
      <c r="B1110" s="135"/>
      <c r="C1110" s="136"/>
      <c r="D1110" s="137"/>
      <c r="E1110" s="138"/>
      <c r="F1110" s="137"/>
      <c r="G1110" s="127"/>
      <c r="H1110" s="143"/>
      <c r="I1110" s="143"/>
      <c r="K1110" s="6"/>
      <c r="L1110" s="6"/>
    </row>
    <row r="1111" spans="1:12" x14ac:dyDescent="0.2">
      <c r="A1111" s="477"/>
      <c r="B1111" s="135"/>
      <c r="C1111" s="136"/>
      <c r="D1111" s="137"/>
      <c r="E1111" s="138"/>
      <c r="F1111" s="137"/>
      <c r="G1111" s="127"/>
      <c r="H1111" s="143"/>
      <c r="I1111" s="143"/>
      <c r="K1111" s="6"/>
      <c r="L1111" s="6"/>
    </row>
    <row r="1112" spans="1:12" x14ac:dyDescent="0.2">
      <c r="A1112" s="477"/>
      <c r="B1112" s="135"/>
      <c r="C1112" s="136"/>
      <c r="D1112" s="137"/>
      <c r="E1112" s="138"/>
      <c r="F1112" s="137"/>
      <c r="G1112" s="127"/>
      <c r="H1112" s="143"/>
      <c r="I1112" s="143"/>
      <c r="K1112" s="6"/>
      <c r="L1112" s="6"/>
    </row>
    <row r="1113" spans="1:12" x14ac:dyDescent="0.2">
      <c r="A1113" s="477"/>
      <c r="B1113" s="135"/>
      <c r="C1113" s="136"/>
      <c r="D1113" s="137"/>
      <c r="E1113" s="138"/>
      <c r="F1113" s="137"/>
      <c r="G1113" s="127"/>
      <c r="H1113" s="143"/>
      <c r="I1113" s="143"/>
      <c r="K1113" s="6"/>
      <c r="L1113" s="6"/>
    </row>
    <row r="1114" spans="1:12" x14ac:dyDescent="0.2">
      <c r="A1114" s="477"/>
      <c r="B1114" s="135"/>
      <c r="C1114" s="136"/>
      <c r="D1114" s="137"/>
      <c r="E1114" s="138"/>
      <c r="F1114" s="137"/>
      <c r="G1114" s="127"/>
      <c r="H1114" s="143"/>
      <c r="I1114" s="143"/>
      <c r="K1114" s="6"/>
      <c r="L1114" s="6"/>
    </row>
    <row r="1115" spans="1:12" x14ac:dyDescent="0.2">
      <c r="A1115" s="477"/>
      <c r="B1115" s="135"/>
      <c r="C1115" s="136"/>
      <c r="D1115" s="137"/>
      <c r="E1115" s="138"/>
      <c r="F1115" s="137"/>
      <c r="G1115" s="127"/>
      <c r="H1115" s="143"/>
      <c r="I1115" s="143"/>
      <c r="K1115" s="6"/>
      <c r="L1115" s="6"/>
    </row>
    <row r="1116" spans="1:12" x14ac:dyDescent="0.2">
      <c r="A1116" s="477"/>
      <c r="B1116" s="135"/>
      <c r="C1116" s="136"/>
      <c r="D1116" s="137"/>
      <c r="E1116" s="138"/>
      <c r="F1116" s="137"/>
      <c r="G1116" s="127"/>
      <c r="H1116" s="143"/>
      <c r="I1116" s="143"/>
      <c r="K1116" s="6"/>
      <c r="L1116" s="6"/>
    </row>
    <row r="1117" spans="1:12" x14ac:dyDescent="0.2">
      <c r="A1117" s="477"/>
      <c r="B1117" s="135"/>
      <c r="C1117" s="136"/>
      <c r="D1117" s="137"/>
      <c r="E1117" s="138"/>
      <c r="F1117" s="137"/>
      <c r="G1117" s="127"/>
      <c r="H1117" s="143"/>
      <c r="I1117" s="143"/>
      <c r="K1117" s="6"/>
      <c r="L1117" s="6"/>
    </row>
    <row r="1118" spans="1:12" x14ac:dyDescent="0.2">
      <c r="A1118" s="477"/>
      <c r="B1118" s="135"/>
      <c r="C1118" s="136"/>
      <c r="D1118" s="137"/>
      <c r="E1118" s="138"/>
      <c r="F1118" s="137"/>
      <c r="G1118" s="127"/>
      <c r="H1118" s="143"/>
      <c r="I1118" s="143"/>
      <c r="K1118" s="6"/>
      <c r="L1118" s="6"/>
    </row>
    <row r="1119" spans="1:12" x14ac:dyDescent="0.2">
      <c r="A1119" s="477"/>
      <c r="B1119" s="135"/>
      <c r="C1119" s="136"/>
      <c r="D1119" s="137"/>
      <c r="E1119" s="138"/>
      <c r="F1119" s="137"/>
      <c r="G1119" s="127"/>
      <c r="H1119" s="143"/>
      <c r="I1119" s="143"/>
      <c r="K1119" s="6"/>
      <c r="L1119" s="6"/>
    </row>
    <row r="1120" spans="1:12" x14ac:dyDescent="0.2">
      <c r="A1120" s="477"/>
      <c r="B1120" s="135"/>
      <c r="C1120" s="136"/>
      <c r="D1120" s="137"/>
      <c r="E1120" s="138"/>
      <c r="F1120" s="137"/>
      <c r="G1120" s="127"/>
      <c r="H1120" s="143"/>
      <c r="I1120" s="143"/>
      <c r="K1120" s="6"/>
      <c r="L1120" s="6"/>
    </row>
    <row r="1121" spans="1:12" x14ac:dyDescent="0.2">
      <c r="A1121" s="477"/>
      <c r="B1121" s="135"/>
      <c r="C1121" s="136"/>
      <c r="D1121" s="137"/>
      <c r="E1121" s="138"/>
      <c r="F1121" s="137"/>
      <c r="G1121" s="127"/>
      <c r="H1121" s="143"/>
      <c r="I1121" s="143"/>
      <c r="K1121" s="6"/>
      <c r="L1121" s="6"/>
    </row>
    <row r="1122" spans="1:12" x14ac:dyDescent="0.2">
      <c r="A1122" s="477"/>
      <c r="B1122" s="135"/>
      <c r="C1122" s="136"/>
      <c r="D1122" s="137"/>
      <c r="E1122" s="138"/>
      <c r="F1122" s="137"/>
      <c r="G1122" s="127"/>
      <c r="H1122" s="143"/>
      <c r="I1122" s="143"/>
      <c r="K1122" s="6"/>
      <c r="L1122" s="6"/>
    </row>
    <row r="1123" spans="1:12" x14ac:dyDescent="0.2">
      <c r="A1123" s="477"/>
      <c r="B1123" s="135"/>
      <c r="C1123" s="136"/>
      <c r="D1123" s="137"/>
      <c r="E1123" s="138"/>
      <c r="F1123" s="137"/>
      <c r="G1123" s="127"/>
      <c r="H1123" s="143"/>
      <c r="I1123" s="143"/>
      <c r="K1123" s="6"/>
      <c r="L1123" s="6"/>
    </row>
    <row r="1124" spans="1:12" x14ac:dyDescent="0.2">
      <c r="A1124" s="477"/>
      <c r="B1124" s="135"/>
      <c r="C1124" s="136"/>
      <c r="D1124" s="137"/>
      <c r="E1124" s="138"/>
      <c r="F1124" s="137"/>
      <c r="G1124" s="127"/>
      <c r="H1124" s="143"/>
      <c r="I1124" s="143"/>
      <c r="K1124" s="6"/>
      <c r="L1124" s="6"/>
    </row>
    <row r="1125" spans="1:12" x14ac:dyDescent="0.2">
      <c r="A1125" s="477"/>
      <c r="B1125" s="135"/>
      <c r="C1125" s="136"/>
      <c r="D1125" s="137"/>
      <c r="E1125" s="138"/>
      <c r="F1125" s="137"/>
      <c r="G1125" s="127"/>
      <c r="H1125" s="143"/>
      <c r="I1125" s="143"/>
      <c r="K1125" s="6"/>
      <c r="L1125" s="6"/>
    </row>
    <row r="1126" spans="1:12" x14ac:dyDescent="0.2">
      <c r="A1126" s="477"/>
      <c r="B1126" s="135"/>
      <c r="C1126" s="136"/>
      <c r="D1126" s="137"/>
      <c r="E1126" s="138"/>
      <c r="F1126" s="137"/>
      <c r="G1126" s="127"/>
      <c r="H1126" s="143"/>
      <c r="I1126" s="143"/>
      <c r="K1126" s="6"/>
      <c r="L1126" s="6"/>
    </row>
    <row r="1127" spans="1:12" x14ac:dyDescent="0.2">
      <c r="A1127" s="477"/>
      <c r="B1127" s="135"/>
      <c r="C1127" s="136"/>
      <c r="D1127" s="137"/>
      <c r="E1127" s="138"/>
      <c r="F1127" s="137"/>
      <c r="G1127" s="127"/>
      <c r="H1127" s="143"/>
      <c r="I1127" s="143"/>
      <c r="K1127" s="6"/>
      <c r="L1127" s="6"/>
    </row>
    <row r="1128" spans="1:12" x14ac:dyDescent="0.2">
      <c r="A1128" s="477"/>
      <c r="B1128" s="135"/>
      <c r="C1128" s="136"/>
      <c r="D1128" s="137"/>
      <c r="E1128" s="138"/>
      <c r="F1128" s="137"/>
      <c r="G1128" s="127"/>
      <c r="H1128" s="143"/>
      <c r="I1128" s="143"/>
      <c r="K1128" s="6"/>
      <c r="L1128" s="6"/>
    </row>
    <row r="1129" spans="1:12" x14ac:dyDescent="0.2">
      <c r="A1129" s="477"/>
      <c r="B1129" s="135"/>
      <c r="C1129" s="136"/>
      <c r="D1129" s="137"/>
      <c r="E1129" s="138"/>
      <c r="F1129" s="137"/>
      <c r="G1129" s="127"/>
      <c r="H1129" s="143"/>
      <c r="I1129" s="143"/>
      <c r="K1129" s="6"/>
      <c r="L1129" s="6"/>
    </row>
    <row r="1130" spans="1:12" x14ac:dyDescent="0.2">
      <c r="A1130" s="477"/>
      <c r="B1130" s="135"/>
      <c r="C1130" s="136"/>
      <c r="D1130" s="137"/>
      <c r="E1130" s="138"/>
      <c r="F1130" s="137"/>
      <c r="G1130" s="127"/>
      <c r="H1130" s="143"/>
      <c r="I1130" s="143"/>
      <c r="K1130" s="6"/>
      <c r="L1130" s="6"/>
    </row>
    <row r="1131" spans="1:12" x14ac:dyDescent="0.2">
      <c r="A1131" s="477"/>
      <c r="B1131" s="135"/>
      <c r="C1131" s="136"/>
      <c r="D1131" s="137"/>
      <c r="E1131" s="138"/>
      <c r="F1131" s="137"/>
      <c r="G1131" s="127"/>
      <c r="H1131" s="143"/>
      <c r="I1131" s="143"/>
      <c r="K1131" s="6"/>
      <c r="L1131" s="6"/>
    </row>
    <row r="1132" spans="1:12" x14ac:dyDescent="0.2">
      <c r="A1132" s="477"/>
      <c r="B1132" s="135"/>
      <c r="C1132" s="136"/>
      <c r="D1132" s="137"/>
      <c r="E1132" s="138"/>
      <c r="F1132" s="137"/>
      <c r="G1132" s="127"/>
      <c r="H1132" s="143"/>
      <c r="I1132" s="143"/>
      <c r="K1132" s="6"/>
      <c r="L1132" s="6"/>
    </row>
    <row r="1133" spans="1:12" x14ac:dyDescent="0.2">
      <c r="A1133" s="477"/>
      <c r="B1133" s="135"/>
      <c r="C1133" s="136"/>
      <c r="D1133" s="137"/>
      <c r="E1133" s="138"/>
      <c r="F1133" s="137"/>
      <c r="G1133" s="127"/>
      <c r="H1133" s="143"/>
      <c r="I1133" s="143"/>
      <c r="K1133" s="6"/>
      <c r="L1133" s="6"/>
    </row>
    <row r="1134" spans="1:12" x14ac:dyDescent="0.2">
      <c r="A1134" s="477"/>
      <c r="B1134" s="135"/>
      <c r="C1134" s="136"/>
      <c r="D1134" s="137"/>
      <c r="E1134" s="138"/>
      <c r="F1134" s="137"/>
      <c r="G1134" s="127"/>
      <c r="H1134" s="143"/>
      <c r="I1134" s="143"/>
      <c r="K1134" s="6"/>
      <c r="L1134" s="6"/>
    </row>
    <row r="1135" spans="1:12" x14ac:dyDescent="0.2">
      <c r="A1135" s="477"/>
      <c r="B1135" s="135"/>
      <c r="C1135" s="136"/>
      <c r="D1135" s="137"/>
      <c r="E1135" s="138"/>
      <c r="F1135" s="137"/>
      <c r="G1135" s="127"/>
      <c r="H1135" s="143"/>
      <c r="I1135" s="143"/>
      <c r="K1135" s="6"/>
      <c r="L1135" s="6"/>
    </row>
    <row r="1136" spans="1:12" x14ac:dyDescent="0.2">
      <c r="A1136" s="477"/>
      <c r="B1136" s="135"/>
      <c r="C1136" s="136"/>
      <c r="D1136" s="137"/>
      <c r="E1136" s="138"/>
      <c r="F1136" s="137"/>
      <c r="G1136" s="127"/>
      <c r="H1136" s="143"/>
      <c r="I1136" s="143"/>
      <c r="K1136" s="6"/>
      <c r="L1136" s="6"/>
    </row>
    <row r="1137" spans="1:12" x14ac:dyDescent="0.2">
      <c r="A1137" s="477"/>
      <c r="B1137" s="135"/>
      <c r="C1137" s="136"/>
      <c r="D1137" s="137"/>
      <c r="E1137" s="138"/>
      <c r="F1137" s="137"/>
      <c r="G1137" s="127"/>
      <c r="H1137" s="143"/>
      <c r="I1137" s="143"/>
      <c r="K1137" s="6"/>
      <c r="L1137" s="6"/>
    </row>
    <row r="1138" spans="1:12" x14ac:dyDescent="0.2">
      <c r="A1138" s="477"/>
      <c r="B1138" s="135"/>
      <c r="C1138" s="136"/>
      <c r="D1138" s="137"/>
      <c r="E1138" s="138"/>
      <c r="F1138" s="137"/>
      <c r="G1138" s="127"/>
      <c r="H1138" s="143"/>
      <c r="I1138" s="143"/>
      <c r="K1138" s="6"/>
      <c r="L1138" s="6"/>
    </row>
    <row r="1139" spans="1:12" x14ac:dyDescent="0.2">
      <c r="A1139" s="477"/>
      <c r="B1139" s="135"/>
      <c r="C1139" s="136"/>
      <c r="D1139" s="137"/>
      <c r="E1139" s="138"/>
      <c r="F1139" s="137"/>
      <c r="G1139" s="127"/>
      <c r="H1139" s="143"/>
      <c r="I1139" s="143"/>
      <c r="K1139" s="6"/>
      <c r="L1139" s="6"/>
    </row>
    <row r="1140" spans="1:12" x14ac:dyDescent="0.2">
      <c r="A1140" s="477"/>
      <c r="B1140" s="135"/>
      <c r="C1140" s="136"/>
      <c r="D1140" s="137"/>
      <c r="E1140" s="138"/>
      <c r="F1140" s="137"/>
      <c r="G1140" s="127"/>
      <c r="H1140" s="143"/>
      <c r="I1140" s="143"/>
      <c r="K1140" s="6"/>
      <c r="L1140" s="6"/>
    </row>
    <row r="1141" spans="1:12" x14ac:dyDescent="0.2">
      <c r="A1141" s="477"/>
      <c r="B1141" s="135"/>
      <c r="C1141" s="136"/>
      <c r="D1141" s="137"/>
      <c r="E1141" s="138"/>
      <c r="F1141" s="137"/>
      <c r="G1141" s="127"/>
      <c r="H1141" s="143"/>
      <c r="I1141" s="143"/>
      <c r="K1141" s="6"/>
      <c r="L1141" s="6"/>
    </row>
    <row r="1142" spans="1:12" x14ac:dyDescent="0.2">
      <c r="A1142" s="477"/>
      <c r="B1142" s="135"/>
      <c r="C1142" s="136"/>
      <c r="D1142" s="137"/>
      <c r="E1142" s="138"/>
      <c r="F1142" s="137"/>
      <c r="G1142" s="127"/>
      <c r="H1142" s="143"/>
      <c r="I1142" s="143"/>
      <c r="K1142" s="6"/>
      <c r="L1142" s="6"/>
    </row>
    <row r="1143" spans="1:12" x14ac:dyDescent="0.2">
      <c r="A1143" s="477"/>
      <c r="B1143" s="135"/>
      <c r="C1143" s="136"/>
      <c r="D1143" s="137"/>
      <c r="E1143" s="138"/>
      <c r="F1143" s="137"/>
      <c r="G1143" s="127"/>
      <c r="H1143" s="143"/>
      <c r="I1143" s="143"/>
      <c r="K1143" s="6"/>
      <c r="L1143" s="6"/>
    </row>
    <row r="1144" spans="1:12" x14ac:dyDescent="0.2">
      <c r="A1144" s="477"/>
      <c r="B1144" s="135"/>
      <c r="C1144" s="136"/>
      <c r="D1144" s="137"/>
      <c r="E1144" s="138"/>
      <c r="F1144" s="137"/>
      <c r="G1144" s="127"/>
      <c r="H1144" s="143"/>
      <c r="I1144" s="143"/>
      <c r="K1144" s="6"/>
      <c r="L1144" s="6"/>
    </row>
    <row r="1145" spans="1:12" x14ac:dyDescent="0.2">
      <c r="A1145" s="477"/>
      <c r="B1145" s="135"/>
      <c r="C1145" s="136"/>
      <c r="D1145" s="137"/>
      <c r="E1145" s="138"/>
      <c r="F1145" s="137"/>
      <c r="G1145" s="127"/>
      <c r="H1145" s="143"/>
      <c r="I1145" s="143"/>
      <c r="K1145" s="6"/>
      <c r="L1145" s="6"/>
    </row>
    <row r="1146" spans="1:12" x14ac:dyDescent="0.2">
      <c r="A1146" s="477"/>
      <c r="B1146" s="135"/>
      <c r="C1146" s="136"/>
      <c r="D1146" s="137"/>
      <c r="E1146" s="138"/>
      <c r="F1146" s="137"/>
      <c r="G1146" s="127"/>
      <c r="H1146" s="143"/>
      <c r="I1146" s="143"/>
      <c r="K1146" s="6"/>
      <c r="L1146" s="6"/>
    </row>
    <row r="1147" spans="1:12" x14ac:dyDescent="0.2">
      <c r="A1147" s="477"/>
      <c r="B1147" s="135"/>
      <c r="C1147" s="136"/>
      <c r="D1147" s="137"/>
      <c r="E1147" s="138"/>
      <c r="F1147" s="137"/>
      <c r="G1147" s="127"/>
      <c r="H1147" s="143"/>
      <c r="I1147" s="143"/>
      <c r="K1147" s="6"/>
      <c r="L1147" s="6"/>
    </row>
    <row r="1148" spans="1:12" x14ac:dyDescent="0.2">
      <c r="A1148" s="477"/>
      <c r="B1148" s="135"/>
      <c r="C1148" s="136"/>
      <c r="D1148" s="137"/>
      <c r="E1148" s="138"/>
      <c r="F1148" s="137"/>
      <c r="G1148" s="127"/>
      <c r="H1148" s="143"/>
      <c r="I1148" s="143"/>
      <c r="K1148" s="6"/>
      <c r="L1148" s="6"/>
    </row>
    <row r="1149" spans="1:12" x14ac:dyDescent="0.2">
      <c r="A1149" s="477"/>
      <c r="B1149" s="135"/>
      <c r="C1149" s="136"/>
      <c r="D1149" s="137"/>
      <c r="E1149" s="138"/>
      <c r="F1149" s="137"/>
      <c r="G1149" s="127"/>
      <c r="H1149" s="143"/>
      <c r="I1149" s="143"/>
      <c r="K1149" s="6"/>
      <c r="L1149" s="6"/>
    </row>
    <row r="1150" spans="1:12" x14ac:dyDescent="0.2">
      <c r="A1150" s="477"/>
      <c r="B1150" s="135"/>
      <c r="C1150" s="136"/>
      <c r="D1150" s="137"/>
      <c r="E1150" s="138"/>
      <c r="F1150" s="137"/>
      <c r="G1150" s="127"/>
      <c r="H1150" s="143"/>
      <c r="I1150" s="143"/>
      <c r="K1150" s="6"/>
      <c r="L1150" s="6"/>
    </row>
    <row r="1151" spans="1:12" x14ac:dyDescent="0.2">
      <c r="A1151" s="477"/>
      <c r="B1151" s="135"/>
      <c r="C1151" s="136"/>
      <c r="D1151" s="137"/>
      <c r="E1151" s="138"/>
      <c r="F1151" s="137"/>
      <c r="G1151" s="127"/>
      <c r="H1151" s="143"/>
      <c r="I1151" s="143"/>
      <c r="K1151" s="6"/>
      <c r="L1151" s="6"/>
    </row>
    <row r="1152" spans="1:12" x14ac:dyDescent="0.2">
      <c r="A1152" s="477"/>
      <c r="B1152" s="135"/>
      <c r="C1152" s="136"/>
      <c r="D1152" s="137"/>
      <c r="E1152" s="138"/>
      <c r="F1152" s="137"/>
      <c r="G1152" s="127"/>
      <c r="H1152" s="143"/>
      <c r="I1152" s="143"/>
      <c r="K1152" s="6"/>
      <c r="L1152" s="6"/>
    </row>
    <row r="1153" spans="1:12" x14ac:dyDescent="0.2">
      <c r="A1153" s="477"/>
      <c r="B1153" s="135"/>
      <c r="C1153" s="136"/>
      <c r="D1153" s="137"/>
      <c r="E1153" s="138"/>
      <c r="F1153" s="137"/>
      <c r="G1153" s="127"/>
      <c r="H1153" s="143"/>
      <c r="I1153" s="143"/>
      <c r="K1153" s="6"/>
      <c r="L1153" s="6"/>
    </row>
    <row r="1154" spans="1:12" x14ac:dyDescent="0.2">
      <c r="A1154" s="477"/>
      <c r="B1154" s="135"/>
      <c r="C1154" s="136"/>
      <c r="D1154" s="137"/>
      <c r="E1154" s="138"/>
      <c r="F1154" s="137"/>
      <c r="G1154" s="127"/>
      <c r="H1154" s="143"/>
      <c r="I1154" s="143"/>
      <c r="K1154" s="6"/>
      <c r="L1154" s="6"/>
    </row>
    <row r="1155" spans="1:12" x14ac:dyDescent="0.2">
      <c r="A1155" s="477"/>
      <c r="B1155" s="135"/>
      <c r="C1155" s="136"/>
      <c r="D1155" s="137"/>
      <c r="E1155" s="138"/>
      <c r="F1155" s="137"/>
      <c r="G1155" s="127"/>
      <c r="H1155" s="143"/>
      <c r="I1155" s="143"/>
      <c r="K1155" s="6"/>
      <c r="L1155" s="6"/>
    </row>
    <row r="1156" spans="1:12" x14ac:dyDescent="0.2">
      <c r="A1156" s="477"/>
      <c r="B1156" s="135"/>
      <c r="C1156" s="136"/>
      <c r="D1156" s="137"/>
      <c r="E1156" s="138"/>
      <c r="F1156" s="137"/>
      <c r="G1156" s="127"/>
      <c r="H1156" s="143"/>
      <c r="I1156" s="143"/>
      <c r="K1156" s="6"/>
      <c r="L1156" s="6"/>
    </row>
    <row r="1157" spans="1:12" x14ac:dyDescent="0.2">
      <c r="A1157" s="477"/>
      <c r="B1157" s="135"/>
      <c r="C1157" s="136"/>
      <c r="D1157" s="137"/>
      <c r="E1157" s="138"/>
      <c r="F1157" s="137"/>
      <c r="G1157" s="127"/>
      <c r="H1157" s="143"/>
      <c r="I1157" s="143"/>
      <c r="K1157" s="6"/>
      <c r="L1157" s="6"/>
    </row>
    <row r="1158" spans="1:12" x14ac:dyDescent="0.2">
      <c r="A1158" s="477"/>
      <c r="B1158" s="135"/>
      <c r="C1158" s="136"/>
      <c r="D1158" s="137"/>
      <c r="E1158" s="138"/>
      <c r="F1158" s="137"/>
      <c r="G1158" s="127"/>
      <c r="H1158" s="143"/>
      <c r="I1158" s="143"/>
      <c r="K1158" s="6"/>
      <c r="L1158" s="6"/>
    </row>
    <row r="1159" spans="1:12" x14ac:dyDescent="0.2">
      <c r="A1159" s="477"/>
      <c r="B1159" s="135"/>
      <c r="C1159" s="136"/>
      <c r="D1159" s="137"/>
      <c r="E1159" s="138"/>
      <c r="F1159" s="137"/>
      <c r="G1159" s="127"/>
      <c r="H1159" s="143"/>
      <c r="I1159" s="143"/>
      <c r="K1159" s="6"/>
      <c r="L1159" s="6"/>
    </row>
    <row r="1160" spans="1:12" x14ac:dyDescent="0.2">
      <c r="A1160" s="477"/>
      <c r="B1160" s="135"/>
      <c r="C1160" s="136"/>
      <c r="D1160" s="137"/>
      <c r="E1160" s="138"/>
      <c r="F1160" s="137"/>
      <c r="G1160" s="127"/>
      <c r="H1160" s="143"/>
      <c r="I1160" s="143"/>
      <c r="K1160" s="6"/>
      <c r="L1160" s="6"/>
    </row>
    <row r="1161" spans="1:12" x14ac:dyDescent="0.2">
      <c r="A1161" s="477"/>
      <c r="B1161" s="135"/>
      <c r="C1161" s="136"/>
      <c r="D1161" s="137"/>
      <c r="E1161" s="138"/>
      <c r="F1161" s="137"/>
      <c r="G1161" s="127"/>
      <c r="H1161" s="143"/>
      <c r="I1161" s="143"/>
      <c r="K1161" s="6"/>
      <c r="L1161" s="6"/>
    </row>
    <row r="1162" spans="1:12" x14ac:dyDescent="0.2">
      <c r="A1162" s="477"/>
      <c r="B1162" s="135"/>
      <c r="C1162" s="136"/>
      <c r="D1162" s="137"/>
      <c r="E1162" s="138"/>
      <c r="F1162" s="137"/>
      <c r="G1162" s="127"/>
      <c r="H1162" s="143"/>
      <c r="I1162" s="143"/>
      <c r="K1162" s="6"/>
      <c r="L1162" s="6"/>
    </row>
    <row r="1163" spans="1:12" x14ac:dyDescent="0.2">
      <c r="A1163" s="477"/>
      <c r="B1163" s="135"/>
      <c r="C1163" s="136"/>
      <c r="D1163" s="137"/>
      <c r="E1163" s="138"/>
      <c r="F1163" s="137"/>
      <c r="G1163" s="127"/>
      <c r="H1163" s="143"/>
      <c r="I1163" s="143"/>
      <c r="K1163" s="6"/>
      <c r="L1163" s="6"/>
    </row>
    <row r="1164" spans="1:12" x14ac:dyDescent="0.2">
      <c r="A1164" s="477"/>
      <c r="B1164" s="135"/>
      <c r="C1164" s="136"/>
      <c r="D1164" s="137"/>
      <c r="E1164" s="138"/>
      <c r="F1164" s="137"/>
      <c r="G1164" s="127"/>
      <c r="H1164" s="143"/>
      <c r="I1164" s="143"/>
      <c r="K1164" s="6"/>
      <c r="L1164" s="6"/>
    </row>
    <row r="1165" spans="1:12" x14ac:dyDescent="0.2">
      <c r="A1165" s="477"/>
      <c r="B1165" s="135"/>
      <c r="C1165" s="136"/>
      <c r="D1165" s="137"/>
      <c r="E1165" s="138"/>
      <c r="F1165" s="137"/>
      <c r="G1165" s="127"/>
      <c r="H1165" s="143"/>
      <c r="I1165" s="143"/>
      <c r="K1165" s="6"/>
      <c r="L1165" s="6"/>
    </row>
    <row r="1166" spans="1:12" x14ac:dyDescent="0.2">
      <c r="A1166" s="477"/>
      <c r="B1166" s="135"/>
      <c r="C1166" s="136"/>
      <c r="D1166" s="137"/>
      <c r="E1166" s="138"/>
      <c r="F1166" s="137"/>
      <c r="G1166" s="127"/>
      <c r="H1166" s="143"/>
      <c r="I1166" s="143"/>
      <c r="K1166" s="6"/>
      <c r="L1166" s="6"/>
    </row>
    <row r="1167" spans="1:12" x14ac:dyDescent="0.2">
      <c r="A1167" s="477"/>
      <c r="B1167" s="135"/>
      <c r="C1167" s="136"/>
      <c r="D1167" s="137"/>
      <c r="E1167" s="138"/>
      <c r="F1167" s="137"/>
      <c r="G1167" s="127"/>
      <c r="H1167" s="143"/>
      <c r="I1167" s="143"/>
      <c r="K1167" s="6"/>
      <c r="L1167" s="6"/>
    </row>
    <row r="1168" spans="1:12" x14ac:dyDescent="0.2">
      <c r="A1168" s="477"/>
      <c r="B1168" s="135"/>
      <c r="C1168" s="136"/>
      <c r="D1168" s="137"/>
      <c r="E1168" s="138"/>
      <c r="F1168" s="137"/>
      <c r="G1168" s="127"/>
      <c r="H1168" s="143"/>
      <c r="I1168" s="143"/>
      <c r="K1168" s="6"/>
      <c r="L1168" s="6"/>
    </row>
    <row r="1169" spans="1:12" x14ac:dyDescent="0.2">
      <c r="A1169" s="477"/>
      <c r="B1169" s="135"/>
      <c r="C1169" s="136"/>
      <c r="D1169" s="137"/>
      <c r="E1169" s="138"/>
      <c r="F1169" s="137"/>
      <c r="G1169" s="127"/>
      <c r="H1169" s="143"/>
      <c r="I1169" s="143"/>
      <c r="K1169" s="6"/>
      <c r="L1169" s="6"/>
    </row>
    <row r="1170" spans="1:12" x14ac:dyDescent="0.2">
      <c r="A1170" s="477"/>
      <c r="B1170" s="135"/>
      <c r="C1170" s="136"/>
      <c r="D1170" s="137"/>
      <c r="E1170" s="138"/>
      <c r="F1170" s="137"/>
      <c r="G1170" s="127"/>
      <c r="H1170" s="143"/>
      <c r="I1170" s="143"/>
      <c r="K1170" s="6"/>
      <c r="L1170" s="6"/>
    </row>
    <row r="1171" spans="1:12" x14ac:dyDescent="0.2">
      <c r="A1171" s="477"/>
      <c r="B1171" s="135"/>
      <c r="C1171" s="136"/>
      <c r="D1171" s="137"/>
      <c r="E1171" s="138"/>
      <c r="F1171" s="137"/>
      <c r="G1171" s="127"/>
      <c r="H1171" s="143"/>
      <c r="I1171" s="143"/>
      <c r="K1171" s="6"/>
      <c r="L1171" s="6"/>
    </row>
    <row r="1172" spans="1:12" x14ac:dyDescent="0.2">
      <c r="A1172" s="477"/>
      <c r="B1172" s="135"/>
      <c r="C1172" s="136"/>
      <c r="D1172" s="137"/>
      <c r="E1172" s="138"/>
      <c r="F1172" s="137"/>
      <c r="G1172" s="127"/>
      <c r="H1172" s="143"/>
      <c r="I1172" s="143"/>
      <c r="K1172" s="6"/>
      <c r="L1172" s="6"/>
    </row>
    <row r="1173" spans="1:12" x14ac:dyDescent="0.2">
      <c r="A1173" s="477"/>
      <c r="B1173" s="135"/>
      <c r="C1173" s="136"/>
      <c r="D1173" s="137"/>
      <c r="E1173" s="138"/>
      <c r="F1173" s="137"/>
      <c r="G1173" s="127"/>
      <c r="H1173" s="143"/>
      <c r="I1173" s="143"/>
      <c r="K1173" s="6"/>
      <c r="L1173" s="6"/>
    </row>
    <row r="1174" spans="1:12" x14ac:dyDescent="0.2">
      <c r="A1174" s="477"/>
      <c r="B1174" s="135"/>
      <c r="C1174" s="136"/>
      <c r="D1174" s="137"/>
      <c r="E1174" s="138"/>
      <c r="F1174" s="137"/>
      <c r="G1174" s="127"/>
      <c r="H1174" s="143"/>
      <c r="I1174" s="143"/>
      <c r="K1174" s="6"/>
      <c r="L1174" s="6"/>
    </row>
    <row r="1175" spans="1:12" x14ac:dyDescent="0.2">
      <c r="A1175" s="477"/>
      <c r="B1175" s="135"/>
      <c r="C1175" s="136"/>
      <c r="D1175" s="137"/>
      <c r="E1175" s="138"/>
      <c r="F1175" s="137"/>
      <c r="G1175" s="127"/>
      <c r="H1175" s="143"/>
      <c r="I1175" s="143"/>
      <c r="K1175" s="6"/>
      <c r="L1175" s="6"/>
    </row>
    <row r="1176" spans="1:12" x14ac:dyDescent="0.2">
      <c r="A1176" s="477"/>
      <c r="B1176" s="135"/>
      <c r="C1176" s="136"/>
      <c r="D1176" s="137"/>
      <c r="E1176" s="138"/>
      <c r="F1176" s="137"/>
      <c r="G1176" s="127"/>
      <c r="H1176" s="143"/>
      <c r="I1176" s="143"/>
      <c r="K1176" s="6"/>
      <c r="L1176" s="6"/>
    </row>
    <row r="1177" spans="1:12" x14ac:dyDescent="0.2">
      <c r="A1177" s="477"/>
      <c r="B1177" s="135"/>
      <c r="C1177" s="136"/>
      <c r="D1177" s="137"/>
      <c r="E1177" s="138"/>
      <c r="F1177" s="137"/>
      <c r="G1177" s="127"/>
      <c r="H1177" s="143"/>
      <c r="I1177" s="143"/>
      <c r="K1177" s="6"/>
      <c r="L1177" s="6"/>
    </row>
    <row r="1178" spans="1:12" x14ac:dyDescent="0.2">
      <c r="A1178" s="477"/>
      <c r="B1178" s="135"/>
      <c r="C1178" s="136"/>
      <c r="D1178" s="137"/>
      <c r="E1178" s="138"/>
      <c r="F1178" s="137"/>
      <c r="G1178" s="127"/>
      <c r="H1178" s="143"/>
      <c r="I1178" s="143"/>
      <c r="K1178" s="6"/>
      <c r="L1178" s="6"/>
    </row>
    <row r="1179" spans="1:12" x14ac:dyDescent="0.2">
      <c r="A1179" s="477"/>
      <c r="B1179" s="135"/>
      <c r="C1179" s="136"/>
      <c r="D1179" s="137"/>
      <c r="E1179" s="138"/>
      <c r="F1179" s="137"/>
      <c r="G1179" s="127"/>
      <c r="H1179" s="143"/>
      <c r="I1179" s="143"/>
      <c r="K1179" s="6"/>
      <c r="L1179" s="6"/>
    </row>
    <row r="1180" spans="1:12" x14ac:dyDescent="0.2">
      <c r="A1180" s="477"/>
      <c r="B1180" s="135"/>
      <c r="C1180" s="136"/>
      <c r="D1180" s="137"/>
      <c r="E1180" s="138"/>
      <c r="F1180" s="137"/>
      <c r="G1180" s="127"/>
      <c r="H1180" s="143"/>
      <c r="I1180" s="143"/>
      <c r="K1180" s="6"/>
      <c r="L1180" s="6"/>
    </row>
    <row r="1181" spans="1:12" x14ac:dyDescent="0.2">
      <c r="A1181" s="477"/>
      <c r="B1181" s="135"/>
      <c r="C1181" s="136"/>
      <c r="D1181" s="137"/>
      <c r="E1181" s="138"/>
      <c r="F1181" s="137"/>
      <c r="G1181" s="127"/>
      <c r="H1181" s="143"/>
      <c r="I1181" s="143"/>
      <c r="K1181" s="6"/>
      <c r="L1181" s="6"/>
    </row>
    <row r="1182" spans="1:12" x14ac:dyDescent="0.2">
      <c r="A1182" s="477"/>
      <c r="B1182" s="135"/>
      <c r="C1182" s="136"/>
      <c r="D1182" s="137"/>
      <c r="E1182" s="138"/>
      <c r="F1182" s="137"/>
      <c r="G1182" s="127"/>
      <c r="H1182" s="143"/>
      <c r="I1182" s="143"/>
      <c r="K1182" s="6"/>
      <c r="L1182" s="6"/>
    </row>
    <row r="1183" spans="1:12" x14ac:dyDescent="0.2">
      <c r="A1183" s="477"/>
      <c r="B1183" s="135"/>
      <c r="C1183" s="136"/>
      <c r="D1183" s="137"/>
      <c r="E1183" s="138"/>
      <c r="F1183" s="137"/>
      <c r="G1183" s="127"/>
      <c r="H1183" s="143"/>
      <c r="I1183" s="143"/>
      <c r="K1183" s="6"/>
      <c r="L1183" s="6"/>
    </row>
    <row r="1184" spans="1:12" x14ac:dyDescent="0.2">
      <c r="A1184" s="477"/>
      <c r="B1184" s="135"/>
      <c r="C1184" s="136"/>
      <c r="D1184" s="137"/>
      <c r="E1184" s="138"/>
      <c r="F1184" s="137"/>
      <c r="G1184" s="127"/>
      <c r="H1184" s="143"/>
      <c r="I1184" s="143"/>
      <c r="K1184" s="6"/>
      <c r="L1184" s="6"/>
    </row>
    <row r="1185" spans="1:12" x14ac:dyDescent="0.2">
      <c r="A1185" s="477"/>
      <c r="B1185" s="135"/>
      <c r="C1185" s="136"/>
      <c r="D1185" s="137"/>
      <c r="E1185" s="138"/>
      <c r="F1185" s="137"/>
      <c r="G1185" s="127"/>
      <c r="H1185" s="143"/>
      <c r="I1185" s="143"/>
      <c r="K1185" s="6"/>
      <c r="L1185" s="6"/>
    </row>
    <row r="1186" spans="1:12" x14ac:dyDescent="0.2">
      <c r="A1186" s="477"/>
      <c r="B1186" s="135"/>
      <c r="C1186" s="136"/>
      <c r="D1186" s="137"/>
      <c r="E1186" s="138"/>
      <c r="F1186" s="137"/>
      <c r="G1186" s="127"/>
      <c r="H1186" s="143"/>
      <c r="I1186" s="143"/>
      <c r="K1186" s="6"/>
      <c r="L1186" s="6"/>
    </row>
    <row r="1187" spans="1:12" x14ac:dyDescent="0.2">
      <c r="A1187" s="477"/>
      <c r="B1187" s="135"/>
      <c r="C1187" s="136"/>
      <c r="D1187" s="137"/>
      <c r="E1187" s="138"/>
      <c r="F1187" s="137"/>
      <c r="G1187" s="127"/>
      <c r="H1187" s="143"/>
      <c r="I1187" s="143"/>
      <c r="K1187" s="6"/>
      <c r="L1187" s="6"/>
    </row>
    <row r="1188" spans="1:12" x14ac:dyDescent="0.2">
      <c r="A1188" s="477"/>
      <c r="B1188" s="135"/>
      <c r="C1188" s="136"/>
      <c r="D1188" s="137"/>
      <c r="E1188" s="138"/>
      <c r="F1188" s="137"/>
      <c r="G1188" s="127"/>
      <c r="H1188" s="143"/>
      <c r="I1188" s="143"/>
      <c r="K1188" s="6"/>
      <c r="L1188" s="6"/>
    </row>
    <row r="1189" spans="1:12" x14ac:dyDescent="0.2">
      <c r="A1189" s="477"/>
      <c r="B1189" s="135"/>
      <c r="C1189" s="136"/>
      <c r="D1189" s="137"/>
      <c r="E1189" s="138"/>
      <c r="F1189" s="137"/>
      <c r="G1189" s="127"/>
      <c r="H1189" s="143"/>
      <c r="I1189" s="143"/>
      <c r="K1189" s="6"/>
      <c r="L1189" s="6"/>
    </row>
    <row r="1190" spans="1:12" x14ac:dyDescent="0.2">
      <c r="A1190" s="477"/>
      <c r="B1190" s="135"/>
      <c r="C1190" s="136"/>
      <c r="D1190" s="137"/>
      <c r="E1190" s="138"/>
      <c r="F1190" s="137"/>
      <c r="G1190" s="127"/>
      <c r="H1190" s="143"/>
      <c r="I1190" s="143"/>
      <c r="K1190" s="6"/>
      <c r="L1190" s="6"/>
    </row>
    <row r="1191" spans="1:12" x14ac:dyDescent="0.2">
      <c r="A1191" s="477"/>
      <c r="B1191" s="135"/>
      <c r="C1191" s="136"/>
      <c r="D1191" s="137"/>
      <c r="E1191" s="138"/>
      <c r="F1191" s="137"/>
      <c r="G1191" s="127"/>
      <c r="H1191" s="143"/>
      <c r="I1191" s="143"/>
      <c r="K1191" s="6"/>
      <c r="L1191" s="6"/>
    </row>
    <row r="1192" spans="1:12" x14ac:dyDescent="0.2">
      <c r="A1192" s="477"/>
      <c r="B1192" s="135"/>
      <c r="C1192" s="136"/>
      <c r="D1192" s="137"/>
      <c r="E1192" s="138"/>
      <c r="F1192" s="137"/>
      <c r="G1192" s="127"/>
      <c r="H1192" s="143"/>
      <c r="I1192" s="143"/>
      <c r="K1192" s="6"/>
      <c r="L1192" s="6"/>
    </row>
    <row r="1193" spans="1:12" x14ac:dyDescent="0.2">
      <c r="A1193" s="477"/>
      <c r="B1193" s="135"/>
      <c r="C1193" s="136"/>
      <c r="D1193" s="137"/>
      <c r="E1193" s="138"/>
      <c r="F1193" s="137"/>
      <c r="G1193" s="127"/>
      <c r="H1193" s="143"/>
      <c r="I1193" s="143"/>
      <c r="K1193" s="6"/>
      <c r="L1193" s="6"/>
    </row>
    <row r="1194" spans="1:12" x14ac:dyDescent="0.2">
      <c r="A1194" s="477"/>
      <c r="B1194" s="135"/>
      <c r="C1194" s="136"/>
      <c r="D1194" s="137"/>
      <c r="E1194" s="138"/>
      <c r="F1194" s="137"/>
      <c r="G1194" s="127"/>
      <c r="H1194" s="143"/>
      <c r="I1194" s="143"/>
      <c r="K1194" s="6"/>
      <c r="L1194" s="6"/>
    </row>
    <row r="1195" spans="1:12" x14ac:dyDescent="0.2">
      <c r="A1195" s="477"/>
      <c r="B1195" s="135"/>
      <c r="C1195" s="136"/>
      <c r="D1195" s="137"/>
      <c r="E1195" s="138"/>
      <c r="F1195" s="137"/>
      <c r="G1195" s="127"/>
      <c r="H1195" s="143"/>
      <c r="I1195" s="143"/>
      <c r="K1195" s="6"/>
      <c r="L1195" s="6"/>
    </row>
    <row r="1196" spans="1:12" x14ac:dyDescent="0.2">
      <c r="A1196" s="477"/>
      <c r="B1196" s="135"/>
      <c r="C1196" s="136"/>
      <c r="D1196" s="137"/>
      <c r="E1196" s="138"/>
      <c r="F1196" s="137"/>
      <c r="G1196" s="127"/>
      <c r="H1196" s="143"/>
      <c r="I1196" s="143"/>
      <c r="K1196" s="6"/>
      <c r="L1196" s="6"/>
    </row>
    <row r="1197" spans="1:12" x14ac:dyDescent="0.2">
      <c r="A1197" s="477"/>
      <c r="B1197" s="135"/>
      <c r="C1197" s="136"/>
      <c r="D1197" s="137"/>
      <c r="E1197" s="138"/>
      <c r="F1197" s="137"/>
      <c r="G1197" s="127"/>
      <c r="H1197" s="143"/>
      <c r="I1197" s="143"/>
      <c r="K1197" s="6"/>
      <c r="L1197" s="6"/>
    </row>
    <row r="1198" spans="1:12" x14ac:dyDescent="0.2">
      <c r="A1198" s="477"/>
      <c r="B1198" s="135"/>
      <c r="C1198" s="136"/>
      <c r="D1198" s="137"/>
      <c r="E1198" s="138"/>
      <c r="F1198" s="137"/>
      <c r="G1198" s="127"/>
      <c r="H1198" s="143"/>
      <c r="I1198" s="143"/>
      <c r="K1198" s="6"/>
      <c r="L1198" s="6"/>
    </row>
    <row r="1199" spans="1:12" x14ac:dyDescent="0.2">
      <c r="A1199" s="477"/>
      <c r="B1199" s="135"/>
      <c r="C1199" s="136"/>
      <c r="D1199" s="137"/>
      <c r="E1199" s="138"/>
      <c r="F1199" s="137"/>
      <c r="G1199" s="127"/>
      <c r="H1199" s="143"/>
      <c r="I1199" s="143"/>
      <c r="K1199" s="6"/>
      <c r="L1199" s="6"/>
    </row>
    <row r="1200" spans="1:12" x14ac:dyDescent="0.2">
      <c r="A1200" s="477"/>
      <c r="B1200" s="135"/>
      <c r="C1200" s="136"/>
      <c r="D1200" s="137"/>
      <c r="E1200" s="138"/>
      <c r="F1200" s="137"/>
      <c r="G1200" s="127"/>
      <c r="H1200" s="143"/>
      <c r="I1200" s="143"/>
      <c r="K1200" s="6"/>
      <c r="L1200" s="6"/>
    </row>
    <row r="1201" spans="1:12" x14ac:dyDescent="0.2">
      <c r="A1201" s="477"/>
      <c r="B1201" s="135"/>
      <c r="C1201" s="136"/>
      <c r="D1201" s="137"/>
      <c r="E1201" s="138"/>
      <c r="F1201" s="137"/>
      <c r="G1201" s="127"/>
      <c r="H1201" s="143"/>
      <c r="I1201" s="143"/>
      <c r="K1201" s="6"/>
      <c r="L1201" s="6"/>
    </row>
    <row r="1202" spans="1:12" x14ac:dyDescent="0.2">
      <c r="A1202" s="477"/>
      <c r="B1202" s="135"/>
      <c r="C1202" s="136"/>
      <c r="D1202" s="137"/>
      <c r="E1202" s="138"/>
      <c r="F1202" s="137"/>
      <c r="G1202" s="127"/>
      <c r="H1202" s="143"/>
      <c r="I1202" s="143"/>
      <c r="K1202" s="6"/>
      <c r="L1202" s="6"/>
    </row>
    <row r="1203" spans="1:12" x14ac:dyDescent="0.2">
      <c r="A1203" s="477"/>
      <c r="B1203" s="135"/>
      <c r="C1203" s="136"/>
      <c r="D1203" s="137"/>
      <c r="E1203" s="138"/>
      <c r="F1203" s="137"/>
      <c r="G1203" s="127"/>
      <c r="H1203" s="143"/>
      <c r="I1203" s="143"/>
      <c r="K1203" s="6"/>
      <c r="L1203" s="6"/>
    </row>
    <row r="1204" spans="1:12" x14ac:dyDescent="0.2">
      <c r="A1204" s="477"/>
      <c r="B1204" s="135"/>
      <c r="C1204" s="136"/>
      <c r="D1204" s="137"/>
      <c r="E1204" s="138"/>
      <c r="F1204" s="137"/>
      <c r="G1204" s="127"/>
      <c r="H1204" s="143"/>
      <c r="I1204" s="143"/>
      <c r="K1204" s="6"/>
      <c r="L1204" s="6"/>
    </row>
    <row r="1205" spans="1:12" x14ac:dyDescent="0.2">
      <c r="A1205" s="477"/>
      <c r="B1205" s="135"/>
      <c r="C1205" s="136"/>
      <c r="D1205" s="137"/>
      <c r="E1205" s="138"/>
      <c r="F1205" s="137"/>
      <c r="G1205" s="127"/>
      <c r="H1205" s="143"/>
      <c r="I1205" s="143"/>
      <c r="K1205" s="6"/>
      <c r="L1205" s="6"/>
    </row>
    <row r="1206" spans="1:12" x14ac:dyDescent="0.2">
      <c r="A1206" s="477"/>
      <c r="B1206" s="135"/>
      <c r="C1206" s="136"/>
      <c r="D1206" s="137"/>
      <c r="E1206" s="138"/>
      <c r="F1206" s="137"/>
      <c r="G1206" s="127"/>
      <c r="H1206" s="143"/>
      <c r="I1206" s="143"/>
      <c r="K1206" s="6"/>
      <c r="L1206" s="6"/>
    </row>
    <row r="1207" spans="1:12" x14ac:dyDescent="0.2">
      <c r="A1207" s="477"/>
      <c r="B1207" s="135"/>
      <c r="C1207" s="136"/>
      <c r="D1207" s="137"/>
      <c r="E1207" s="138"/>
      <c r="F1207" s="137"/>
      <c r="G1207" s="127"/>
      <c r="H1207" s="143"/>
      <c r="I1207" s="143"/>
      <c r="K1207" s="6"/>
      <c r="L1207" s="6"/>
    </row>
    <row r="1208" spans="1:12" x14ac:dyDescent="0.2">
      <c r="A1208" s="477"/>
      <c r="B1208" s="135"/>
      <c r="C1208" s="136"/>
      <c r="D1208" s="137"/>
      <c r="E1208" s="138"/>
      <c r="F1208" s="137"/>
      <c r="G1208" s="127"/>
      <c r="H1208" s="143"/>
      <c r="I1208" s="143"/>
      <c r="K1208" s="6"/>
      <c r="L1208" s="6"/>
    </row>
    <row r="1209" spans="1:12" x14ac:dyDescent="0.2">
      <c r="A1209" s="477"/>
      <c r="B1209" s="135"/>
      <c r="C1209" s="136"/>
      <c r="D1209" s="137"/>
      <c r="E1209" s="138"/>
      <c r="F1209" s="137"/>
      <c r="G1209" s="127"/>
      <c r="H1209" s="143"/>
      <c r="I1209" s="143"/>
      <c r="K1209" s="6"/>
      <c r="L1209" s="6"/>
    </row>
    <row r="1210" spans="1:12" x14ac:dyDescent="0.2">
      <c r="A1210" s="477"/>
      <c r="B1210" s="135"/>
      <c r="C1210" s="136"/>
      <c r="D1210" s="137"/>
      <c r="E1210" s="138"/>
      <c r="F1210" s="137"/>
      <c r="G1210" s="127"/>
      <c r="H1210" s="143"/>
      <c r="I1210" s="143"/>
      <c r="K1210" s="6"/>
      <c r="L1210" s="6"/>
    </row>
    <row r="1211" spans="1:12" x14ac:dyDescent="0.2">
      <c r="A1211" s="477"/>
      <c r="B1211" s="135"/>
      <c r="C1211" s="136"/>
      <c r="D1211" s="137"/>
      <c r="E1211" s="138"/>
      <c r="F1211" s="137"/>
      <c r="G1211" s="127"/>
      <c r="H1211" s="143"/>
      <c r="I1211" s="143"/>
      <c r="K1211" s="6"/>
      <c r="L1211" s="6"/>
    </row>
    <row r="1212" spans="1:12" x14ac:dyDescent="0.2">
      <c r="A1212" s="477"/>
      <c r="B1212" s="135"/>
      <c r="C1212" s="136"/>
      <c r="D1212" s="137"/>
      <c r="E1212" s="138"/>
      <c r="F1212" s="137"/>
      <c r="G1212" s="127"/>
      <c r="H1212" s="143"/>
      <c r="I1212" s="143"/>
      <c r="K1212" s="6"/>
      <c r="L1212" s="6"/>
    </row>
    <row r="1213" spans="1:12" x14ac:dyDescent="0.2">
      <c r="A1213" s="477"/>
      <c r="B1213" s="135"/>
      <c r="C1213" s="136"/>
      <c r="D1213" s="137"/>
      <c r="E1213" s="138"/>
      <c r="F1213" s="137"/>
      <c r="G1213" s="127"/>
      <c r="H1213" s="143"/>
      <c r="I1213" s="143"/>
      <c r="K1213" s="6"/>
      <c r="L1213" s="6"/>
    </row>
    <row r="1214" spans="1:12" x14ac:dyDescent="0.2">
      <c r="A1214" s="477"/>
      <c r="B1214" s="135"/>
      <c r="C1214" s="136"/>
      <c r="D1214" s="137"/>
      <c r="E1214" s="138"/>
      <c r="F1214" s="137"/>
      <c r="G1214" s="127"/>
      <c r="H1214" s="143"/>
      <c r="I1214" s="143"/>
      <c r="K1214" s="6"/>
      <c r="L1214" s="6"/>
    </row>
    <row r="1215" spans="1:12" x14ac:dyDescent="0.2">
      <c r="A1215" s="477"/>
      <c r="B1215" s="135"/>
      <c r="C1215" s="136"/>
      <c r="D1215" s="137"/>
      <c r="E1215" s="138"/>
      <c r="F1215" s="137"/>
      <c r="G1215" s="127"/>
      <c r="H1215" s="143"/>
      <c r="I1215" s="143"/>
      <c r="K1215" s="6"/>
      <c r="L1215" s="6"/>
    </row>
    <row r="1216" spans="1:12" x14ac:dyDescent="0.2">
      <c r="A1216" s="477"/>
      <c r="B1216" s="135"/>
      <c r="C1216" s="136"/>
      <c r="D1216" s="137"/>
      <c r="E1216" s="138"/>
      <c r="F1216" s="137"/>
      <c r="G1216" s="127"/>
      <c r="H1216" s="143"/>
      <c r="I1216" s="143"/>
      <c r="K1216" s="6"/>
      <c r="L1216" s="6"/>
    </row>
    <row r="1217" spans="1:12" x14ac:dyDescent="0.2">
      <c r="A1217" s="477"/>
      <c r="B1217" s="135"/>
      <c r="C1217" s="136"/>
      <c r="D1217" s="137"/>
      <c r="E1217" s="138"/>
      <c r="F1217" s="137"/>
      <c r="G1217" s="127"/>
      <c r="H1217" s="143"/>
      <c r="I1217" s="143"/>
      <c r="K1217" s="6"/>
      <c r="L1217" s="6"/>
    </row>
    <row r="1218" spans="1:12" x14ac:dyDescent="0.2">
      <c r="A1218" s="477"/>
      <c r="B1218" s="135"/>
      <c r="C1218" s="136"/>
      <c r="D1218" s="137"/>
      <c r="E1218" s="138"/>
      <c r="F1218" s="137"/>
      <c r="G1218" s="127"/>
      <c r="H1218" s="143"/>
      <c r="I1218" s="143"/>
      <c r="K1218" s="6"/>
      <c r="L1218" s="6"/>
    </row>
    <row r="1219" spans="1:12" x14ac:dyDescent="0.2">
      <c r="A1219" s="477"/>
      <c r="B1219" s="135"/>
      <c r="C1219" s="136"/>
      <c r="D1219" s="137"/>
      <c r="E1219" s="138"/>
      <c r="F1219" s="137"/>
      <c r="G1219" s="127"/>
      <c r="H1219" s="143"/>
      <c r="I1219" s="143"/>
      <c r="K1219" s="6"/>
      <c r="L1219" s="6"/>
    </row>
    <row r="1220" spans="1:12" x14ac:dyDescent="0.2">
      <c r="A1220" s="477"/>
      <c r="B1220" s="135"/>
      <c r="C1220" s="136"/>
      <c r="D1220" s="137"/>
      <c r="E1220" s="138"/>
      <c r="F1220" s="137"/>
      <c r="G1220" s="127"/>
      <c r="H1220" s="143"/>
      <c r="I1220" s="143"/>
      <c r="K1220" s="6"/>
      <c r="L1220" s="6"/>
    </row>
    <row r="1221" spans="1:12" x14ac:dyDescent="0.2">
      <c r="A1221" s="477"/>
      <c r="B1221" s="135"/>
      <c r="C1221" s="136"/>
      <c r="D1221" s="137"/>
      <c r="E1221" s="138"/>
      <c r="F1221" s="137"/>
      <c r="G1221" s="127"/>
      <c r="H1221" s="143"/>
      <c r="I1221" s="143"/>
      <c r="K1221" s="6"/>
      <c r="L1221" s="6"/>
    </row>
    <row r="1222" spans="1:12" x14ac:dyDescent="0.2">
      <c r="A1222" s="477"/>
      <c r="B1222" s="135"/>
      <c r="C1222" s="136"/>
      <c r="D1222" s="137"/>
      <c r="E1222" s="138"/>
      <c r="F1222" s="137"/>
      <c r="G1222" s="127"/>
      <c r="H1222" s="143"/>
      <c r="I1222" s="143"/>
      <c r="K1222" s="6"/>
      <c r="L1222" s="6"/>
    </row>
    <row r="1223" spans="1:12" x14ac:dyDescent="0.2">
      <c r="A1223" s="477"/>
      <c r="B1223" s="135"/>
      <c r="C1223" s="136"/>
      <c r="D1223" s="137"/>
      <c r="E1223" s="138"/>
      <c r="F1223" s="137"/>
      <c r="G1223" s="127"/>
      <c r="H1223" s="143"/>
      <c r="I1223" s="143"/>
      <c r="K1223" s="6"/>
      <c r="L1223" s="6"/>
    </row>
    <row r="1224" spans="1:12" x14ac:dyDescent="0.2">
      <c r="A1224" s="477"/>
      <c r="B1224" s="135"/>
      <c r="C1224" s="136"/>
      <c r="D1224" s="137"/>
      <c r="E1224" s="138"/>
      <c r="F1224" s="137"/>
      <c r="G1224" s="127"/>
      <c r="H1224" s="143"/>
      <c r="I1224" s="143"/>
      <c r="K1224" s="6"/>
      <c r="L1224" s="6"/>
    </row>
    <row r="1225" spans="1:12" x14ac:dyDescent="0.2">
      <c r="A1225" s="477"/>
      <c r="B1225" s="135"/>
      <c r="C1225" s="136"/>
      <c r="D1225" s="137"/>
      <c r="E1225" s="138"/>
      <c r="F1225" s="137"/>
      <c r="G1225" s="127"/>
      <c r="H1225" s="143"/>
      <c r="I1225" s="143"/>
      <c r="K1225" s="6"/>
      <c r="L1225" s="6"/>
    </row>
    <row r="1226" spans="1:12" x14ac:dyDescent="0.2">
      <c r="A1226" s="477"/>
      <c r="B1226" s="135"/>
      <c r="C1226" s="136"/>
      <c r="D1226" s="137"/>
      <c r="E1226" s="138"/>
      <c r="F1226" s="137"/>
      <c r="G1226" s="127"/>
      <c r="H1226" s="143"/>
      <c r="I1226" s="143"/>
      <c r="K1226" s="6"/>
      <c r="L1226" s="6"/>
    </row>
    <row r="1227" spans="1:12" x14ac:dyDescent="0.2">
      <c r="A1227" s="477"/>
      <c r="B1227" s="135"/>
      <c r="C1227" s="136"/>
      <c r="D1227" s="137"/>
      <c r="E1227" s="138"/>
      <c r="F1227" s="137"/>
      <c r="G1227" s="127"/>
      <c r="H1227" s="143"/>
      <c r="I1227" s="143"/>
      <c r="K1227" s="6"/>
      <c r="L1227" s="6"/>
    </row>
    <row r="1228" spans="1:12" x14ac:dyDescent="0.2">
      <c r="A1228" s="477"/>
      <c r="B1228" s="135"/>
      <c r="C1228" s="136"/>
      <c r="D1228" s="137"/>
      <c r="E1228" s="138"/>
      <c r="F1228" s="137"/>
      <c r="G1228" s="127"/>
      <c r="H1228" s="143"/>
      <c r="I1228" s="143"/>
      <c r="K1228" s="6"/>
      <c r="L1228" s="6"/>
    </row>
    <row r="1229" spans="1:12" x14ac:dyDescent="0.2">
      <c r="A1229" s="477"/>
      <c r="B1229" s="135"/>
      <c r="C1229" s="136"/>
      <c r="D1229" s="137"/>
      <c r="E1229" s="138"/>
      <c r="F1229" s="137"/>
      <c r="G1229" s="127"/>
      <c r="H1229" s="143"/>
      <c r="I1229" s="143"/>
      <c r="K1229" s="6"/>
      <c r="L1229" s="6"/>
    </row>
    <row r="1230" spans="1:12" x14ac:dyDescent="0.2">
      <c r="A1230" s="477"/>
      <c r="B1230" s="135"/>
      <c r="C1230" s="136"/>
      <c r="D1230" s="137"/>
      <c r="E1230" s="138"/>
      <c r="F1230" s="137"/>
      <c r="G1230" s="127"/>
      <c r="H1230" s="143"/>
      <c r="I1230" s="143"/>
      <c r="K1230" s="6"/>
      <c r="L1230" s="6"/>
    </row>
    <row r="1231" spans="1:12" x14ac:dyDescent="0.2">
      <c r="A1231" s="477"/>
      <c r="B1231" s="135"/>
      <c r="C1231" s="136"/>
      <c r="D1231" s="137"/>
      <c r="E1231" s="138"/>
      <c r="F1231" s="137"/>
      <c r="G1231" s="127"/>
      <c r="H1231" s="143"/>
      <c r="I1231" s="143"/>
      <c r="K1231" s="6"/>
      <c r="L1231" s="6"/>
    </row>
    <row r="1232" spans="1:12" x14ac:dyDescent="0.2">
      <c r="A1232" s="477"/>
      <c r="B1232" s="135"/>
      <c r="C1232" s="136"/>
      <c r="D1232" s="137"/>
      <c r="E1232" s="138"/>
      <c r="F1232" s="137"/>
      <c r="G1232" s="127"/>
      <c r="H1232" s="143"/>
      <c r="I1232" s="143"/>
      <c r="K1232" s="6"/>
      <c r="L1232" s="6"/>
    </row>
    <row r="1233" spans="1:12" x14ac:dyDescent="0.2">
      <c r="A1233" s="477"/>
      <c r="B1233" s="135"/>
      <c r="C1233" s="136"/>
      <c r="D1233" s="137"/>
      <c r="E1233" s="138"/>
      <c r="F1233" s="137"/>
      <c r="G1233" s="127"/>
      <c r="H1233" s="143"/>
      <c r="I1233" s="143"/>
      <c r="K1233" s="6"/>
      <c r="L1233" s="6"/>
    </row>
    <row r="1234" spans="1:12" x14ac:dyDescent="0.2">
      <c r="A1234" s="477"/>
      <c r="B1234" s="135"/>
      <c r="C1234" s="136"/>
      <c r="D1234" s="137"/>
      <c r="E1234" s="138"/>
      <c r="F1234" s="137"/>
      <c r="G1234" s="127"/>
      <c r="H1234" s="143"/>
      <c r="I1234" s="143"/>
      <c r="K1234" s="6"/>
      <c r="L1234" s="6"/>
    </row>
    <row r="1235" spans="1:12" x14ac:dyDescent="0.2">
      <c r="A1235" s="477"/>
      <c r="B1235" s="135"/>
      <c r="C1235" s="136"/>
      <c r="D1235" s="137"/>
      <c r="E1235" s="138"/>
      <c r="F1235" s="137"/>
      <c r="G1235" s="127"/>
      <c r="H1235" s="143"/>
      <c r="I1235" s="143"/>
      <c r="K1235" s="6"/>
      <c r="L1235" s="6"/>
    </row>
    <row r="1236" spans="1:12" x14ac:dyDescent="0.2">
      <c r="A1236" s="477"/>
      <c r="B1236" s="135"/>
      <c r="C1236" s="136"/>
      <c r="D1236" s="137"/>
      <c r="E1236" s="138"/>
      <c r="F1236" s="137"/>
      <c r="G1236" s="127"/>
      <c r="H1236" s="143"/>
      <c r="I1236" s="143"/>
      <c r="K1236" s="6"/>
      <c r="L1236" s="6"/>
    </row>
    <row r="1237" spans="1:12" x14ac:dyDescent="0.2">
      <c r="A1237" s="477"/>
      <c r="B1237" s="135"/>
      <c r="C1237" s="136"/>
      <c r="D1237" s="137"/>
      <c r="E1237" s="138"/>
      <c r="F1237" s="137"/>
      <c r="G1237" s="127"/>
      <c r="H1237" s="143"/>
      <c r="I1237" s="143"/>
      <c r="K1237" s="6"/>
      <c r="L1237" s="6"/>
    </row>
    <row r="1238" spans="1:12" x14ac:dyDescent="0.2">
      <c r="A1238" s="477"/>
      <c r="B1238" s="135"/>
      <c r="C1238" s="136"/>
      <c r="D1238" s="137"/>
      <c r="E1238" s="138"/>
      <c r="F1238" s="137"/>
      <c r="G1238" s="127"/>
      <c r="H1238" s="143"/>
      <c r="I1238" s="143"/>
      <c r="K1238" s="6"/>
      <c r="L1238" s="6"/>
    </row>
    <row r="1239" spans="1:12" x14ac:dyDescent="0.2">
      <c r="A1239" s="477"/>
      <c r="B1239" s="135"/>
      <c r="C1239" s="136"/>
      <c r="D1239" s="137"/>
      <c r="E1239" s="138"/>
      <c r="F1239" s="137"/>
      <c r="G1239" s="127"/>
      <c r="H1239" s="143"/>
      <c r="I1239" s="143"/>
      <c r="K1239" s="6"/>
      <c r="L1239" s="6"/>
    </row>
    <row r="1240" spans="1:12" x14ac:dyDescent="0.2">
      <c r="A1240" s="477"/>
      <c r="B1240" s="135"/>
      <c r="C1240" s="136"/>
      <c r="D1240" s="137"/>
      <c r="E1240" s="138"/>
      <c r="F1240" s="137"/>
      <c r="G1240" s="127"/>
      <c r="H1240" s="143"/>
      <c r="I1240" s="143"/>
      <c r="K1240" s="6"/>
      <c r="L1240" s="6"/>
    </row>
    <row r="1241" spans="1:12" x14ac:dyDescent="0.2">
      <c r="A1241" s="477"/>
      <c r="B1241" s="135"/>
      <c r="C1241" s="136"/>
      <c r="D1241" s="137"/>
      <c r="E1241" s="138"/>
      <c r="F1241" s="137"/>
      <c r="G1241" s="127"/>
      <c r="H1241" s="143"/>
      <c r="I1241" s="143"/>
      <c r="K1241" s="6"/>
      <c r="L1241" s="6"/>
    </row>
    <row r="1242" spans="1:12" x14ac:dyDescent="0.2">
      <c r="A1242" s="477"/>
      <c r="B1242" s="135"/>
      <c r="C1242" s="136"/>
      <c r="D1242" s="137"/>
      <c r="E1242" s="138"/>
      <c r="F1242" s="137"/>
      <c r="G1242" s="127"/>
      <c r="H1242" s="143"/>
      <c r="I1242" s="143"/>
      <c r="K1242" s="6"/>
      <c r="L1242" s="6"/>
    </row>
    <row r="1243" spans="1:12" x14ac:dyDescent="0.2">
      <c r="A1243" s="477"/>
      <c r="B1243" s="135"/>
      <c r="C1243" s="136"/>
      <c r="D1243" s="137"/>
      <c r="E1243" s="138"/>
      <c r="F1243" s="137"/>
      <c r="G1243" s="127"/>
      <c r="H1243" s="143"/>
      <c r="I1243" s="143"/>
      <c r="K1243" s="6"/>
      <c r="L1243" s="6"/>
    </row>
    <row r="1244" spans="1:12" x14ac:dyDescent="0.2">
      <c r="A1244" s="477"/>
      <c r="B1244" s="135"/>
      <c r="C1244" s="136"/>
      <c r="D1244" s="137"/>
      <c r="E1244" s="138"/>
      <c r="F1244" s="137"/>
      <c r="G1244" s="127"/>
      <c r="H1244" s="143"/>
      <c r="I1244" s="143"/>
      <c r="K1244" s="6"/>
      <c r="L1244" s="6"/>
    </row>
    <row r="1245" spans="1:12" x14ac:dyDescent="0.2">
      <c r="A1245" s="477"/>
      <c r="B1245" s="135"/>
      <c r="C1245" s="136"/>
      <c r="D1245" s="137"/>
      <c r="E1245" s="138"/>
      <c r="F1245" s="137"/>
      <c r="G1245" s="127"/>
      <c r="H1245" s="143"/>
      <c r="I1245" s="143"/>
      <c r="K1245" s="6"/>
      <c r="L1245" s="6"/>
    </row>
    <row r="1246" spans="1:12" x14ac:dyDescent="0.2">
      <c r="A1246" s="477"/>
      <c r="B1246" s="135"/>
      <c r="C1246" s="136"/>
      <c r="D1246" s="137"/>
      <c r="E1246" s="138"/>
      <c r="F1246" s="137"/>
      <c r="G1246" s="127"/>
      <c r="H1246" s="143"/>
      <c r="I1246" s="143"/>
      <c r="K1246" s="6"/>
      <c r="L1246" s="6"/>
    </row>
    <row r="1247" spans="1:12" x14ac:dyDescent="0.2">
      <c r="A1247" s="477"/>
      <c r="B1247" s="135"/>
      <c r="C1247" s="136"/>
      <c r="D1247" s="137"/>
      <c r="E1247" s="138"/>
      <c r="F1247" s="137"/>
      <c r="G1247" s="127"/>
      <c r="H1247" s="143"/>
      <c r="I1247" s="143"/>
      <c r="K1247" s="6"/>
      <c r="L1247" s="6"/>
    </row>
    <row r="1248" spans="1:12" x14ac:dyDescent="0.2">
      <c r="A1248" s="477"/>
      <c r="B1248" s="135"/>
      <c r="C1248" s="136"/>
      <c r="D1248" s="137"/>
      <c r="E1248" s="138"/>
      <c r="F1248" s="137"/>
      <c r="G1248" s="127"/>
      <c r="H1248" s="143"/>
      <c r="I1248" s="143"/>
      <c r="K1248" s="6"/>
      <c r="L1248" s="6"/>
    </row>
    <row r="1249" spans="1:12" x14ac:dyDescent="0.2">
      <c r="A1249" s="477"/>
      <c r="B1249" s="135"/>
      <c r="C1249" s="136"/>
      <c r="D1249" s="137"/>
      <c r="E1249" s="138"/>
      <c r="F1249" s="137"/>
      <c r="G1249" s="127"/>
      <c r="H1249" s="143"/>
      <c r="I1249" s="143"/>
      <c r="K1249" s="6"/>
      <c r="L1249" s="6"/>
    </row>
    <row r="1250" spans="1:12" x14ac:dyDescent="0.2">
      <c r="A1250" s="477"/>
      <c r="B1250" s="135"/>
      <c r="C1250" s="136"/>
      <c r="D1250" s="137"/>
      <c r="E1250" s="138"/>
      <c r="F1250" s="137"/>
      <c r="G1250" s="127"/>
      <c r="H1250" s="143"/>
      <c r="I1250" s="143"/>
      <c r="K1250" s="6"/>
      <c r="L1250" s="6"/>
    </row>
    <row r="1251" spans="1:12" x14ac:dyDescent="0.2">
      <c r="A1251" s="477"/>
      <c r="B1251" s="135"/>
      <c r="C1251" s="136"/>
      <c r="D1251" s="137"/>
      <c r="E1251" s="138"/>
      <c r="F1251" s="137"/>
      <c r="G1251" s="127"/>
      <c r="H1251" s="143"/>
      <c r="I1251" s="143"/>
      <c r="K1251" s="6"/>
      <c r="L1251" s="6"/>
    </row>
    <row r="1252" spans="1:12" x14ac:dyDescent="0.2">
      <c r="A1252" s="477"/>
      <c r="B1252" s="135"/>
      <c r="C1252" s="136"/>
      <c r="D1252" s="137"/>
      <c r="E1252" s="138"/>
      <c r="F1252" s="137"/>
      <c r="G1252" s="127"/>
      <c r="H1252" s="143"/>
      <c r="I1252" s="143"/>
      <c r="K1252" s="6"/>
      <c r="L1252" s="6"/>
    </row>
    <row r="1253" spans="1:12" x14ac:dyDescent="0.2">
      <c r="A1253" s="477"/>
      <c r="B1253" s="135"/>
      <c r="C1253" s="136"/>
      <c r="D1253" s="137"/>
      <c r="E1253" s="138"/>
      <c r="F1253" s="137"/>
      <c r="G1253" s="127"/>
      <c r="H1253" s="143"/>
      <c r="I1253" s="143"/>
      <c r="K1253" s="6"/>
      <c r="L1253" s="6"/>
    </row>
    <row r="1254" spans="1:12" x14ac:dyDescent="0.2">
      <c r="A1254" s="477"/>
      <c r="B1254" s="135"/>
      <c r="C1254" s="136"/>
      <c r="D1254" s="137"/>
      <c r="E1254" s="138"/>
      <c r="F1254" s="137"/>
      <c r="G1254" s="127"/>
      <c r="H1254" s="143"/>
      <c r="I1254" s="143"/>
      <c r="K1254" s="6"/>
      <c r="L1254" s="6"/>
    </row>
    <row r="1255" spans="1:12" x14ac:dyDescent="0.2">
      <c r="A1255" s="477"/>
      <c r="B1255" s="135"/>
      <c r="C1255" s="136"/>
      <c r="D1255" s="137"/>
      <c r="E1255" s="138"/>
      <c r="F1255" s="137"/>
      <c r="G1255" s="127"/>
      <c r="H1255" s="143"/>
      <c r="I1255" s="143"/>
      <c r="K1255" s="6"/>
      <c r="L1255" s="6"/>
    </row>
    <row r="1256" spans="1:12" x14ac:dyDescent="0.2">
      <c r="A1256" s="477"/>
      <c r="B1256" s="135"/>
      <c r="C1256" s="136"/>
      <c r="D1256" s="137"/>
      <c r="E1256" s="138"/>
      <c r="F1256" s="137"/>
      <c r="G1256" s="127"/>
      <c r="H1256" s="143"/>
      <c r="I1256" s="143"/>
      <c r="K1256" s="6"/>
      <c r="L1256" s="6"/>
    </row>
    <row r="1257" spans="1:12" x14ac:dyDescent="0.2">
      <c r="A1257" s="477"/>
      <c r="B1257" s="135"/>
      <c r="C1257" s="136"/>
      <c r="D1257" s="137"/>
      <c r="E1257" s="138"/>
      <c r="F1257" s="137"/>
      <c r="G1257" s="127"/>
      <c r="H1257" s="143"/>
      <c r="I1257" s="143"/>
      <c r="K1257" s="6"/>
      <c r="L1257" s="6"/>
    </row>
    <row r="1258" spans="1:12" x14ac:dyDescent="0.2">
      <c r="A1258" s="477"/>
      <c r="B1258" s="135"/>
      <c r="C1258" s="136"/>
      <c r="D1258" s="137"/>
      <c r="E1258" s="138"/>
      <c r="F1258" s="137"/>
      <c r="G1258" s="127"/>
      <c r="H1258" s="143"/>
      <c r="I1258" s="143"/>
      <c r="K1258" s="6"/>
      <c r="L1258" s="6"/>
    </row>
    <row r="1259" spans="1:12" x14ac:dyDescent="0.2">
      <c r="A1259" s="477"/>
      <c r="B1259" s="135"/>
      <c r="C1259" s="136"/>
      <c r="D1259" s="137"/>
      <c r="E1259" s="138"/>
      <c r="F1259" s="137"/>
      <c r="G1259" s="127"/>
      <c r="H1259" s="143"/>
      <c r="I1259" s="143"/>
      <c r="K1259" s="6"/>
      <c r="L1259" s="6"/>
    </row>
    <row r="1260" spans="1:12" x14ac:dyDescent="0.2">
      <c r="A1260" s="477"/>
      <c r="B1260" s="135"/>
      <c r="C1260" s="136"/>
      <c r="D1260" s="137"/>
      <c r="E1260" s="138"/>
      <c r="F1260" s="137"/>
      <c r="G1260" s="127"/>
      <c r="H1260" s="143"/>
      <c r="I1260" s="143"/>
      <c r="K1260" s="6"/>
      <c r="L1260" s="6"/>
    </row>
    <row r="1261" spans="1:12" x14ac:dyDescent="0.2">
      <c r="A1261" s="477"/>
      <c r="B1261" s="135"/>
      <c r="C1261" s="136"/>
      <c r="D1261" s="137"/>
      <c r="E1261" s="138"/>
      <c r="F1261" s="137"/>
      <c r="G1261" s="127"/>
      <c r="H1261" s="143"/>
      <c r="I1261" s="143"/>
      <c r="K1261" s="6"/>
      <c r="L1261" s="6"/>
    </row>
    <row r="1262" spans="1:12" x14ac:dyDescent="0.2">
      <c r="A1262" s="477"/>
      <c r="B1262" s="135"/>
      <c r="C1262" s="136"/>
      <c r="D1262" s="137"/>
      <c r="E1262" s="138"/>
      <c r="F1262" s="137"/>
      <c r="G1262" s="127"/>
      <c r="H1262" s="143"/>
      <c r="I1262" s="143"/>
      <c r="K1262" s="6"/>
      <c r="L1262" s="6"/>
    </row>
    <row r="1263" spans="1:12" x14ac:dyDescent="0.2">
      <c r="A1263" s="477"/>
      <c r="B1263" s="135"/>
      <c r="C1263" s="136"/>
      <c r="D1263" s="137"/>
      <c r="E1263" s="138"/>
      <c r="F1263" s="137"/>
      <c r="G1263" s="127"/>
      <c r="H1263" s="143"/>
      <c r="I1263" s="143"/>
      <c r="K1263" s="6"/>
      <c r="L1263" s="6"/>
    </row>
    <row r="1264" spans="1:12" x14ac:dyDescent="0.2">
      <c r="A1264" s="477"/>
      <c r="B1264" s="135"/>
      <c r="C1264" s="136"/>
      <c r="D1264" s="137"/>
      <c r="E1264" s="138"/>
      <c r="F1264" s="137"/>
      <c r="G1264" s="127"/>
      <c r="H1264" s="143"/>
      <c r="I1264" s="143"/>
      <c r="K1264" s="6"/>
      <c r="L1264" s="6"/>
    </row>
    <row r="1265" spans="1:12" x14ac:dyDescent="0.2">
      <c r="A1265" s="477"/>
      <c r="B1265" s="135"/>
      <c r="C1265" s="136"/>
      <c r="D1265" s="137"/>
      <c r="E1265" s="138"/>
      <c r="F1265" s="137"/>
      <c r="G1265" s="127"/>
      <c r="H1265" s="143"/>
      <c r="I1265" s="143"/>
      <c r="K1265" s="6"/>
      <c r="L1265" s="6"/>
    </row>
    <row r="1266" spans="1:12" x14ac:dyDescent="0.2">
      <c r="A1266" s="477"/>
      <c r="B1266" s="135"/>
      <c r="C1266" s="136"/>
      <c r="D1266" s="137"/>
      <c r="E1266" s="138"/>
      <c r="F1266" s="137"/>
      <c r="G1266" s="127"/>
      <c r="H1266" s="143"/>
      <c r="I1266" s="143"/>
      <c r="K1266" s="6"/>
      <c r="L1266" s="6"/>
    </row>
    <row r="1267" spans="1:12" x14ac:dyDescent="0.2">
      <c r="A1267" s="477"/>
      <c r="B1267" s="135"/>
      <c r="C1267" s="136"/>
      <c r="D1267" s="137"/>
      <c r="E1267" s="138"/>
      <c r="F1267" s="137"/>
      <c r="G1267" s="127"/>
      <c r="H1267" s="143"/>
      <c r="I1267" s="143"/>
      <c r="K1267" s="6"/>
      <c r="L1267" s="6"/>
    </row>
    <row r="1268" spans="1:12" x14ac:dyDescent="0.2">
      <c r="A1268" s="477"/>
      <c r="B1268" s="135"/>
      <c r="C1268" s="136"/>
      <c r="D1268" s="137"/>
      <c r="E1268" s="138"/>
      <c r="F1268" s="137"/>
      <c r="G1268" s="127"/>
      <c r="H1268" s="143"/>
      <c r="I1268" s="143"/>
      <c r="K1268" s="6"/>
      <c r="L1268" s="6"/>
    </row>
    <row r="1269" spans="1:12" x14ac:dyDescent="0.2">
      <c r="A1269" s="477"/>
      <c r="B1269" s="135"/>
      <c r="C1269" s="136"/>
      <c r="D1269" s="137"/>
      <c r="E1269" s="138"/>
      <c r="F1269" s="137"/>
      <c r="G1269" s="127"/>
      <c r="H1269" s="143"/>
      <c r="I1269" s="143"/>
      <c r="K1269" s="6"/>
      <c r="L1269" s="6"/>
    </row>
    <row r="1270" spans="1:12" x14ac:dyDescent="0.2">
      <c r="A1270" s="477"/>
      <c r="B1270" s="135"/>
      <c r="C1270" s="136"/>
      <c r="D1270" s="137"/>
      <c r="E1270" s="138"/>
      <c r="F1270" s="137"/>
      <c r="G1270" s="127"/>
      <c r="H1270" s="143"/>
      <c r="I1270" s="143"/>
      <c r="K1270" s="6"/>
      <c r="L1270" s="6"/>
    </row>
    <row r="1271" spans="1:12" x14ac:dyDescent="0.2">
      <c r="A1271" s="477"/>
      <c r="B1271" s="135"/>
      <c r="C1271" s="136"/>
      <c r="D1271" s="137"/>
      <c r="E1271" s="138"/>
      <c r="F1271" s="137"/>
      <c r="G1271" s="127"/>
      <c r="H1271" s="143"/>
      <c r="I1271" s="143"/>
      <c r="K1271" s="6"/>
      <c r="L1271" s="6"/>
    </row>
    <row r="1272" spans="1:12" x14ac:dyDescent="0.2">
      <c r="A1272" s="477"/>
      <c r="B1272" s="135"/>
      <c r="C1272" s="136"/>
      <c r="D1272" s="137"/>
      <c r="E1272" s="138"/>
      <c r="F1272" s="137"/>
      <c r="G1272" s="127"/>
      <c r="H1272" s="143"/>
      <c r="I1272" s="143"/>
      <c r="K1272" s="6"/>
      <c r="L1272" s="6"/>
    </row>
    <row r="1273" spans="1:12" x14ac:dyDescent="0.2">
      <c r="A1273" s="477"/>
      <c r="B1273" s="135"/>
      <c r="C1273" s="136"/>
      <c r="D1273" s="137"/>
      <c r="E1273" s="138"/>
      <c r="F1273" s="137"/>
      <c r="G1273" s="127"/>
      <c r="H1273" s="143"/>
      <c r="I1273" s="143"/>
      <c r="K1273" s="6"/>
      <c r="L1273" s="6"/>
    </row>
    <row r="1274" spans="1:12" x14ac:dyDescent="0.2">
      <c r="A1274" s="477"/>
      <c r="B1274" s="135"/>
      <c r="C1274" s="136"/>
      <c r="D1274" s="137"/>
      <c r="E1274" s="138"/>
      <c r="F1274" s="137"/>
      <c r="G1274" s="127"/>
      <c r="H1274" s="143"/>
      <c r="I1274" s="143"/>
      <c r="K1274" s="6"/>
      <c r="L1274" s="6"/>
    </row>
    <row r="1275" spans="1:12" x14ac:dyDescent="0.2">
      <c r="A1275" s="477"/>
      <c r="B1275" s="135"/>
      <c r="C1275" s="136"/>
      <c r="D1275" s="137"/>
      <c r="E1275" s="138"/>
      <c r="F1275" s="137"/>
      <c r="G1275" s="127"/>
      <c r="H1275" s="143"/>
      <c r="I1275" s="143"/>
      <c r="K1275" s="6"/>
      <c r="L1275" s="6"/>
    </row>
    <row r="1276" spans="1:12" x14ac:dyDescent="0.2">
      <c r="A1276" s="477"/>
      <c r="B1276" s="135"/>
      <c r="C1276" s="136"/>
      <c r="D1276" s="137"/>
      <c r="E1276" s="138"/>
      <c r="F1276" s="137"/>
      <c r="G1276" s="127"/>
      <c r="H1276" s="143"/>
      <c r="I1276" s="143"/>
      <c r="K1276" s="6"/>
      <c r="L1276" s="6"/>
    </row>
    <row r="1277" spans="1:12" x14ac:dyDescent="0.2">
      <c r="A1277" s="477"/>
      <c r="B1277" s="135"/>
      <c r="C1277" s="136"/>
      <c r="D1277" s="137"/>
      <c r="E1277" s="138"/>
      <c r="F1277" s="137"/>
      <c r="G1277" s="127"/>
      <c r="H1277" s="143"/>
      <c r="I1277" s="143"/>
      <c r="K1277" s="6"/>
      <c r="L1277" s="6"/>
    </row>
    <row r="1278" spans="1:12" x14ac:dyDescent="0.2">
      <c r="A1278" s="477"/>
      <c r="B1278" s="135"/>
      <c r="C1278" s="136"/>
      <c r="D1278" s="137"/>
      <c r="E1278" s="138"/>
      <c r="F1278" s="137"/>
      <c r="G1278" s="127"/>
      <c r="H1278" s="143"/>
      <c r="I1278" s="143"/>
      <c r="K1278" s="6"/>
      <c r="L1278" s="6"/>
    </row>
    <row r="1279" spans="1:12" x14ac:dyDescent="0.2">
      <c r="A1279" s="477"/>
      <c r="B1279" s="135"/>
      <c r="C1279" s="136"/>
      <c r="D1279" s="137"/>
      <c r="E1279" s="138"/>
      <c r="F1279" s="137"/>
      <c r="G1279" s="127"/>
      <c r="H1279" s="143"/>
      <c r="I1279" s="143"/>
      <c r="K1279" s="6"/>
      <c r="L1279" s="6"/>
    </row>
    <row r="1280" spans="1:12" x14ac:dyDescent="0.2">
      <c r="A1280" s="477"/>
      <c r="B1280" s="135"/>
      <c r="C1280" s="136"/>
      <c r="D1280" s="137"/>
      <c r="E1280" s="138"/>
      <c r="F1280" s="137"/>
      <c r="G1280" s="127"/>
      <c r="H1280" s="143"/>
      <c r="I1280" s="143"/>
      <c r="K1280" s="6"/>
      <c r="L1280" s="6"/>
    </row>
    <row r="1281" spans="1:12" x14ac:dyDescent="0.2">
      <c r="A1281" s="477"/>
      <c r="B1281" s="135"/>
      <c r="C1281" s="136"/>
      <c r="D1281" s="137"/>
      <c r="E1281" s="138"/>
      <c r="F1281" s="137"/>
      <c r="G1281" s="127"/>
      <c r="H1281" s="143"/>
      <c r="I1281" s="143"/>
      <c r="K1281" s="6"/>
      <c r="L1281" s="6"/>
    </row>
    <row r="1282" spans="1:12" x14ac:dyDescent="0.2">
      <c r="A1282" s="477"/>
      <c r="B1282" s="135"/>
      <c r="C1282" s="136"/>
      <c r="D1282" s="137"/>
      <c r="E1282" s="138"/>
      <c r="F1282" s="137"/>
      <c r="G1282" s="127"/>
      <c r="H1282" s="143"/>
      <c r="I1282" s="143"/>
      <c r="K1282" s="6"/>
      <c r="L1282" s="6"/>
    </row>
    <row r="1283" spans="1:12" x14ac:dyDescent="0.2">
      <c r="A1283" s="477"/>
      <c r="B1283" s="135"/>
      <c r="C1283" s="136"/>
      <c r="D1283" s="137"/>
      <c r="E1283" s="138"/>
      <c r="F1283" s="137"/>
      <c r="G1283" s="127"/>
      <c r="H1283" s="143"/>
      <c r="I1283" s="143"/>
      <c r="K1283" s="6"/>
      <c r="L1283" s="6"/>
    </row>
    <row r="1284" spans="1:12" x14ac:dyDescent="0.2">
      <c r="A1284" s="477"/>
      <c r="B1284" s="135"/>
      <c r="C1284" s="136"/>
      <c r="D1284" s="137"/>
      <c r="E1284" s="138"/>
      <c r="F1284" s="137"/>
      <c r="G1284" s="127"/>
      <c r="H1284" s="143"/>
      <c r="I1284" s="143"/>
      <c r="K1284" s="6"/>
      <c r="L1284" s="6"/>
    </row>
    <row r="1285" spans="1:12" x14ac:dyDescent="0.2">
      <c r="A1285" s="477"/>
      <c r="B1285" s="135"/>
      <c r="C1285" s="136"/>
      <c r="D1285" s="137"/>
      <c r="E1285" s="138"/>
      <c r="F1285" s="137"/>
      <c r="G1285" s="127"/>
      <c r="H1285" s="143"/>
      <c r="I1285" s="143"/>
      <c r="K1285" s="6"/>
      <c r="L1285" s="6"/>
    </row>
    <row r="1286" spans="1:12" x14ac:dyDescent="0.2">
      <c r="A1286" s="477"/>
      <c r="B1286" s="135"/>
      <c r="C1286" s="136"/>
      <c r="D1286" s="137"/>
      <c r="E1286" s="138"/>
      <c r="F1286" s="137"/>
      <c r="G1286" s="127"/>
      <c r="H1286" s="143"/>
      <c r="I1286" s="143"/>
      <c r="K1286" s="6"/>
      <c r="L1286" s="6"/>
    </row>
    <row r="1287" spans="1:12" x14ac:dyDescent="0.2">
      <c r="A1287" s="477"/>
      <c r="B1287" s="135"/>
      <c r="C1287" s="136"/>
      <c r="D1287" s="137"/>
      <c r="E1287" s="138"/>
      <c r="F1287" s="137"/>
      <c r="G1287" s="127"/>
      <c r="H1287" s="143"/>
      <c r="I1287" s="143"/>
      <c r="K1287" s="6"/>
      <c r="L1287" s="6"/>
    </row>
    <row r="1288" spans="1:12" x14ac:dyDescent="0.2">
      <c r="A1288" s="477"/>
      <c r="B1288" s="135"/>
      <c r="C1288" s="136"/>
      <c r="D1288" s="137"/>
      <c r="E1288" s="138"/>
      <c r="F1288" s="137"/>
      <c r="G1288" s="127"/>
      <c r="H1288" s="143"/>
      <c r="I1288" s="143"/>
      <c r="K1288" s="6"/>
      <c r="L1288" s="6"/>
    </row>
    <row r="1289" spans="1:12" x14ac:dyDescent="0.2">
      <c r="A1289" s="477"/>
      <c r="B1289" s="135"/>
      <c r="C1289" s="136"/>
      <c r="D1289" s="137"/>
      <c r="E1289" s="138"/>
      <c r="F1289" s="137"/>
      <c r="G1289" s="127"/>
      <c r="H1289" s="143"/>
      <c r="I1289" s="143"/>
      <c r="K1289" s="6"/>
      <c r="L1289" s="6"/>
    </row>
    <row r="1290" spans="1:12" x14ac:dyDescent="0.2">
      <c r="A1290" s="477"/>
      <c r="B1290" s="135"/>
      <c r="C1290" s="136"/>
      <c r="D1290" s="137"/>
      <c r="E1290" s="138"/>
      <c r="F1290" s="137"/>
      <c r="G1290" s="127"/>
      <c r="H1290" s="143"/>
      <c r="I1290" s="143"/>
      <c r="K1290" s="6"/>
      <c r="L1290" s="6"/>
    </row>
    <row r="1291" spans="1:12" x14ac:dyDescent="0.2">
      <c r="A1291" s="477"/>
      <c r="B1291" s="135"/>
      <c r="C1291" s="136"/>
      <c r="D1291" s="137"/>
      <c r="E1291" s="138"/>
      <c r="F1291" s="137"/>
      <c r="G1291" s="127"/>
      <c r="H1291" s="143"/>
      <c r="I1291" s="143"/>
      <c r="K1291" s="6"/>
      <c r="L1291" s="6"/>
    </row>
    <row r="1292" spans="1:12" x14ac:dyDescent="0.2">
      <c r="A1292" s="477"/>
      <c r="B1292" s="135"/>
      <c r="C1292" s="136"/>
      <c r="D1292" s="137"/>
      <c r="E1292" s="138"/>
      <c r="F1292" s="137"/>
      <c r="G1292" s="127"/>
      <c r="H1292" s="143"/>
      <c r="I1292" s="143"/>
      <c r="K1292" s="6"/>
      <c r="L1292" s="6"/>
    </row>
    <row r="1293" spans="1:12" x14ac:dyDescent="0.2">
      <c r="A1293" s="477"/>
      <c r="B1293" s="135"/>
      <c r="C1293" s="136"/>
      <c r="D1293" s="137"/>
      <c r="E1293" s="138"/>
      <c r="F1293" s="137"/>
      <c r="G1293" s="127"/>
      <c r="H1293" s="143"/>
      <c r="I1293" s="143"/>
      <c r="K1293" s="6"/>
      <c r="L1293" s="6"/>
    </row>
    <row r="1294" spans="1:12" x14ac:dyDescent="0.2">
      <c r="A1294" s="477"/>
      <c r="B1294" s="135"/>
      <c r="C1294" s="136"/>
      <c r="D1294" s="137"/>
      <c r="E1294" s="138"/>
      <c r="F1294" s="137"/>
      <c r="G1294" s="127"/>
      <c r="H1294" s="143"/>
      <c r="I1294" s="143"/>
      <c r="K1294" s="6"/>
      <c r="L1294" s="6"/>
    </row>
    <row r="1295" spans="1:12" x14ac:dyDescent="0.2">
      <c r="A1295" s="477"/>
      <c r="B1295" s="135"/>
      <c r="C1295" s="136"/>
      <c r="D1295" s="137"/>
      <c r="E1295" s="138"/>
      <c r="F1295" s="137"/>
      <c r="G1295" s="127"/>
      <c r="H1295" s="143"/>
      <c r="I1295" s="143"/>
      <c r="K1295" s="6"/>
      <c r="L1295" s="6"/>
    </row>
    <row r="1296" spans="1:12" x14ac:dyDescent="0.2">
      <c r="A1296" s="477"/>
      <c r="B1296" s="135"/>
      <c r="C1296" s="136"/>
      <c r="D1296" s="137"/>
      <c r="E1296" s="138"/>
      <c r="F1296" s="137"/>
      <c r="G1296" s="127"/>
      <c r="H1296" s="143"/>
      <c r="I1296" s="143"/>
      <c r="K1296" s="6"/>
      <c r="L1296" s="6"/>
    </row>
    <row r="1297" spans="1:12" x14ac:dyDescent="0.2">
      <c r="A1297" s="477"/>
      <c r="B1297" s="135"/>
      <c r="C1297" s="136"/>
      <c r="D1297" s="137"/>
      <c r="E1297" s="138"/>
      <c r="F1297" s="137"/>
      <c r="G1297" s="127"/>
      <c r="H1297" s="143"/>
      <c r="I1297" s="143"/>
      <c r="K1297" s="6"/>
      <c r="L1297" s="6"/>
    </row>
    <row r="1298" spans="1:12" x14ac:dyDescent="0.2">
      <c r="A1298" s="477"/>
      <c r="B1298" s="135"/>
      <c r="C1298" s="136"/>
      <c r="D1298" s="137"/>
      <c r="E1298" s="138"/>
      <c r="F1298" s="137"/>
      <c r="G1298" s="127"/>
      <c r="H1298" s="143"/>
      <c r="I1298" s="143"/>
      <c r="K1298" s="6"/>
      <c r="L1298" s="6"/>
    </row>
    <row r="1299" spans="1:12" x14ac:dyDescent="0.2">
      <c r="A1299" s="477"/>
      <c r="B1299" s="135"/>
      <c r="C1299" s="136"/>
      <c r="D1299" s="137"/>
      <c r="E1299" s="138"/>
      <c r="F1299" s="137"/>
      <c r="G1299" s="127"/>
      <c r="H1299" s="143"/>
      <c r="I1299" s="143"/>
      <c r="K1299" s="6"/>
      <c r="L1299" s="6"/>
    </row>
    <row r="1300" spans="1:12" x14ac:dyDescent="0.2">
      <c r="A1300" s="477"/>
      <c r="B1300" s="135"/>
      <c r="C1300" s="136"/>
      <c r="D1300" s="137"/>
      <c r="E1300" s="138"/>
      <c r="F1300" s="137"/>
      <c r="G1300" s="127"/>
      <c r="H1300" s="143"/>
      <c r="I1300" s="143"/>
      <c r="K1300" s="6"/>
      <c r="L1300" s="6"/>
    </row>
    <row r="1301" spans="1:12" x14ac:dyDescent="0.2">
      <c r="A1301" s="477"/>
      <c r="B1301" s="135"/>
      <c r="C1301" s="136"/>
      <c r="D1301" s="137"/>
      <c r="E1301" s="138"/>
      <c r="F1301" s="137"/>
      <c r="G1301" s="127"/>
      <c r="H1301" s="143"/>
      <c r="I1301" s="143"/>
      <c r="K1301" s="6"/>
      <c r="L1301" s="6"/>
    </row>
    <row r="1302" spans="1:12" x14ac:dyDescent="0.2">
      <c r="A1302" s="477"/>
      <c r="B1302" s="135"/>
      <c r="C1302" s="136"/>
      <c r="D1302" s="137"/>
      <c r="E1302" s="138"/>
      <c r="F1302" s="137"/>
      <c r="G1302" s="127"/>
      <c r="H1302" s="143"/>
      <c r="I1302" s="143"/>
      <c r="K1302" s="6"/>
      <c r="L1302" s="6"/>
    </row>
    <row r="1303" spans="1:12" x14ac:dyDescent="0.2">
      <c r="A1303" s="477"/>
      <c r="B1303" s="135"/>
      <c r="C1303" s="136"/>
      <c r="D1303" s="137"/>
      <c r="E1303" s="138"/>
      <c r="F1303" s="137"/>
      <c r="G1303" s="127"/>
      <c r="H1303" s="143"/>
      <c r="I1303" s="143"/>
      <c r="K1303" s="6"/>
      <c r="L1303" s="6"/>
    </row>
    <row r="1304" spans="1:12" x14ac:dyDescent="0.2">
      <c r="A1304" s="477"/>
      <c r="B1304" s="135"/>
      <c r="C1304" s="136"/>
      <c r="D1304" s="137"/>
      <c r="E1304" s="138"/>
      <c r="F1304" s="137"/>
      <c r="G1304" s="127"/>
      <c r="H1304" s="143"/>
      <c r="I1304" s="143"/>
      <c r="K1304" s="6"/>
      <c r="L1304" s="6"/>
    </row>
    <row r="1305" spans="1:12" x14ac:dyDescent="0.2">
      <c r="A1305" s="477"/>
      <c r="B1305" s="135"/>
      <c r="C1305" s="136"/>
      <c r="D1305" s="137"/>
      <c r="E1305" s="138"/>
      <c r="F1305" s="137"/>
      <c r="G1305" s="127"/>
      <c r="H1305" s="143"/>
      <c r="I1305" s="143"/>
      <c r="K1305" s="6"/>
      <c r="L1305" s="6"/>
    </row>
    <row r="1306" spans="1:12" x14ac:dyDescent="0.2">
      <c r="A1306" s="477"/>
      <c r="B1306" s="135"/>
      <c r="C1306" s="136"/>
      <c r="D1306" s="137"/>
      <c r="E1306" s="138"/>
      <c r="F1306" s="137"/>
      <c r="G1306" s="127"/>
      <c r="H1306" s="143"/>
      <c r="I1306" s="143"/>
      <c r="K1306" s="6"/>
      <c r="L1306" s="6"/>
    </row>
    <row r="1307" spans="1:12" x14ac:dyDescent="0.2">
      <c r="A1307" s="477"/>
      <c r="B1307" s="135"/>
      <c r="C1307" s="136"/>
      <c r="D1307" s="137"/>
      <c r="E1307" s="138"/>
      <c r="F1307" s="137"/>
      <c r="G1307" s="127"/>
      <c r="H1307" s="143"/>
      <c r="I1307" s="143"/>
      <c r="K1307" s="6"/>
      <c r="L1307" s="6"/>
    </row>
    <row r="1308" spans="1:12" x14ac:dyDescent="0.2">
      <c r="A1308" s="477"/>
      <c r="B1308" s="135"/>
      <c r="C1308" s="136"/>
      <c r="D1308" s="137"/>
      <c r="E1308" s="138"/>
      <c r="F1308" s="137"/>
      <c r="G1308" s="127"/>
      <c r="H1308" s="143"/>
      <c r="I1308" s="143"/>
      <c r="K1308" s="6"/>
      <c r="L1308" s="6"/>
    </row>
    <row r="1309" spans="1:12" x14ac:dyDescent="0.2">
      <c r="A1309" s="477"/>
      <c r="B1309" s="135"/>
      <c r="C1309" s="136"/>
      <c r="D1309" s="137"/>
      <c r="E1309" s="138"/>
      <c r="F1309" s="137"/>
      <c r="G1309" s="127"/>
      <c r="H1309" s="143"/>
      <c r="I1309" s="143"/>
      <c r="K1309" s="6"/>
      <c r="L1309" s="6"/>
    </row>
    <row r="1310" spans="1:12" x14ac:dyDescent="0.2">
      <c r="A1310" s="477"/>
      <c r="B1310" s="135"/>
      <c r="C1310" s="136"/>
      <c r="D1310" s="137"/>
      <c r="E1310" s="138"/>
      <c r="F1310" s="137"/>
      <c r="G1310" s="127"/>
      <c r="H1310" s="143"/>
      <c r="I1310" s="143"/>
      <c r="K1310" s="6"/>
      <c r="L1310" s="6"/>
    </row>
    <row r="1311" spans="1:12" x14ac:dyDescent="0.2">
      <c r="A1311" s="477"/>
      <c r="B1311" s="135"/>
      <c r="C1311" s="136"/>
      <c r="D1311" s="137"/>
      <c r="E1311" s="138"/>
      <c r="F1311" s="137"/>
      <c r="G1311" s="127"/>
      <c r="H1311" s="143"/>
      <c r="I1311" s="143"/>
      <c r="K1311" s="6"/>
      <c r="L1311" s="6"/>
    </row>
    <row r="1312" spans="1:12" x14ac:dyDescent="0.2">
      <c r="A1312" s="477"/>
      <c r="B1312" s="135"/>
      <c r="C1312" s="136"/>
      <c r="D1312" s="137"/>
      <c r="E1312" s="138"/>
      <c r="F1312" s="137"/>
      <c r="G1312" s="127"/>
      <c r="H1312" s="143"/>
      <c r="I1312" s="143"/>
      <c r="K1312" s="6"/>
      <c r="L1312" s="6"/>
    </row>
    <row r="1313" spans="1:12" x14ac:dyDescent="0.2">
      <c r="A1313" s="477"/>
      <c r="B1313" s="135"/>
      <c r="C1313" s="136"/>
      <c r="D1313" s="137"/>
      <c r="E1313" s="138"/>
      <c r="F1313" s="137"/>
      <c r="G1313" s="127"/>
      <c r="H1313" s="143"/>
      <c r="I1313" s="143"/>
      <c r="K1313" s="6"/>
      <c r="L1313" s="6"/>
    </row>
    <row r="1314" spans="1:12" x14ac:dyDescent="0.2">
      <c r="A1314" s="477"/>
      <c r="B1314" s="135"/>
      <c r="C1314" s="136"/>
      <c r="D1314" s="137"/>
      <c r="E1314" s="138"/>
      <c r="F1314" s="137"/>
      <c r="G1314" s="127"/>
      <c r="H1314" s="143"/>
      <c r="I1314" s="143"/>
      <c r="K1314" s="6"/>
      <c r="L1314" s="6"/>
    </row>
    <row r="1315" spans="1:12" x14ac:dyDescent="0.2">
      <c r="A1315" s="477"/>
      <c r="B1315" s="135"/>
      <c r="C1315" s="136"/>
      <c r="D1315" s="137"/>
      <c r="E1315" s="138"/>
      <c r="F1315" s="137"/>
      <c r="G1315" s="127"/>
      <c r="H1315" s="143"/>
      <c r="I1315" s="143"/>
      <c r="K1315" s="6"/>
      <c r="L1315" s="6"/>
    </row>
    <row r="1316" spans="1:12" x14ac:dyDescent="0.2">
      <c r="A1316" s="477"/>
      <c r="B1316" s="135"/>
      <c r="C1316" s="136"/>
      <c r="D1316" s="137"/>
      <c r="E1316" s="138"/>
      <c r="F1316" s="137"/>
      <c r="G1316" s="127"/>
      <c r="H1316" s="143"/>
      <c r="I1316" s="143"/>
      <c r="K1316" s="6"/>
      <c r="L1316" s="6"/>
    </row>
    <row r="1317" spans="1:12" x14ac:dyDescent="0.2">
      <c r="A1317" s="477"/>
      <c r="B1317" s="135"/>
      <c r="C1317" s="136"/>
      <c r="D1317" s="137"/>
      <c r="E1317" s="138"/>
      <c r="F1317" s="137"/>
      <c r="G1317" s="127"/>
      <c r="H1317" s="143"/>
      <c r="I1317" s="143"/>
      <c r="K1317" s="6"/>
      <c r="L1317" s="6"/>
    </row>
    <row r="1318" spans="1:12" x14ac:dyDescent="0.2">
      <c r="A1318" s="477"/>
      <c r="B1318" s="135"/>
      <c r="C1318" s="136"/>
      <c r="D1318" s="137"/>
      <c r="E1318" s="138"/>
      <c r="F1318" s="137"/>
      <c r="G1318" s="127"/>
      <c r="H1318" s="143"/>
      <c r="I1318" s="143"/>
      <c r="K1318" s="6"/>
      <c r="L1318" s="6"/>
    </row>
    <row r="1319" spans="1:12" x14ac:dyDescent="0.2">
      <c r="A1319" s="477"/>
      <c r="B1319" s="135"/>
      <c r="C1319" s="136"/>
      <c r="D1319" s="137"/>
      <c r="E1319" s="138"/>
      <c r="F1319" s="137"/>
      <c r="G1319" s="127"/>
      <c r="H1319" s="143"/>
      <c r="I1319" s="143"/>
      <c r="K1319" s="6"/>
      <c r="L1319" s="6"/>
    </row>
    <row r="1320" spans="1:12" x14ac:dyDescent="0.2">
      <c r="A1320" s="477"/>
      <c r="B1320" s="135"/>
      <c r="C1320" s="136"/>
      <c r="D1320" s="137"/>
      <c r="E1320" s="138"/>
      <c r="F1320" s="137"/>
      <c r="G1320" s="127"/>
      <c r="H1320" s="143"/>
      <c r="I1320" s="143"/>
      <c r="K1320" s="6"/>
      <c r="L1320" s="6"/>
    </row>
    <row r="1321" spans="1:12" x14ac:dyDescent="0.2">
      <c r="A1321" s="477"/>
      <c r="B1321" s="135"/>
      <c r="C1321" s="136"/>
      <c r="D1321" s="137"/>
      <c r="E1321" s="138"/>
      <c r="F1321" s="137"/>
      <c r="G1321" s="127"/>
      <c r="H1321" s="143"/>
      <c r="I1321" s="143"/>
      <c r="K1321" s="6"/>
      <c r="L1321" s="6"/>
    </row>
    <row r="1322" spans="1:12" x14ac:dyDescent="0.2">
      <c r="A1322" s="477"/>
      <c r="B1322" s="135"/>
      <c r="C1322" s="136"/>
      <c r="D1322" s="137"/>
      <c r="E1322" s="138"/>
      <c r="F1322" s="137"/>
      <c r="G1322" s="127"/>
      <c r="H1322" s="143"/>
      <c r="I1322" s="143"/>
      <c r="K1322" s="6"/>
      <c r="L1322" s="6"/>
    </row>
    <row r="1323" spans="1:12" x14ac:dyDescent="0.2">
      <c r="A1323" s="477"/>
      <c r="B1323" s="135"/>
      <c r="C1323" s="136"/>
      <c r="D1323" s="137"/>
      <c r="E1323" s="138"/>
      <c r="F1323" s="137"/>
      <c r="G1323" s="127"/>
      <c r="H1323" s="143"/>
      <c r="I1323" s="143"/>
      <c r="K1323" s="6"/>
      <c r="L1323" s="6"/>
    </row>
    <row r="1324" spans="1:12" x14ac:dyDescent="0.2">
      <c r="A1324" s="477"/>
      <c r="B1324" s="135"/>
      <c r="C1324" s="136"/>
      <c r="D1324" s="137"/>
      <c r="E1324" s="138"/>
      <c r="F1324" s="137"/>
      <c r="G1324" s="127"/>
      <c r="H1324" s="143"/>
      <c r="I1324" s="143"/>
      <c r="K1324" s="6"/>
      <c r="L1324" s="6"/>
    </row>
    <row r="1325" spans="1:12" x14ac:dyDescent="0.2">
      <c r="A1325" s="477"/>
      <c r="B1325" s="135"/>
      <c r="C1325" s="136"/>
      <c r="D1325" s="137"/>
      <c r="E1325" s="138"/>
      <c r="F1325" s="137"/>
      <c r="G1325" s="127"/>
      <c r="H1325" s="143"/>
      <c r="I1325" s="143"/>
      <c r="K1325" s="6"/>
      <c r="L1325" s="6"/>
    </row>
    <row r="1326" spans="1:12" x14ac:dyDescent="0.2">
      <c r="A1326" s="477"/>
      <c r="B1326" s="135"/>
      <c r="C1326" s="136"/>
      <c r="D1326" s="137"/>
      <c r="E1326" s="138"/>
      <c r="F1326" s="137"/>
      <c r="G1326" s="127"/>
      <c r="H1326" s="143"/>
      <c r="I1326" s="143"/>
      <c r="K1326" s="6"/>
      <c r="L1326" s="6"/>
    </row>
    <row r="1327" spans="1:12" x14ac:dyDescent="0.2">
      <c r="A1327" s="477"/>
      <c r="B1327" s="135"/>
      <c r="C1327" s="136"/>
      <c r="D1327" s="137"/>
      <c r="E1327" s="138"/>
      <c r="F1327" s="137"/>
      <c r="G1327" s="127"/>
      <c r="H1327" s="143"/>
      <c r="I1327" s="143"/>
      <c r="K1327" s="6"/>
      <c r="L1327" s="6"/>
    </row>
    <row r="1328" spans="1:12" x14ac:dyDescent="0.2">
      <c r="A1328" s="477"/>
      <c r="B1328" s="135"/>
      <c r="C1328" s="136"/>
      <c r="D1328" s="137"/>
      <c r="E1328" s="138"/>
      <c r="F1328" s="137"/>
      <c r="G1328" s="127"/>
      <c r="H1328" s="143"/>
      <c r="I1328" s="143"/>
      <c r="K1328" s="6"/>
      <c r="L1328" s="6"/>
    </row>
    <row r="1329" spans="1:12" x14ac:dyDescent="0.2">
      <c r="A1329" s="477"/>
      <c r="B1329" s="135"/>
      <c r="C1329" s="136"/>
      <c r="D1329" s="137"/>
      <c r="E1329" s="138"/>
      <c r="F1329" s="137"/>
      <c r="G1329" s="127"/>
      <c r="H1329" s="143"/>
      <c r="I1329" s="143"/>
      <c r="K1329" s="6"/>
      <c r="L1329" s="6"/>
    </row>
    <row r="1330" spans="1:12" x14ac:dyDescent="0.2">
      <c r="A1330" s="477"/>
      <c r="B1330" s="135"/>
      <c r="C1330" s="136"/>
      <c r="D1330" s="137"/>
      <c r="E1330" s="138"/>
      <c r="F1330" s="137"/>
      <c r="G1330" s="127"/>
      <c r="H1330" s="143"/>
      <c r="I1330" s="143"/>
      <c r="K1330" s="6"/>
      <c r="L1330" s="6"/>
    </row>
    <row r="1331" spans="1:12" x14ac:dyDescent="0.2">
      <c r="A1331" s="477"/>
      <c r="B1331" s="135"/>
      <c r="C1331" s="136"/>
      <c r="D1331" s="137"/>
      <c r="E1331" s="138"/>
      <c r="F1331" s="137"/>
      <c r="G1331" s="127"/>
      <c r="H1331" s="143"/>
      <c r="I1331" s="143"/>
      <c r="K1331" s="6"/>
      <c r="L1331" s="6"/>
    </row>
    <row r="1332" spans="1:12" x14ac:dyDescent="0.2">
      <c r="A1332" s="477"/>
      <c r="B1332" s="135"/>
      <c r="C1332" s="136"/>
      <c r="D1332" s="137"/>
      <c r="E1332" s="138"/>
      <c r="F1332" s="137"/>
      <c r="G1332" s="127"/>
      <c r="H1332" s="143"/>
      <c r="I1332" s="143"/>
      <c r="K1332" s="6"/>
      <c r="L1332" s="6"/>
    </row>
    <row r="1333" spans="1:12" x14ac:dyDescent="0.2">
      <c r="A1333" s="477"/>
      <c r="B1333" s="135"/>
      <c r="C1333" s="136"/>
      <c r="D1333" s="137"/>
      <c r="E1333" s="138"/>
      <c r="F1333" s="137"/>
      <c r="G1333" s="127"/>
      <c r="H1333" s="143"/>
      <c r="I1333" s="143"/>
      <c r="K1333" s="6"/>
      <c r="L1333" s="6"/>
    </row>
    <row r="1334" spans="1:12" x14ac:dyDescent="0.2">
      <c r="A1334" s="477"/>
      <c r="B1334" s="135"/>
      <c r="C1334" s="136"/>
      <c r="D1334" s="137"/>
      <c r="E1334" s="138"/>
      <c r="F1334" s="137"/>
      <c r="G1334" s="127"/>
      <c r="H1334" s="143"/>
      <c r="I1334" s="143"/>
      <c r="K1334" s="6"/>
      <c r="L1334" s="6"/>
    </row>
    <row r="1335" spans="1:12" x14ac:dyDescent="0.2">
      <c r="A1335" s="477"/>
      <c r="B1335" s="135"/>
      <c r="C1335" s="136"/>
      <c r="D1335" s="137"/>
      <c r="E1335" s="138"/>
      <c r="F1335" s="137"/>
      <c r="G1335" s="127"/>
      <c r="H1335" s="143"/>
      <c r="I1335" s="143"/>
      <c r="K1335" s="6"/>
      <c r="L1335" s="6"/>
    </row>
    <row r="1336" spans="1:12" x14ac:dyDescent="0.2">
      <c r="A1336" s="477"/>
      <c r="B1336" s="135"/>
      <c r="C1336" s="136"/>
      <c r="D1336" s="137"/>
      <c r="E1336" s="138"/>
      <c r="F1336" s="137"/>
      <c r="G1336" s="127"/>
      <c r="H1336" s="143"/>
      <c r="I1336" s="143"/>
      <c r="K1336" s="6"/>
      <c r="L1336" s="6"/>
    </row>
    <row r="1337" spans="1:12" x14ac:dyDescent="0.2">
      <c r="A1337" s="477"/>
      <c r="B1337" s="135"/>
      <c r="C1337" s="136"/>
      <c r="D1337" s="137"/>
      <c r="E1337" s="138"/>
      <c r="F1337" s="137"/>
      <c r="G1337" s="127"/>
      <c r="H1337" s="143"/>
      <c r="I1337" s="143"/>
      <c r="K1337" s="6"/>
      <c r="L1337" s="6"/>
    </row>
    <row r="1338" spans="1:12" x14ac:dyDescent="0.2">
      <c r="A1338" s="477"/>
      <c r="B1338" s="135"/>
      <c r="C1338" s="136"/>
      <c r="D1338" s="137"/>
      <c r="E1338" s="138"/>
      <c r="F1338" s="137"/>
      <c r="G1338" s="127"/>
      <c r="H1338" s="143"/>
      <c r="I1338" s="143"/>
      <c r="K1338" s="6"/>
      <c r="L1338" s="6"/>
    </row>
    <row r="1339" spans="1:12" x14ac:dyDescent="0.2">
      <c r="A1339" s="477"/>
      <c r="B1339" s="135"/>
      <c r="C1339" s="136"/>
      <c r="D1339" s="137"/>
      <c r="E1339" s="138"/>
      <c r="F1339" s="137"/>
      <c r="G1339" s="127"/>
      <c r="H1339" s="143"/>
      <c r="I1339" s="143"/>
      <c r="K1339" s="6"/>
      <c r="L1339" s="6"/>
    </row>
    <row r="1340" spans="1:12" x14ac:dyDescent="0.2">
      <c r="A1340" s="477"/>
      <c r="B1340" s="135"/>
      <c r="C1340" s="136"/>
      <c r="D1340" s="137"/>
      <c r="E1340" s="138"/>
      <c r="F1340" s="137"/>
      <c r="G1340" s="127"/>
      <c r="H1340" s="143"/>
      <c r="I1340" s="143"/>
      <c r="K1340" s="6"/>
      <c r="L1340" s="6"/>
    </row>
    <row r="1341" spans="1:12" x14ac:dyDescent="0.2">
      <c r="A1341" s="477"/>
      <c r="B1341" s="135"/>
      <c r="C1341" s="136"/>
      <c r="D1341" s="137"/>
      <c r="E1341" s="138"/>
      <c r="F1341" s="137"/>
      <c r="G1341" s="127"/>
      <c r="H1341" s="143"/>
      <c r="I1341" s="143"/>
      <c r="K1341" s="6"/>
      <c r="L1341" s="6"/>
    </row>
    <row r="1342" spans="1:12" x14ac:dyDescent="0.2">
      <c r="A1342" s="477"/>
      <c r="B1342" s="135"/>
      <c r="C1342" s="136"/>
      <c r="D1342" s="137"/>
      <c r="E1342" s="138"/>
      <c r="F1342" s="137"/>
      <c r="G1342" s="127"/>
      <c r="H1342" s="143"/>
      <c r="I1342" s="143"/>
      <c r="K1342" s="6"/>
      <c r="L1342" s="6"/>
    </row>
    <row r="1343" spans="1:12" x14ac:dyDescent="0.2">
      <c r="A1343" s="477"/>
      <c r="B1343" s="135"/>
      <c r="C1343" s="136"/>
      <c r="D1343" s="137"/>
      <c r="E1343" s="138"/>
      <c r="F1343" s="137"/>
      <c r="G1343" s="127"/>
      <c r="H1343" s="143"/>
      <c r="I1343" s="143"/>
      <c r="K1343" s="6"/>
      <c r="L1343" s="6"/>
    </row>
    <row r="1344" spans="1:12" x14ac:dyDescent="0.2">
      <c r="A1344" s="477"/>
      <c r="B1344" s="135"/>
      <c r="C1344" s="136"/>
      <c r="D1344" s="137"/>
      <c r="E1344" s="138"/>
      <c r="F1344" s="137"/>
      <c r="G1344" s="127"/>
      <c r="H1344" s="143"/>
      <c r="I1344" s="143"/>
      <c r="K1344" s="6"/>
      <c r="L1344" s="6"/>
    </row>
    <row r="1345" spans="1:12" x14ac:dyDescent="0.2">
      <c r="A1345" s="477"/>
      <c r="B1345" s="135"/>
      <c r="C1345" s="136"/>
      <c r="D1345" s="137"/>
      <c r="E1345" s="138"/>
      <c r="F1345" s="137"/>
      <c r="G1345" s="127"/>
      <c r="H1345" s="143"/>
      <c r="I1345" s="143"/>
      <c r="K1345" s="6"/>
      <c r="L1345" s="6"/>
    </row>
    <row r="1346" spans="1:12" x14ac:dyDescent="0.2">
      <c r="A1346" s="477"/>
      <c r="B1346" s="135"/>
      <c r="C1346" s="136"/>
      <c r="D1346" s="137"/>
      <c r="E1346" s="138"/>
      <c r="F1346" s="137"/>
      <c r="G1346" s="127"/>
      <c r="H1346" s="143"/>
      <c r="I1346" s="143"/>
      <c r="K1346" s="6"/>
      <c r="L1346" s="6"/>
    </row>
    <row r="1347" spans="1:12" x14ac:dyDescent="0.2">
      <c r="A1347" s="477"/>
      <c r="B1347" s="135"/>
      <c r="C1347" s="136"/>
      <c r="D1347" s="137"/>
      <c r="E1347" s="138"/>
      <c r="F1347" s="137"/>
      <c r="G1347" s="127"/>
      <c r="H1347" s="143"/>
      <c r="I1347" s="143"/>
      <c r="K1347" s="6"/>
      <c r="L1347" s="6"/>
    </row>
    <row r="1348" spans="1:12" x14ac:dyDescent="0.2">
      <c r="A1348" s="477"/>
      <c r="B1348" s="135"/>
      <c r="C1348" s="136"/>
      <c r="D1348" s="137"/>
      <c r="E1348" s="138"/>
      <c r="F1348" s="137"/>
      <c r="G1348" s="127"/>
      <c r="H1348" s="143"/>
      <c r="I1348" s="143"/>
      <c r="K1348" s="6"/>
      <c r="L1348" s="6"/>
    </row>
    <row r="1349" spans="1:12" x14ac:dyDescent="0.2">
      <c r="A1349" s="477"/>
      <c r="B1349" s="135"/>
      <c r="C1349" s="136"/>
      <c r="D1349" s="137"/>
      <c r="E1349" s="138"/>
      <c r="F1349" s="137"/>
      <c r="G1349" s="127"/>
      <c r="H1349" s="143"/>
      <c r="I1349" s="143"/>
      <c r="K1349" s="6"/>
      <c r="L1349" s="6"/>
    </row>
    <row r="1350" spans="1:12" x14ac:dyDescent="0.2">
      <c r="A1350" s="477"/>
      <c r="B1350" s="135"/>
      <c r="C1350" s="136"/>
      <c r="D1350" s="137"/>
      <c r="E1350" s="138"/>
      <c r="F1350" s="137"/>
      <c r="G1350" s="127"/>
      <c r="H1350" s="143"/>
      <c r="I1350" s="143"/>
      <c r="K1350" s="6"/>
      <c r="L1350" s="6"/>
    </row>
    <row r="1351" spans="1:12" x14ac:dyDescent="0.2">
      <c r="A1351" s="477"/>
      <c r="B1351" s="135"/>
      <c r="C1351" s="136"/>
      <c r="D1351" s="137"/>
      <c r="E1351" s="138"/>
      <c r="F1351" s="137"/>
      <c r="G1351" s="127"/>
      <c r="H1351" s="143"/>
      <c r="I1351" s="143"/>
      <c r="K1351" s="6"/>
      <c r="L1351" s="6"/>
    </row>
    <row r="1352" spans="1:12" x14ac:dyDescent="0.2">
      <c r="A1352" s="477"/>
      <c r="B1352" s="135"/>
      <c r="C1352" s="136"/>
      <c r="D1352" s="137"/>
      <c r="E1352" s="138"/>
      <c r="F1352" s="137"/>
      <c r="G1352" s="127"/>
      <c r="H1352" s="143"/>
      <c r="I1352" s="143"/>
      <c r="K1352" s="6"/>
      <c r="L1352" s="6"/>
    </row>
    <row r="1353" spans="1:12" x14ac:dyDescent="0.2">
      <c r="A1353" s="477"/>
      <c r="B1353" s="135"/>
      <c r="C1353" s="136"/>
      <c r="D1353" s="137"/>
      <c r="E1353" s="138"/>
      <c r="F1353" s="137"/>
      <c r="G1353" s="127"/>
      <c r="H1353" s="143"/>
      <c r="I1353" s="143"/>
      <c r="K1353" s="6"/>
      <c r="L1353" s="6"/>
    </row>
    <row r="1354" spans="1:12" x14ac:dyDescent="0.2">
      <c r="A1354" s="477"/>
      <c r="B1354" s="135"/>
      <c r="C1354" s="136"/>
      <c r="D1354" s="137"/>
      <c r="E1354" s="138"/>
      <c r="F1354" s="137"/>
      <c r="G1354" s="127"/>
      <c r="H1354" s="143"/>
      <c r="I1354" s="143"/>
      <c r="K1354" s="6"/>
      <c r="L1354" s="6"/>
    </row>
    <row r="1355" spans="1:12" x14ac:dyDescent="0.2">
      <c r="A1355" s="477"/>
      <c r="B1355" s="135"/>
      <c r="C1355" s="136"/>
      <c r="D1355" s="137"/>
      <c r="E1355" s="138"/>
      <c r="F1355" s="137"/>
      <c r="G1355" s="127"/>
      <c r="H1355" s="143"/>
      <c r="I1355" s="143"/>
      <c r="K1355" s="6"/>
      <c r="L1355" s="6"/>
    </row>
    <row r="1356" spans="1:12" x14ac:dyDescent="0.2">
      <c r="A1356" s="477"/>
      <c r="B1356" s="135"/>
      <c r="C1356" s="136"/>
      <c r="D1356" s="137"/>
      <c r="E1356" s="138"/>
      <c r="F1356" s="137"/>
      <c r="G1356" s="127"/>
      <c r="H1356" s="143"/>
      <c r="I1356" s="143"/>
      <c r="K1356" s="6"/>
      <c r="L1356" s="6"/>
    </row>
    <row r="1357" spans="1:12" x14ac:dyDescent="0.2">
      <c r="A1357" s="477"/>
      <c r="B1357" s="135"/>
      <c r="C1357" s="136"/>
      <c r="D1357" s="137"/>
      <c r="E1357" s="138"/>
      <c r="F1357" s="137"/>
      <c r="G1357" s="127"/>
      <c r="H1357" s="143"/>
      <c r="I1357" s="143"/>
      <c r="K1357" s="6"/>
      <c r="L1357" s="6"/>
    </row>
    <row r="1358" spans="1:12" x14ac:dyDescent="0.2">
      <c r="A1358" s="477"/>
      <c r="B1358" s="135"/>
      <c r="C1358" s="136"/>
      <c r="D1358" s="137"/>
      <c r="E1358" s="138"/>
      <c r="F1358" s="137"/>
      <c r="G1358" s="127"/>
      <c r="H1358" s="143"/>
      <c r="I1358" s="143"/>
      <c r="K1358" s="6"/>
      <c r="L1358" s="6"/>
    </row>
    <row r="1359" spans="1:12" x14ac:dyDescent="0.2">
      <c r="A1359" s="477"/>
      <c r="B1359" s="135"/>
      <c r="C1359" s="136"/>
      <c r="D1359" s="137"/>
      <c r="E1359" s="138"/>
      <c r="F1359" s="137"/>
      <c r="G1359" s="127"/>
      <c r="H1359" s="143"/>
      <c r="I1359" s="143"/>
      <c r="K1359" s="6"/>
      <c r="L1359" s="6"/>
    </row>
    <row r="1360" spans="1:12" x14ac:dyDescent="0.2">
      <c r="A1360" s="477"/>
      <c r="B1360" s="135"/>
      <c r="C1360" s="136"/>
      <c r="D1360" s="137"/>
      <c r="E1360" s="138"/>
      <c r="F1360" s="137"/>
      <c r="G1360" s="127"/>
      <c r="H1360" s="143"/>
      <c r="I1360" s="143"/>
      <c r="K1360" s="6"/>
      <c r="L1360" s="6"/>
    </row>
    <row r="1361" spans="1:12" x14ac:dyDescent="0.2">
      <c r="A1361" s="477"/>
      <c r="B1361" s="135"/>
      <c r="C1361" s="136"/>
      <c r="D1361" s="137"/>
      <c r="E1361" s="138"/>
      <c r="F1361" s="137"/>
      <c r="G1361" s="127"/>
      <c r="H1361" s="143"/>
      <c r="I1361" s="143"/>
      <c r="K1361" s="6"/>
      <c r="L1361" s="6"/>
    </row>
    <row r="1362" spans="1:12" x14ac:dyDescent="0.2">
      <c r="A1362" s="477"/>
      <c r="B1362" s="135"/>
      <c r="C1362" s="136"/>
      <c r="D1362" s="137"/>
      <c r="E1362" s="138"/>
      <c r="F1362" s="137"/>
      <c r="G1362" s="127"/>
      <c r="H1362" s="143"/>
      <c r="I1362" s="143"/>
      <c r="K1362" s="6"/>
      <c r="L1362" s="6"/>
    </row>
    <row r="1363" spans="1:12" x14ac:dyDescent="0.2">
      <c r="A1363" s="477"/>
      <c r="B1363" s="135"/>
      <c r="C1363" s="136"/>
      <c r="D1363" s="137"/>
      <c r="E1363" s="138"/>
      <c r="F1363" s="137"/>
      <c r="G1363" s="127"/>
      <c r="H1363" s="143"/>
      <c r="I1363" s="143"/>
      <c r="K1363" s="6"/>
      <c r="L1363" s="6"/>
    </row>
    <row r="1364" spans="1:12" x14ac:dyDescent="0.2">
      <c r="A1364" s="477"/>
      <c r="B1364" s="135"/>
      <c r="C1364" s="136"/>
      <c r="D1364" s="137"/>
      <c r="E1364" s="138"/>
      <c r="F1364" s="137"/>
      <c r="G1364" s="127"/>
      <c r="H1364" s="143"/>
      <c r="I1364" s="143"/>
      <c r="K1364" s="6"/>
      <c r="L1364" s="6"/>
    </row>
    <row r="1365" spans="1:12" x14ac:dyDescent="0.2">
      <c r="A1365" s="477"/>
      <c r="B1365" s="135"/>
      <c r="C1365" s="136"/>
      <c r="D1365" s="137"/>
      <c r="E1365" s="138"/>
      <c r="F1365" s="137"/>
      <c r="G1365" s="127"/>
      <c r="H1365" s="143"/>
      <c r="I1365" s="143"/>
      <c r="K1365" s="6"/>
      <c r="L1365" s="6"/>
    </row>
    <row r="1366" spans="1:12" x14ac:dyDescent="0.2">
      <c r="A1366" s="477"/>
      <c r="B1366" s="135"/>
      <c r="C1366" s="136"/>
      <c r="D1366" s="137"/>
      <c r="E1366" s="138"/>
      <c r="F1366" s="137"/>
      <c r="G1366" s="127"/>
      <c r="H1366" s="143"/>
      <c r="I1366" s="143"/>
      <c r="K1366" s="6"/>
      <c r="L1366" s="6"/>
    </row>
    <row r="1367" spans="1:12" x14ac:dyDescent="0.2">
      <c r="A1367" s="477"/>
      <c r="B1367" s="135"/>
      <c r="C1367" s="136"/>
      <c r="D1367" s="137"/>
      <c r="E1367" s="138"/>
      <c r="F1367" s="137"/>
      <c r="G1367" s="127"/>
      <c r="H1367" s="143"/>
      <c r="I1367" s="143"/>
      <c r="K1367" s="6"/>
      <c r="L1367" s="6"/>
    </row>
    <row r="1368" spans="1:12" x14ac:dyDescent="0.2">
      <c r="A1368" s="477"/>
      <c r="B1368" s="135"/>
      <c r="C1368" s="136"/>
      <c r="D1368" s="137"/>
      <c r="E1368" s="138"/>
      <c r="F1368" s="137"/>
      <c r="G1368" s="127"/>
      <c r="H1368" s="143"/>
      <c r="I1368" s="143"/>
      <c r="K1368" s="6"/>
      <c r="L1368" s="6"/>
    </row>
    <row r="1369" spans="1:12" x14ac:dyDescent="0.2">
      <c r="A1369" s="477"/>
      <c r="B1369" s="135"/>
      <c r="C1369" s="136"/>
      <c r="D1369" s="137"/>
      <c r="E1369" s="138"/>
      <c r="F1369" s="137"/>
      <c r="G1369" s="127"/>
      <c r="H1369" s="143"/>
      <c r="I1369" s="143"/>
      <c r="K1369" s="6"/>
      <c r="L1369" s="6"/>
    </row>
    <row r="1370" spans="1:12" x14ac:dyDescent="0.2">
      <c r="A1370" s="477"/>
      <c r="B1370" s="135"/>
      <c r="C1370" s="136"/>
      <c r="D1370" s="137"/>
      <c r="E1370" s="138"/>
      <c r="F1370" s="137"/>
      <c r="G1370" s="127"/>
      <c r="H1370" s="143"/>
      <c r="I1370" s="143"/>
      <c r="K1370" s="6"/>
      <c r="L1370" s="6"/>
    </row>
    <row r="1371" spans="1:12" x14ac:dyDescent="0.2">
      <c r="A1371" s="477"/>
      <c r="B1371" s="135"/>
      <c r="C1371" s="136"/>
      <c r="D1371" s="137"/>
      <c r="E1371" s="138"/>
      <c r="F1371" s="137"/>
      <c r="G1371" s="127"/>
      <c r="H1371" s="143"/>
      <c r="I1371" s="143"/>
      <c r="K1371" s="6"/>
      <c r="L1371" s="6"/>
    </row>
    <row r="1372" spans="1:12" x14ac:dyDescent="0.2">
      <c r="A1372" s="477"/>
      <c r="B1372" s="135"/>
      <c r="C1372" s="136"/>
      <c r="D1372" s="137"/>
      <c r="E1372" s="138"/>
      <c r="F1372" s="137"/>
      <c r="G1372" s="127"/>
      <c r="H1372" s="143"/>
      <c r="I1372" s="143"/>
      <c r="K1372" s="6"/>
      <c r="L1372" s="6"/>
    </row>
    <row r="1373" spans="1:12" x14ac:dyDescent="0.2">
      <c r="A1373" s="477"/>
      <c r="B1373" s="135"/>
      <c r="C1373" s="136"/>
      <c r="D1373" s="137"/>
      <c r="E1373" s="138"/>
      <c r="F1373" s="137"/>
      <c r="G1373" s="127"/>
      <c r="H1373" s="143"/>
      <c r="I1373" s="143"/>
      <c r="K1373" s="6"/>
      <c r="L1373" s="6"/>
    </row>
    <row r="1374" spans="1:12" x14ac:dyDescent="0.2">
      <c r="A1374" s="477"/>
      <c r="B1374" s="135"/>
      <c r="C1374" s="136"/>
      <c r="D1374" s="137"/>
      <c r="E1374" s="138"/>
      <c r="F1374" s="137"/>
      <c r="G1374" s="127"/>
      <c r="H1374" s="143"/>
      <c r="I1374" s="143"/>
      <c r="K1374" s="6"/>
      <c r="L1374" s="6"/>
    </row>
    <row r="1375" spans="1:12" x14ac:dyDescent="0.2">
      <c r="A1375" s="477"/>
      <c r="B1375" s="135"/>
      <c r="C1375" s="136"/>
      <c r="D1375" s="137"/>
      <c r="E1375" s="138"/>
      <c r="F1375" s="137"/>
      <c r="G1375" s="127"/>
      <c r="H1375" s="143"/>
      <c r="I1375" s="143"/>
      <c r="K1375" s="6"/>
      <c r="L1375" s="6"/>
    </row>
    <row r="1376" spans="1:12" x14ac:dyDescent="0.2">
      <c r="A1376" s="477"/>
      <c r="B1376" s="135"/>
      <c r="C1376" s="136"/>
      <c r="D1376" s="137"/>
      <c r="E1376" s="138"/>
      <c r="F1376" s="137"/>
      <c r="G1376" s="127"/>
      <c r="H1376" s="143"/>
      <c r="I1376" s="143"/>
      <c r="K1376" s="6"/>
      <c r="L1376" s="6"/>
    </row>
    <row r="1377" spans="1:12" x14ac:dyDescent="0.2">
      <c r="A1377" s="477"/>
      <c r="B1377" s="135"/>
      <c r="C1377" s="136"/>
      <c r="D1377" s="137"/>
      <c r="E1377" s="138"/>
      <c r="F1377" s="137"/>
      <c r="G1377" s="127"/>
      <c r="H1377" s="143"/>
      <c r="I1377" s="143"/>
      <c r="K1377" s="6"/>
      <c r="L1377" s="6"/>
    </row>
    <row r="1378" spans="1:12" x14ac:dyDescent="0.2">
      <c r="A1378" s="477"/>
      <c r="B1378" s="135"/>
      <c r="C1378" s="136"/>
      <c r="D1378" s="137"/>
      <c r="E1378" s="138"/>
      <c r="F1378" s="137"/>
      <c r="G1378" s="127"/>
      <c r="H1378" s="143"/>
      <c r="I1378" s="143"/>
      <c r="K1378" s="6"/>
      <c r="L1378" s="6"/>
    </row>
    <row r="1379" spans="1:12" x14ac:dyDescent="0.2">
      <c r="A1379" s="477"/>
      <c r="B1379" s="135"/>
      <c r="C1379" s="136"/>
      <c r="D1379" s="137"/>
      <c r="E1379" s="138"/>
      <c r="F1379" s="137"/>
      <c r="G1379" s="127"/>
      <c r="H1379" s="143"/>
      <c r="I1379" s="143"/>
      <c r="K1379" s="6"/>
      <c r="L1379" s="6"/>
    </row>
    <row r="1380" spans="1:12" x14ac:dyDescent="0.2">
      <c r="A1380" s="477"/>
      <c r="B1380" s="135"/>
      <c r="C1380" s="136"/>
      <c r="D1380" s="137"/>
      <c r="E1380" s="138"/>
      <c r="F1380" s="137"/>
      <c r="G1380" s="127"/>
      <c r="H1380" s="143"/>
      <c r="I1380" s="143"/>
      <c r="K1380" s="6"/>
      <c r="L1380" s="6"/>
    </row>
    <row r="1381" spans="1:12" x14ac:dyDescent="0.2">
      <c r="A1381" s="477"/>
      <c r="B1381" s="135"/>
      <c r="C1381" s="136"/>
      <c r="D1381" s="137"/>
      <c r="E1381" s="138"/>
      <c r="F1381" s="137"/>
      <c r="G1381" s="127"/>
      <c r="H1381" s="143"/>
      <c r="I1381" s="143"/>
      <c r="K1381" s="6"/>
      <c r="L1381" s="6"/>
    </row>
    <row r="1382" spans="1:12" x14ac:dyDescent="0.2">
      <c r="A1382" s="477"/>
      <c r="B1382" s="135"/>
      <c r="C1382" s="136"/>
      <c r="D1382" s="137"/>
      <c r="E1382" s="138"/>
      <c r="F1382" s="137"/>
      <c r="G1382" s="127"/>
      <c r="H1382" s="143"/>
      <c r="I1382" s="143"/>
      <c r="K1382" s="6"/>
      <c r="L1382" s="6"/>
    </row>
    <row r="1383" spans="1:12" x14ac:dyDescent="0.2">
      <c r="A1383" s="477"/>
      <c r="B1383" s="135"/>
      <c r="C1383" s="136"/>
      <c r="D1383" s="137"/>
      <c r="E1383" s="138"/>
      <c r="F1383" s="137"/>
      <c r="G1383" s="127"/>
      <c r="H1383" s="143"/>
      <c r="I1383" s="143"/>
      <c r="K1383" s="6"/>
      <c r="L1383" s="6"/>
    </row>
    <row r="1384" spans="1:12" x14ac:dyDescent="0.2">
      <c r="A1384" s="477"/>
      <c r="B1384" s="135"/>
      <c r="C1384" s="136"/>
      <c r="D1384" s="137"/>
      <c r="E1384" s="138"/>
      <c r="F1384" s="137"/>
      <c r="G1384" s="127"/>
      <c r="H1384" s="143"/>
      <c r="I1384" s="143"/>
      <c r="K1384" s="6"/>
      <c r="L1384" s="6"/>
    </row>
    <row r="1385" spans="1:12" x14ac:dyDescent="0.2">
      <c r="A1385" s="477"/>
      <c r="B1385" s="135"/>
      <c r="C1385" s="136"/>
      <c r="D1385" s="137"/>
      <c r="E1385" s="138"/>
      <c r="F1385" s="137"/>
      <c r="G1385" s="127"/>
      <c r="H1385" s="143"/>
      <c r="I1385" s="143"/>
      <c r="K1385" s="6"/>
      <c r="L1385" s="6"/>
    </row>
    <row r="1386" spans="1:12" x14ac:dyDescent="0.2">
      <c r="A1386" s="477"/>
      <c r="B1386" s="135"/>
      <c r="C1386" s="136"/>
      <c r="D1386" s="137"/>
      <c r="E1386" s="138"/>
      <c r="F1386" s="137"/>
      <c r="G1386" s="127"/>
      <c r="H1386" s="143"/>
      <c r="I1386" s="143"/>
      <c r="K1386" s="6"/>
      <c r="L1386" s="6"/>
    </row>
    <row r="1387" spans="1:12" x14ac:dyDescent="0.2">
      <c r="A1387" s="477"/>
      <c r="B1387" s="135"/>
      <c r="C1387" s="136"/>
      <c r="D1387" s="137"/>
      <c r="E1387" s="138"/>
      <c r="F1387" s="137"/>
      <c r="G1387" s="127"/>
      <c r="H1387" s="143"/>
      <c r="I1387" s="143"/>
      <c r="K1387" s="6"/>
      <c r="L1387" s="6"/>
    </row>
    <row r="1388" spans="1:12" x14ac:dyDescent="0.2">
      <c r="A1388" s="477"/>
      <c r="B1388" s="135"/>
      <c r="C1388" s="136"/>
      <c r="D1388" s="137"/>
      <c r="E1388" s="138"/>
      <c r="F1388" s="137"/>
      <c r="G1388" s="127"/>
      <c r="H1388" s="143"/>
      <c r="I1388" s="143"/>
      <c r="K1388" s="6"/>
      <c r="L1388" s="6"/>
    </row>
    <row r="1389" spans="1:12" x14ac:dyDescent="0.2">
      <c r="A1389" s="477"/>
      <c r="B1389" s="135"/>
      <c r="C1389" s="136"/>
      <c r="D1389" s="137"/>
      <c r="E1389" s="138"/>
      <c r="F1389" s="137"/>
      <c r="G1389" s="127"/>
      <c r="H1389" s="143"/>
      <c r="I1389" s="143"/>
      <c r="K1389" s="6"/>
      <c r="L1389" s="6"/>
    </row>
    <row r="1390" spans="1:12" x14ac:dyDescent="0.2">
      <c r="A1390" s="477"/>
      <c r="B1390" s="135"/>
      <c r="C1390" s="136"/>
      <c r="D1390" s="137"/>
      <c r="E1390" s="138"/>
      <c r="F1390" s="137"/>
      <c r="G1390" s="127"/>
      <c r="H1390" s="143"/>
      <c r="I1390" s="143"/>
      <c r="K1390" s="6"/>
      <c r="L1390" s="6"/>
    </row>
    <row r="1391" spans="1:12" x14ac:dyDescent="0.2">
      <c r="A1391" s="477"/>
      <c r="B1391" s="135"/>
      <c r="C1391" s="136"/>
      <c r="D1391" s="137"/>
      <c r="E1391" s="138"/>
      <c r="F1391" s="137"/>
      <c r="G1391" s="127"/>
      <c r="H1391" s="143"/>
      <c r="I1391" s="143"/>
      <c r="K1391" s="6"/>
      <c r="L1391" s="6"/>
    </row>
    <row r="1392" spans="1:12" x14ac:dyDescent="0.2">
      <c r="A1392" s="477"/>
      <c r="B1392" s="135"/>
      <c r="C1392" s="136"/>
      <c r="D1392" s="137"/>
      <c r="E1392" s="138"/>
      <c r="F1392" s="137"/>
      <c r="G1392" s="127"/>
      <c r="H1392" s="143"/>
      <c r="I1392" s="143"/>
      <c r="K1392" s="6"/>
      <c r="L1392" s="6"/>
    </row>
    <row r="1393" spans="1:12" x14ac:dyDescent="0.2">
      <c r="A1393" s="477"/>
      <c r="B1393" s="135"/>
      <c r="C1393" s="136"/>
      <c r="D1393" s="137"/>
      <c r="E1393" s="138"/>
      <c r="F1393" s="137"/>
      <c r="G1393" s="127"/>
      <c r="H1393" s="143"/>
      <c r="I1393" s="143"/>
      <c r="K1393" s="6"/>
      <c r="L1393" s="6"/>
    </row>
    <row r="1394" spans="1:12" x14ac:dyDescent="0.2">
      <c r="A1394" s="477"/>
      <c r="B1394" s="135"/>
      <c r="C1394" s="136"/>
      <c r="D1394" s="137"/>
      <c r="E1394" s="138"/>
      <c r="F1394" s="137"/>
      <c r="G1394" s="127"/>
      <c r="H1394" s="143"/>
      <c r="I1394" s="143"/>
      <c r="K1394" s="6"/>
      <c r="L1394" s="6"/>
    </row>
    <row r="1395" spans="1:12" x14ac:dyDescent="0.2">
      <c r="A1395" s="477"/>
      <c r="B1395" s="135"/>
      <c r="C1395" s="136"/>
      <c r="D1395" s="137"/>
      <c r="E1395" s="138"/>
      <c r="F1395" s="137"/>
      <c r="G1395" s="127"/>
      <c r="H1395" s="143"/>
      <c r="I1395" s="143"/>
      <c r="K1395" s="6"/>
      <c r="L1395" s="6"/>
    </row>
    <row r="1396" spans="1:12" x14ac:dyDescent="0.2">
      <c r="A1396" s="477"/>
      <c r="B1396" s="135"/>
      <c r="C1396" s="136"/>
      <c r="D1396" s="137"/>
      <c r="E1396" s="138"/>
      <c r="F1396" s="137"/>
      <c r="G1396" s="127"/>
      <c r="H1396" s="143"/>
      <c r="I1396" s="143"/>
      <c r="K1396" s="6"/>
      <c r="L1396" s="6"/>
    </row>
    <row r="1397" spans="1:12" x14ac:dyDescent="0.2">
      <c r="A1397" s="477"/>
      <c r="B1397" s="135"/>
      <c r="C1397" s="136"/>
      <c r="D1397" s="137"/>
      <c r="E1397" s="138"/>
      <c r="F1397" s="137"/>
      <c r="G1397" s="127"/>
      <c r="H1397" s="143"/>
      <c r="I1397" s="143"/>
      <c r="K1397" s="6"/>
      <c r="L1397" s="6"/>
    </row>
    <row r="1398" spans="1:12" x14ac:dyDescent="0.2">
      <c r="A1398" s="477"/>
      <c r="B1398" s="135"/>
      <c r="C1398" s="136"/>
      <c r="D1398" s="137"/>
      <c r="E1398" s="138"/>
      <c r="F1398" s="137"/>
      <c r="G1398" s="127"/>
      <c r="H1398" s="143"/>
      <c r="I1398" s="143"/>
      <c r="K1398" s="6"/>
      <c r="L1398" s="6"/>
    </row>
    <row r="1399" spans="1:12" x14ac:dyDescent="0.2">
      <c r="A1399" s="477"/>
      <c r="B1399" s="135"/>
      <c r="C1399" s="136"/>
      <c r="D1399" s="137"/>
      <c r="E1399" s="138"/>
      <c r="F1399" s="137"/>
      <c r="G1399" s="127"/>
      <c r="H1399" s="143"/>
      <c r="I1399" s="143"/>
      <c r="K1399" s="6"/>
      <c r="L1399" s="6"/>
    </row>
    <row r="1400" spans="1:12" x14ac:dyDescent="0.2">
      <c r="A1400" s="477"/>
      <c r="B1400" s="135"/>
      <c r="C1400" s="136"/>
      <c r="D1400" s="137"/>
      <c r="E1400" s="138"/>
      <c r="F1400" s="137"/>
      <c r="G1400" s="127"/>
      <c r="H1400" s="143"/>
      <c r="I1400" s="143"/>
      <c r="K1400" s="6"/>
      <c r="L1400" s="6"/>
    </row>
    <row r="1401" spans="1:12" x14ac:dyDescent="0.2">
      <c r="A1401" s="477"/>
      <c r="B1401" s="135"/>
      <c r="C1401" s="136"/>
      <c r="D1401" s="137"/>
      <c r="E1401" s="138"/>
      <c r="F1401" s="137"/>
      <c r="G1401" s="127"/>
      <c r="H1401" s="143"/>
      <c r="I1401" s="143"/>
      <c r="K1401" s="6"/>
      <c r="L1401" s="6"/>
    </row>
    <row r="1402" spans="1:12" x14ac:dyDescent="0.2">
      <c r="A1402" s="477"/>
      <c r="B1402" s="135"/>
      <c r="C1402" s="136"/>
      <c r="D1402" s="137"/>
      <c r="E1402" s="138"/>
      <c r="F1402" s="137"/>
      <c r="G1402" s="127"/>
      <c r="H1402" s="143"/>
      <c r="I1402" s="143"/>
      <c r="K1402" s="6"/>
      <c r="L1402" s="6"/>
    </row>
    <row r="1403" spans="1:12" x14ac:dyDescent="0.2">
      <c r="A1403" s="477"/>
      <c r="B1403" s="135"/>
      <c r="C1403" s="136"/>
      <c r="D1403" s="137"/>
      <c r="E1403" s="138"/>
      <c r="F1403" s="137"/>
      <c r="G1403" s="127"/>
      <c r="H1403" s="143"/>
      <c r="I1403" s="143"/>
      <c r="K1403" s="6"/>
      <c r="L1403" s="6"/>
    </row>
    <row r="1404" spans="1:12" x14ac:dyDescent="0.2">
      <c r="A1404" s="477"/>
      <c r="B1404" s="135"/>
      <c r="C1404" s="136"/>
      <c r="D1404" s="137"/>
      <c r="E1404" s="138"/>
      <c r="F1404" s="137"/>
      <c r="G1404" s="127"/>
      <c r="H1404" s="143"/>
      <c r="I1404" s="143"/>
      <c r="K1404" s="6"/>
      <c r="L1404" s="6"/>
    </row>
    <row r="1405" spans="1:12" x14ac:dyDescent="0.2">
      <c r="A1405" s="477"/>
      <c r="B1405" s="135"/>
      <c r="C1405" s="136"/>
      <c r="D1405" s="137"/>
      <c r="E1405" s="138"/>
      <c r="F1405" s="137"/>
      <c r="G1405" s="127"/>
      <c r="H1405" s="143"/>
      <c r="I1405" s="143"/>
      <c r="K1405" s="6"/>
      <c r="L1405" s="6"/>
    </row>
    <row r="1406" spans="1:12" x14ac:dyDescent="0.2">
      <c r="A1406" s="477"/>
      <c r="B1406" s="135"/>
      <c r="C1406" s="136"/>
      <c r="D1406" s="137"/>
      <c r="E1406" s="138"/>
      <c r="F1406" s="137"/>
      <c r="G1406" s="127"/>
      <c r="H1406" s="143"/>
      <c r="I1406" s="143"/>
      <c r="K1406" s="6"/>
      <c r="L1406" s="6"/>
    </row>
    <row r="1407" spans="1:12" x14ac:dyDescent="0.2">
      <c r="A1407" s="477"/>
      <c r="B1407" s="135"/>
      <c r="C1407" s="136"/>
      <c r="D1407" s="137"/>
      <c r="E1407" s="138"/>
      <c r="F1407" s="137"/>
      <c r="G1407" s="127"/>
      <c r="H1407" s="143"/>
      <c r="I1407" s="143"/>
      <c r="K1407" s="6"/>
      <c r="L1407" s="6"/>
    </row>
    <row r="1408" spans="1:12" x14ac:dyDescent="0.2">
      <c r="A1408" s="477"/>
      <c r="B1408" s="135"/>
      <c r="C1408" s="136"/>
      <c r="D1408" s="137"/>
      <c r="E1408" s="138"/>
      <c r="F1408" s="137"/>
      <c r="G1408" s="127"/>
      <c r="H1408" s="143"/>
      <c r="I1408" s="143"/>
      <c r="K1408" s="6"/>
      <c r="L1408" s="6"/>
    </row>
    <row r="1409" spans="1:12" x14ac:dyDescent="0.2">
      <c r="A1409" s="477"/>
      <c r="B1409" s="135"/>
      <c r="C1409" s="136"/>
      <c r="D1409" s="137"/>
      <c r="E1409" s="138"/>
      <c r="F1409" s="137"/>
      <c r="G1409" s="127"/>
      <c r="H1409" s="143"/>
      <c r="I1409" s="143"/>
      <c r="K1409" s="6"/>
      <c r="L1409" s="6"/>
    </row>
    <row r="1410" spans="1:12" x14ac:dyDescent="0.2">
      <c r="A1410" s="477"/>
      <c r="B1410" s="135"/>
      <c r="C1410" s="136"/>
      <c r="D1410" s="137"/>
      <c r="E1410" s="138"/>
      <c r="F1410" s="137"/>
      <c r="G1410" s="127"/>
      <c r="H1410" s="143"/>
      <c r="I1410" s="143"/>
      <c r="K1410" s="6"/>
      <c r="L1410" s="6"/>
    </row>
    <row r="1411" spans="1:12" x14ac:dyDescent="0.2">
      <c r="A1411" s="477"/>
      <c r="B1411" s="135"/>
      <c r="C1411" s="136"/>
      <c r="D1411" s="137"/>
      <c r="E1411" s="138"/>
      <c r="F1411" s="137"/>
      <c r="G1411" s="127"/>
      <c r="H1411" s="143"/>
      <c r="I1411" s="143"/>
      <c r="K1411" s="6"/>
      <c r="L1411" s="6"/>
    </row>
    <row r="1412" spans="1:12" x14ac:dyDescent="0.2">
      <c r="A1412" s="477"/>
      <c r="B1412" s="135"/>
      <c r="C1412" s="136"/>
      <c r="D1412" s="137"/>
      <c r="E1412" s="138"/>
      <c r="F1412" s="137"/>
      <c r="G1412" s="127"/>
      <c r="H1412" s="143"/>
      <c r="I1412" s="143"/>
      <c r="K1412" s="6"/>
      <c r="L1412" s="6"/>
    </row>
    <row r="1413" spans="1:12" x14ac:dyDescent="0.2">
      <c r="A1413" s="477"/>
      <c r="B1413" s="135"/>
      <c r="C1413" s="136"/>
      <c r="D1413" s="137"/>
      <c r="E1413" s="138"/>
      <c r="F1413" s="137"/>
      <c r="G1413" s="127"/>
      <c r="H1413" s="143"/>
      <c r="I1413" s="143"/>
      <c r="K1413" s="6"/>
      <c r="L1413" s="6"/>
    </row>
    <row r="1414" spans="1:12" x14ac:dyDescent="0.2">
      <c r="A1414" s="477"/>
      <c r="B1414" s="135"/>
      <c r="C1414" s="136"/>
      <c r="D1414" s="137"/>
      <c r="E1414" s="138"/>
      <c r="F1414" s="137"/>
      <c r="G1414" s="127"/>
      <c r="H1414" s="143"/>
      <c r="I1414" s="143"/>
      <c r="K1414" s="6"/>
      <c r="L1414" s="6"/>
    </row>
    <row r="1415" spans="1:12" x14ac:dyDescent="0.2">
      <c r="A1415" s="477"/>
      <c r="B1415" s="135"/>
      <c r="C1415" s="136"/>
      <c r="D1415" s="137"/>
      <c r="E1415" s="138"/>
      <c r="F1415" s="137"/>
      <c r="G1415" s="127"/>
      <c r="H1415" s="143"/>
      <c r="I1415" s="143"/>
      <c r="K1415" s="6"/>
      <c r="L1415" s="6"/>
    </row>
    <row r="1416" spans="1:12" x14ac:dyDescent="0.2">
      <c r="A1416" s="477"/>
      <c r="B1416" s="135"/>
      <c r="C1416" s="136"/>
      <c r="D1416" s="137"/>
      <c r="E1416" s="138"/>
      <c r="F1416" s="137"/>
      <c r="G1416" s="127"/>
      <c r="H1416" s="143"/>
      <c r="I1416" s="143"/>
      <c r="K1416" s="6"/>
      <c r="L1416" s="6"/>
    </row>
    <row r="1417" spans="1:12" x14ac:dyDescent="0.2">
      <c r="A1417" s="477"/>
      <c r="B1417" s="135"/>
      <c r="C1417" s="136"/>
      <c r="D1417" s="137"/>
      <c r="E1417" s="138"/>
      <c r="F1417" s="137"/>
      <c r="G1417" s="127"/>
      <c r="H1417" s="143"/>
      <c r="I1417" s="143"/>
      <c r="K1417" s="6"/>
      <c r="L1417" s="6"/>
    </row>
    <row r="1418" spans="1:12" x14ac:dyDescent="0.2">
      <c r="A1418" s="477"/>
      <c r="B1418" s="135"/>
      <c r="C1418" s="136"/>
      <c r="D1418" s="137"/>
      <c r="E1418" s="138"/>
      <c r="F1418" s="137"/>
      <c r="G1418" s="127"/>
      <c r="H1418" s="143"/>
      <c r="I1418" s="143"/>
      <c r="K1418" s="6"/>
      <c r="L1418" s="6"/>
    </row>
    <row r="1419" spans="1:12" x14ac:dyDescent="0.2">
      <c r="A1419" s="477"/>
      <c r="B1419" s="135"/>
      <c r="C1419" s="136"/>
      <c r="D1419" s="137"/>
      <c r="E1419" s="138"/>
      <c r="F1419" s="137"/>
      <c r="G1419" s="127"/>
      <c r="H1419" s="143"/>
      <c r="I1419" s="143"/>
      <c r="K1419" s="6"/>
      <c r="L1419" s="6"/>
    </row>
    <row r="1420" spans="1:12" x14ac:dyDescent="0.2">
      <c r="A1420" s="477"/>
      <c r="B1420" s="135"/>
      <c r="C1420" s="136"/>
      <c r="D1420" s="137"/>
      <c r="E1420" s="138"/>
      <c r="F1420" s="137"/>
      <c r="G1420" s="127"/>
      <c r="H1420" s="143"/>
      <c r="I1420" s="143"/>
      <c r="K1420" s="6"/>
      <c r="L1420" s="6"/>
    </row>
    <row r="1421" spans="1:12" x14ac:dyDescent="0.2">
      <c r="A1421" s="477"/>
      <c r="B1421" s="135"/>
      <c r="C1421" s="136"/>
      <c r="D1421" s="137"/>
      <c r="E1421" s="138"/>
      <c r="F1421" s="137"/>
      <c r="G1421" s="127"/>
      <c r="H1421" s="143"/>
      <c r="I1421" s="143"/>
      <c r="K1421" s="6"/>
      <c r="L1421" s="6"/>
    </row>
    <row r="1422" spans="1:12" x14ac:dyDescent="0.2">
      <c r="A1422" s="477"/>
      <c r="B1422" s="135"/>
      <c r="C1422" s="136"/>
      <c r="D1422" s="137"/>
      <c r="E1422" s="138"/>
      <c r="F1422" s="137"/>
      <c r="G1422" s="127"/>
      <c r="H1422" s="143"/>
      <c r="I1422" s="143"/>
      <c r="K1422" s="6"/>
      <c r="L1422" s="6"/>
    </row>
    <row r="1423" spans="1:12" x14ac:dyDescent="0.2">
      <c r="A1423" s="477"/>
      <c r="B1423" s="135"/>
      <c r="C1423" s="136"/>
      <c r="D1423" s="137"/>
      <c r="E1423" s="138"/>
      <c r="F1423" s="137"/>
      <c r="G1423" s="127"/>
      <c r="H1423" s="143"/>
      <c r="I1423" s="143"/>
      <c r="K1423" s="6"/>
      <c r="L1423" s="6"/>
    </row>
    <row r="1424" spans="1:12" x14ac:dyDescent="0.2">
      <c r="A1424" s="477"/>
      <c r="B1424" s="135"/>
      <c r="C1424" s="136"/>
      <c r="D1424" s="137"/>
      <c r="E1424" s="138"/>
      <c r="F1424" s="137"/>
      <c r="G1424" s="127"/>
      <c r="H1424" s="143"/>
      <c r="I1424" s="143"/>
      <c r="K1424" s="6"/>
      <c r="L1424" s="6"/>
    </row>
    <row r="1425" spans="1:12" x14ac:dyDescent="0.2">
      <c r="A1425" s="477"/>
      <c r="B1425" s="135"/>
      <c r="C1425" s="136"/>
      <c r="D1425" s="137"/>
      <c r="E1425" s="138"/>
      <c r="F1425" s="137"/>
      <c r="G1425" s="127"/>
      <c r="H1425" s="143"/>
      <c r="I1425" s="143"/>
      <c r="K1425" s="6"/>
      <c r="L1425" s="6"/>
    </row>
    <row r="1426" spans="1:12" x14ac:dyDescent="0.2">
      <c r="A1426" s="477"/>
      <c r="B1426" s="135"/>
      <c r="C1426" s="136"/>
      <c r="D1426" s="137"/>
      <c r="E1426" s="138"/>
      <c r="F1426" s="137"/>
      <c r="G1426" s="127"/>
      <c r="H1426" s="143"/>
      <c r="I1426" s="143"/>
      <c r="K1426" s="6"/>
      <c r="L1426" s="6"/>
    </row>
    <row r="1427" spans="1:12" x14ac:dyDescent="0.2">
      <c r="A1427" s="477"/>
      <c r="B1427" s="135"/>
      <c r="C1427" s="136"/>
      <c r="D1427" s="137"/>
      <c r="E1427" s="138"/>
      <c r="F1427" s="137"/>
      <c r="G1427" s="127"/>
      <c r="H1427" s="143"/>
      <c r="I1427" s="143"/>
      <c r="K1427" s="6"/>
      <c r="L1427" s="6"/>
    </row>
    <row r="1428" spans="1:12" x14ac:dyDescent="0.2">
      <c r="A1428" s="477"/>
      <c r="B1428" s="135"/>
      <c r="C1428" s="136"/>
      <c r="D1428" s="137"/>
      <c r="E1428" s="138"/>
      <c r="F1428" s="137"/>
      <c r="G1428" s="127"/>
      <c r="H1428" s="143"/>
      <c r="I1428" s="143"/>
      <c r="K1428" s="6"/>
      <c r="L1428" s="6"/>
    </row>
    <row r="1429" spans="1:12" x14ac:dyDescent="0.2">
      <c r="A1429" s="477"/>
      <c r="B1429" s="135"/>
      <c r="C1429" s="136"/>
      <c r="D1429" s="137"/>
      <c r="E1429" s="138"/>
      <c r="F1429" s="137"/>
      <c r="G1429" s="127"/>
      <c r="H1429" s="143"/>
      <c r="I1429" s="143"/>
      <c r="K1429" s="6"/>
      <c r="L1429" s="6"/>
    </row>
    <row r="1430" spans="1:12" x14ac:dyDescent="0.2">
      <c r="A1430" s="477"/>
      <c r="B1430" s="135"/>
      <c r="C1430" s="136"/>
      <c r="D1430" s="137"/>
      <c r="E1430" s="138"/>
      <c r="F1430" s="137"/>
      <c r="G1430" s="127"/>
      <c r="H1430" s="143"/>
      <c r="I1430" s="143"/>
      <c r="K1430" s="6"/>
      <c r="L1430" s="6"/>
    </row>
    <row r="1431" spans="1:12" x14ac:dyDescent="0.2">
      <c r="A1431" s="477"/>
      <c r="B1431" s="135"/>
      <c r="C1431" s="136"/>
      <c r="D1431" s="137"/>
      <c r="E1431" s="138"/>
      <c r="F1431" s="137"/>
      <c r="G1431" s="127"/>
      <c r="H1431" s="143"/>
      <c r="I1431" s="143"/>
      <c r="K1431" s="6"/>
      <c r="L1431" s="6"/>
    </row>
    <row r="1432" spans="1:12" x14ac:dyDescent="0.2">
      <c r="A1432" s="477"/>
      <c r="B1432" s="135"/>
      <c r="C1432" s="136"/>
      <c r="D1432" s="137"/>
      <c r="E1432" s="138"/>
      <c r="F1432" s="137"/>
      <c r="G1432" s="127"/>
      <c r="H1432" s="143"/>
      <c r="I1432" s="143"/>
      <c r="K1432" s="6"/>
      <c r="L1432" s="6"/>
    </row>
    <row r="1433" spans="1:12" x14ac:dyDescent="0.2">
      <c r="A1433" s="477"/>
      <c r="B1433" s="135"/>
      <c r="C1433" s="136"/>
      <c r="D1433" s="137"/>
      <c r="E1433" s="138"/>
      <c r="F1433" s="137"/>
      <c r="G1433" s="127"/>
      <c r="H1433" s="143"/>
      <c r="I1433" s="143"/>
      <c r="K1433" s="6"/>
      <c r="L1433" s="6"/>
    </row>
    <row r="1434" spans="1:12" x14ac:dyDescent="0.2">
      <c r="A1434" s="477"/>
      <c r="B1434" s="135"/>
      <c r="C1434" s="136"/>
      <c r="D1434" s="137"/>
      <c r="E1434" s="138"/>
      <c r="F1434" s="137"/>
      <c r="G1434" s="127"/>
      <c r="H1434" s="143"/>
      <c r="I1434" s="143"/>
      <c r="K1434" s="6"/>
      <c r="L1434" s="6"/>
    </row>
    <row r="1435" spans="1:12" x14ac:dyDescent="0.2">
      <c r="A1435" s="477"/>
      <c r="B1435" s="135"/>
      <c r="C1435" s="136"/>
      <c r="D1435" s="137"/>
      <c r="E1435" s="138"/>
      <c r="F1435" s="137"/>
      <c r="G1435" s="127"/>
      <c r="H1435" s="143"/>
      <c r="I1435" s="143"/>
      <c r="K1435" s="6"/>
      <c r="L1435" s="6"/>
    </row>
    <row r="1436" spans="1:12" x14ac:dyDescent="0.2">
      <c r="A1436" s="477"/>
      <c r="B1436" s="135"/>
      <c r="C1436" s="136"/>
      <c r="D1436" s="137"/>
      <c r="E1436" s="138"/>
      <c r="F1436" s="137"/>
      <c r="G1436" s="127"/>
      <c r="H1436" s="143"/>
      <c r="I1436" s="143"/>
      <c r="K1436" s="6"/>
      <c r="L1436" s="6"/>
    </row>
    <row r="1437" spans="1:12" x14ac:dyDescent="0.2">
      <c r="A1437" s="477"/>
      <c r="B1437" s="135"/>
      <c r="C1437" s="136"/>
      <c r="D1437" s="137"/>
      <c r="E1437" s="138"/>
      <c r="F1437" s="137"/>
      <c r="G1437" s="127"/>
      <c r="H1437" s="143"/>
      <c r="I1437" s="143"/>
      <c r="K1437" s="6"/>
      <c r="L1437" s="6"/>
    </row>
    <row r="1438" spans="1:12" x14ac:dyDescent="0.2">
      <c r="A1438" s="477"/>
      <c r="B1438" s="135"/>
      <c r="C1438" s="136"/>
      <c r="D1438" s="137"/>
      <c r="E1438" s="138"/>
      <c r="F1438" s="137"/>
      <c r="G1438" s="127"/>
      <c r="H1438" s="143"/>
      <c r="I1438" s="143"/>
      <c r="K1438" s="6"/>
      <c r="L1438" s="6"/>
    </row>
    <row r="1439" spans="1:12" x14ac:dyDescent="0.2">
      <c r="A1439" s="477"/>
      <c r="B1439" s="135"/>
      <c r="C1439" s="136"/>
      <c r="D1439" s="137"/>
      <c r="E1439" s="138"/>
      <c r="F1439" s="137"/>
      <c r="G1439" s="127"/>
      <c r="H1439" s="143"/>
      <c r="I1439" s="143"/>
      <c r="K1439" s="6"/>
      <c r="L1439" s="6"/>
    </row>
    <row r="1440" spans="1:12" x14ac:dyDescent="0.2">
      <c r="A1440" s="477"/>
      <c r="B1440" s="135"/>
      <c r="C1440" s="136"/>
      <c r="D1440" s="137"/>
      <c r="E1440" s="138"/>
      <c r="F1440" s="137"/>
      <c r="G1440" s="127"/>
      <c r="H1440" s="143"/>
      <c r="I1440" s="143"/>
      <c r="K1440" s="6"/>
      <c r="L1440" s="6"/>
    </row>
    <row r="1441" spans="1:12" x14ac:dyDescent="0.2">
      <c r="A1441" s="477"/>
      <c r="B1441" s="135"/>
      <c r="C1441" s="136"/>
      <c r="D1441" s="137"/>
      <c r="E1441" s="138"/>
      <c r="F1441" s="137"/>
      <c r="G1441" s="127"/>
      <c r="H1441" s="143"/>
      <c r="I1441" s="143"/>
      <c r="K1441" s="6"/>
      <c r="L1441" s="6"/>
    </row>
    <row r="1442" spans="1:12" x14ac:dyDescent="0.2">
      <c r="A1442" s="477"/>
      <c r="B1442" s="135"/>
      <c r="C1442" s="136"/>
      <c r="D1442" s="137"/>
      <c r="E1442" s="138"/>
      <c r="F1442" s="137"/>
      <c r="G1442" s="127"/>
      <c r="H1442" s="143"/>
      <c r="I1442" s="143"/>
      <c r="K1442" s="6"/>
      <c r="L1442" s="6"/>
    </row>
    <row r="1443" spans="1:12" x14ac:dyDescent="0.2">
      <c r="A1443" s="477"/>
      <c r="B1443" s="135"/>
      <c r="C1443" s="136"/>
      <c r="D1443" s="137"/>
      <c r="E1443" s="138"/>
      <c r="F1443" s="137"/>
      <c r="G1443" s="127"/>
      <c r="H1443" s="143"/>
      <c r="I1443" s="143"/>
      <c r="K1443" s="6"/>
      <c r="L1443" s="6"/>
    </row>
    <row r="1444" spans="1:12" x14ac:dyDescent="0.2">
      <c r="A1444" s="477"/>
      <c r="B1444" s="135"/>
      <c r="C1444" s="136"/>
      <c r="D1444" s="137"/>
      <c r="E1444" s="138"/>
      <c r="F1444" s="137"/>
      <c r="G1444" s="127"/>
      <c r="H1444" s="143"/>
      <c r="I1444" s="143"/>
      <c r="K1444" s="6"/>
      <c r="L1444" s="6"/>
    </row>
    <row r="1445" spans="1:12" x14ac:dyDescent="0.2">
      <c r="A1445" s="477"/>
      <c r="B1445" s="135"/>
      <c r="C1445" s="136"/>
      <c r="D1445" s="137"/>
      <c r="E1445" s="138"/>
      <c r="F1445" s="137"/>
      <c r="G1445" s="127"/>
      <c r="H1445" s="143"/>
      <c r="I1445" s="143"/>
      <c r="K1445" s="6"/>
      <c r="L1445" s="6"/>
    </row>
    <row r="1446" spans="1:12" x14ac:dyDescent="0.2">
      <c r="A1446" s="477"/>
      <c r="B1446" s="135"/>
      <c r="C1446" s="136"/>
      <c r="D1446" s="137"/>
      <c r="E1446" s="138"/>
      <c r="F1446" s="137"/>
      <c r="G1446" s="127"/>
      <c r="H1446" s="143"/>
      <c r="I1446" s="143"/>
      <c r="K1446" s="6"/>
      <c r="L1446" s="6"/>
    </row>
    <row r="1447" spans="1:12" x14ac:dyDescent="0.2">
      <c r="A1447" s="477"/>
      <c r="B1447" s="135"/>
      <c r="C1447" s="136"/>
      <c r="D1447" s="137"/>
      <c r="E1447" s="138"/>
      <c r="F1447" s="137"/>
      <c r="G1447" s="127"/>
      <c r="H1447" s="143"/>
      <c r="I1447" s="143"/>
      <c r="K1447" s="6"/>
      <c r="L1447" s="6"/>
    </row>
    <row r="1448" spans="1:12" x14ac:dyDescent="0.2">
      <c r="A1448" s="477"/>
      <c r="B1448" s="135"/>
      <c r="C1448" s="136"/>
      <c r="D1448" s="137"/>
      <c r="E1448" s="138"/>
      <c r="F1448" s="137"/>
      <c r="G1448" s="127"/>
      <c r="H1448" s="143"/>
      <c r="I1448" s="143"/>
      <c r="K1448" s="6"/>
      <c r="L1448" s="6"/>
    </row>
    <row r="1449" spans="1:12" x14ac:dyDescent="0.2">
      <c r="A1449" s="477"/>
      <c r="B1449" s="135"/>
      <c r="C1449" s="136"/>
      <c r="D1449" s="137"/>
      <c r="E1449" s="138"/>
      <c r="F1449" s="137"/>
      <c r="G1449" s="127"/>
      <c r="H1449" s="143"/>
      <c r="I1449" s="143"/>
      <c r="K1449" s="6"/>
      <c r="L1449" s="6"/>
    </row>
    <row r="1450" spans="1:12" x14ac:dyDescent="0.2">
      <c r="A1450" s="477"/>
      <c r="B1450" s="135"/>
      <c r="C1450" s="136"/>
      <c r="D1450" s="137"/>
      <c r="E1450" s="138"/>
      <c r="F1450" s="137"/>
      <c r="G1450" s="127"/>
      <c r="H1450" s="143"/>
      <c r="I1450" s="143"/>
      <c r="K1450" s="6"/>
      <c r="L1450" s="6"/>
    </row>
    <row r="1451" spans="1:12" x14ac:dyDescent="0.2">
      <c r="A1451" s="477"/>
      <c r="B1451" s="135"/>
      <c r="C1451" s="136"/>
      <c r="D1451" s="137"/>
      <c r="E1451" s="138"/>
      <c r="F1451" s="137"/>
      <c r="G1451" s="127"/>
      <c r="H1451" s="143"/>
      <c r="I1451" s="143"/>
      <c r="K1451" s="6"/>
      <c r="L1451" s="6"/>
    </row>
    <row r="1452" spans="1:12" x14ac:dyDescent="0.2">
      <c r="A1452" s="477"/>
      <c r="B1452" s="135"/>
      <c r="C1452" s="136"/>
      <c r="D1452" s="137"/>
      <c r="E1452" s="138"/>
      <c r="F1452" s="137"/>
      <c r="G1452" s="127"/>
      <c r="H1452" s="143"/>
      <c r="I1452" s="143"/>
      <c r="K1452" s="6"/>
      <c r="L1452" s="6"/>
    </row>
    <row r="1453" spans="1:12" x14ac:dyDescent="0.2">
      <c r="A1453" s="477"/>
      <c r="B1453" s="135"/>
      <c r="C1453" s="136"/>
      <c r="D1453" s="137"/>
      <c r="E1453" s="138"/>
      <c r="F1453" s="137"/>
      <c r="G1453" s="127"/>
      <c r="H1453" s="143"/>
      <c r="I1453" s="143"/>
      <c r="K1453" s="6"/>
      <c r="L1453" s="6"/>
    </row>
    <row r="1454" spans="1:12" x14ac:dyDescent="0.2">
      <c r="A1454" s="477"/>
      <c r="B1454" s="135"/>
      <c r="C1454" s="136"/>
      <c r="D1454" s="137"/>
      <c r="E1454" s="138"/>
      <c r="F1454" s="137"/>
      <c r="G1454" s="127"/>
      <c r="H1454" s="143"/>
      <c r="I1454" s="143"/>
      <c r="K1454" s="6"/>
      <c r="L1454" s="6"/>
    </row>
    <row r="1455" spans="1:12" x14ac:dyDescent="0.2">
      <c r="A1455" s="477"/>
      <c r="B1455" s="135"/>
      <c r="C1455" s="136"/>
      <c r="D1455" s="137"/>
      <c r="E1455" s="138"/>
      <c r="F1455" s="137"/>
      <c r="G1455" s="127"/>
      <c r="H1455" s="143"/>
      <c r="I1455" s="143"/>
      <c r="K1455" s="6"/>
      <c r="L1455" s="6"/>
    </row>
    <row r="1456" spans="1:12" x14ac:dyDescent="0.2">
      <c r="A1456" s="477"/>
      <c r="B1456" s="135"/>
      <c r="C1456" s="136"/>
      <c r="D1456" s="137"/>
      <c r="E1456" s="138"/>
      <c r="F1456" s="137"/>
      <c r="G1456" s="127"/>
      <c r="H1456" s="143"/>
      <c r="I1456" s="143"/>
      <c r="K1456" s="6"/>
      <c r="L1456" s="6"/>
    </row>
    <row r="1457" spans="1:12" x14ac:dyDescent="0.2">
      <c r="A1457" s="477"/>
      <c r="B1457" s="135"/>
      <c r="C1457" s="136"/>
      <c r="D1457" s="137"/>
      <c r="E1457" s="138"/>
      <c r="F1457" s="137"/>
      <c r="G1457" s="127"/>
      <c r="H1457" s="143"/>
      <c r="I1457" s="143"/>
      <c r="K1457" s="6"/>
      <c r="L1457" s="6"/>
    </row>
    <row r="1458" spans="1:12" x14ac:dyDescent="0.2">
      <c r="A1458" s="477"/>
      <c r="B1458" s="135"/>
      <c r="C1458" s="136"/>
      <c r="D1458" s="137"/>
      <c r="E1458" s="138"/>
      <c r="F1458" s="137"/>
      <c r="G1458" s="127"/>
      <c r="H1458" s="143"/>
      <c r="I1458" s="143"/>
      <c r="K1458" s="6"/>
      <c r="L1458" s="6"/>
    </row>
    <row r="1459" spans="1:12" x14ac:dyDescent="0.2">
      <c r="A1459" s="477"/>
      <c r="B1459" s="135"/>
      <c r="C1459" s="136"/>
      <c r="D1459" s="137"/>
      <c r="E1459" s="138"/>
      <c r="F1459" s="137"/>
      <c r="G1459" s="127"/>
      <c r="H1459" s="143"/>
      <c r="I1459" s="143"/>
      <c r="K1459" s="6"/>
      <c r="L1459" s="6"/>
    </row>
    <row r="1460" spans="1:12" x14ac:dyDescent="0.2">
      <c r="A1460" s="477"/>
      <c r="B1460" s="135"/>
      <c r="C1460" s="136"/>
      <c r="D1460" s="137"/>
      <c r="E1460" s="138"/>
      <c r="F1460" s="137"/>
      <c r="G1460" s="127"/>
      <c r="H1460" s="143"/>
      <c r="I1460" s="143"/>
      <c r="K1460" s="6"/>
      <c r="L1460" s="6"/>
    </row>
    <row r="1461" spans="1:12" x14ac:dyDescent="0.2">
      <c r="A1461" s="477"/>
      <c r="B1461" s="135"/>
      <c r="C1461" s="136"/>
      <c r="D1461" s="137"/>
      <c r="E1461" s="138"/>
      <c r="F1461" s="137"/>
      <c r="G1461" s="127"/>
      <c r="H1461" s="143"/>
      <c r="I1461" s="143"/>
      <c r="K1461" s="6"/>
      <c r="L1461" s="6"/>
    </row>
    <row r="1462" spans="1:12" x14ac:dyDescent="0.2">
      <c r="A1462" s="477"/>
      <c r="B1462" s="135"/>
      <c r="C1462" s="136"/>
      <c r="D1462" s="137"/>
      <c r="E1462" s="138"/>
      <c r="F1462" s="137"/>
      <c r="G1462" s="127"/>
      <c r="H1462" s="143"/>
      <c r="I1462" s="143"/>
      <c r="K1462" s="6"/>
      <c r="L1462" s="6"/>
    </row>
    <row r="1463" spans="1:12" x14ac:dyDescent="0.2">
      <c r="A1463" s="477"/>
      <c r="B1463" s="135"/>
      <c r="C1463" s="136"/>
      <c r="D1463" s="137"/>
      <c r="E1463" s="138"/>
      <c r="F1463" s="137"/>
      <c r="G1463" s="127"/>
      <c r="H1463" s="143"/>
      <c r="I1463" s="143"/>
      <c r="K1463" s="6"/>
      <c r="L1463" s="6"/>
    </row>
    <row r="1464" spans="1:12" x14ac:dyDescent="0.2">
      <c r="A1464" s="477"/>
      <c r="B1464" s="135"/>
      <c r="C1464" s="136"/>
      <c r="D1464" s="137"/>
      <c r="E1464" s="138"/>
      <c r="F1464" s="137"/>
      <c r="G1464" s="127"/>
      <c r="H1464" s="143"/>
      <c r="I1464" s="143"/>
      <c r="K1464" s="6"/>
      <c r="L1464" s="6"/>
    </row>
    <row r="1465" spans="1:12" x14ac:dyDescent="0.2">
      <c r="A1465" s="477"/>
      <c r="B1465" s="135"/>
      <c r="C1465" s="136"/>
      <c r="D1465" s="137"/>
      <c r="E1465" s="138"/>
      <c r="F1465" s="137"/>
      <c r="G1465" s="127"/>
      <c r="H1465" s="143"/>
      <c r="I1465" s="143"/>
      <c r="K1465" s="6"/>
      <c r="L1465" s="6"/>
    </row>
    <row r="1466" spans="1:12" x14ac:dyDescent="0.2">
      <c r="A1466" s="477"/>
      <c r="B1466" s="135"/>
      <c r="C1466" s="136"/>
      <c r="D1466" s="137"/>
      <c r="E1466" s="138"/>
      <c r="F1466" s="137"/>
      <c r="G1466" s="127"/>
      <c r="H1466" s="143"/>
      <c r="I1466" s="143"/>
      <c r="K1466" s="6"/>
      <c r="L1466" s="6"/>
    </row>
    <row r="1467" spans="1:12" x14ac:dyDescent="0.2">
      <c r="A1467" s="477"/>
      <c r="B1467" s="135"/>
      <c r="C1467" s="136"/>
      <c r="D1467" s="137"/>
      <c r="E1467" s="138"/>
      <c r="F1467" s="137"/>
      <c r="G1467" s="127"/>
      <c r="H1467" s="143"/>
      <c r="I1467" s="143"/>
      <c r="K1467" s="6"/>
      <c r="L1467" s="6"/>
    </row>
    <row r="1468" spans="1:12" x14ac:dyDescent="0.2">
      <c r="A1468" s="477"/>
      <c r="B1468" s="135"/>
      <c r="C1468" s="136"/>
      <c r="D1468" s="137"/>
      <c r="E1468" s="138"/>
      <c r="F1468" s="137"/>
      <c r="G1468" s="127"/>
      <c r="H1468" s="143"/>
      <c r="I1468" s="143"/>
      <c r="K1468" s="6"/>
      <c r="L1468" s="6"/>
    </row>
    <row r="1469" spans="1:12" x14ac:dyDescent="0.2">
      <c r="A1469" s="477"/>
      <c r="B1469" s="135"/>
      <c r="C1469" s="136"/>
      <c r="D1469" s="137"/>
      <c r="E1469" s="138"/>
      <c r="F1469" s="137"/>
      <c r="G1469" s="127"/>
      <c r="H1469" s="143"/>
      <c r="I1469" s="143"/>
      <c r="K1469" s="6"/>
      <c r="L1469" s="6"/>
    </row>
    <row r="1470" spans="1:12" x14ac:dyDescent="0.2">
      <c r="A1470" s="477"/>
      <c r="B1470" s="135"/>
      <c r="C1470" s="136"/>
      <c r="D1470" s="137"/>
      <c r="E1470" s="138"/>
      <c r="F1470" s="137"/>
      <c r="G1470" s="127"/>
      <c r="H1470" s="143"/>
      <c r="I1470" s="143"/>
      <c r="K1470" s="6"/>
      <c r="L1470" s="6"/>
    </row>
    <row r="1471" spans="1:12" x14ac:dyDescent="0.2">
      <c r="A1471" s="477"/>
      <c r="B1471" s="135"/>
      <c r="C1471" s="136"/>
      <c r="D1471" s="137"/>
      <c r="E1471" s="138"/>
      <c r="F1471" s="137"/>
      <c r="G1471" s="127"/>
      <c r="H1471" s="143"/>
      <c r="I1471" s="143"/>
      <c r="K1471" s="6"/>
      <c r="L1471" s="6"/>
    </row>
    <row r="1472" spans="1:12" x14ac:dyDescent="0.2">
      <c r="A1472" s="477"/>
      <c r="B1472" s="135"/>
      <c r="C1472" s="136"/>
      <c r="D1472" s="137"/>
      <c r="E1472" s="138"/>
      <c r="F1472" s="137"/>
      <c r="G1472" s="127"/>
      <c r="H1472" s="143"/>
      <c r="I1472" s="143"/>
      <c r="K1472" s="6"/>
      <c r="L1472" s="6"/>
    </row>
    <row r="1473" spans="1:12" x14ac:dyDescent="0.2">
      <c r="A1473" s="477"/>
      <c r="B1473" s="135"/>
      <c r="C1473" s="136"/>
      <c r="D1473" s="137"/>
      <c r="E1473" s="138"/>
      <c r="F1473" s="137"/>
      <c r="G1473" s="127"/>
      <c r="H1473" s="143"/>
      <c r="I1473" s="143"/>
      <c r="K1473" s="6"/>
      <c r="L1473" s="6"/>
    </row>
    <row r="1474" spans="1:12" x14ac:dyDescent="0.2">
      <c r="A1474" s="477"/>
      <c r="B1474" s="135"/>
      <c r="C1474" s="136"/>
      <c r="D1474" s="137"/>
      <c r="E1474" s="138"/>
      <c r="F1474" s="137"/>
      <c r="G1474" s="127"/>
      <c r="H1474" s="143"/>
      <c r="I1474" s="143"/>
      <c r="K1474" s="6"/>
      <c r="L1474" s="6"/>
    </row>
    <row r="1475" spans="1:12" x14ac:dyDescent="0.2">
      <c r="A1475" s="477"/>
      <c r="B1475" s="135"/>
      <c r="C1475" s="136"/>
      <c r="D1475" s="137"/>
      <c r="E1475" s="138"/>
      <c r="F1475" s="137"/>
      <c r="G1475" s="127"/>
      <c r="H1475" s="143"/>
      <c r="I1475" s="143"/>
      <c r="K1475" s="6"/>
      <c r="L1475" s="6"/>
    </row>
    <row r="1476" spans="1:12" x14ac:dyDescent="0.2">
      <c r="A1476" s="477"/>
      <c r="B1476" s="135"/>
      <c r="C1476" s="136"/>
      <c r="D1476" s="137"/>
      <c r="E1476" s="138"/>
      <c r="F1476" s="137"/>
      <c r="G1476" s="127"/>
      <c r="H1476" s="143"/>
      <c r="I1476" s="143"/>
      <c r="K1476" s="6"/>
      <c r="L1476" s="6"/>
    </row>
    <row r="1477" spans="1:12" x14ac:dyDescent="0.2">
      <c r="A1477" s="477"/>
      <c r="B1477" s="135"/>
      <c r="C1477" s="136"/>
      <c r="D1477" s="137"/>
      <c r="E1477" s="138"/>
      <c r="F1477" s="137"/>
      <c r="G1477" s="127"/>
      <c r="H1477" s="143"/>
      <c r="I1477" s="143"/>
      <c r="K1477" s="6"/>
      <c r="L1477" s="6"/>
    </row>
    <row r="1478" spans="1:12" x14ac:dyDescent="0.2">
      <c r="A1478" s="477"/>
      <c r="B1478" s="135"/>
      <c r="C1478" s="136"/>
      <c r="D1478" s="137"/>
      <c r="E1478" s="138"/>
      <c r="F1478" s="137"/>
      <c r="G1478" s="127"/>
      <c r="H1478" s="143"/>
      <c r="I1478" s="143"/>
      <c r="K1478" s="6"/>
      <c r="L1478" s="6"/>
    </row>
    <row r="1479" spans="1:12" x14ac:dyDescent="0.2">
      <c r="A1479" s="477"/>
      <c r="B1479" s="135"/>
      <c r="C1479" s="136"/>
      <c r="D1479" s="137"/>
      <c r="E1479" s="138"/>
      <c r="F1479" s="137"/>
      <c r="G1479" s="127"/>
      <c r="H1479" s="143"/>
      <c r="I1479" s="143"/>
      <c r="K1479" s="6"/>
      <c r="L1479" s="6"/>
    </row>
    <row r="1480" spans="1:12" x14ac:dyDescent="0.2">
      <c r="A1480" s="477"/>
      <c r="B1480" s="135"/>
      <c r="C1480" s="136"/>
      <c r="D1480" s="137"/>
      <c r="E1480" s="138"/>
      <c r="F1480" s="137"/>
      <c r="G1480" s="127"/>
      <c r="H1480" s="143"/>
      <c r="I1480" s="143"/>
      <c r="K1480" s="6"/>
      <c r="L1480" s="6"/>
    </row>
    <row r="1481" spans="1:12" x14ac:dyDescent="0.2">
      <c r="A1481" s="477"/>
      <c r="B1481" s="135"/>
      <c r="C1481" s="136"/>
      <c r="D1481" s="137"/>
      <c r="E1481" s="138"/>
      <c r="F1481" s="137"/>
      <c r="G1481" s="127"/>
      <c r="H1481" s="143"/>
      <c r="I1481" s="143"/>
      <c r="K1481" s="6"/>
      <c r="L1481" s="6"/>
    </row>
    <row r="1482" spans="1:12" x14ac:dyDescent="0.2">
      <c r="A1482" s="477"/>
      <c r="B1482" s="135"/>
      <c r="C1482" s="136"/>
      <c r="D1482" s="137"/>
      <c r="E1482" s="138"/>
      <c r="F1482" s="137"/>
      <c r="G1482" s="127"/>
      <c r="H1482" s="143"/>
      <c r="I1482" s="143"/>
      <c r="K1482" s="6"/>
      <c r="L1482" s="6"/>
    </row>
    <row r="1483" spans="1:12" x14ac:dyDescent="0.2">
      <c r="A1483" s="477"/>
      <c r="B1483" s="135"/>
      <c r="C1483" s="136"/>
      <c r="D1483" s="137"/>
      <c r="E1483" s="138"/>
      <c r="F1483" s="137"/>
      <c r="G1483" s="127"/>
      <c r="H1483" s="143"/>
      <c r="I1483" s="143"/>
      <c r="K1483" s="6"/>
      <c r="L1483" s="6"/>
    </row>
    <row r="1484" spans="1:12" x14ac:dyDescent="0.2">
      <c r="A1484" s="477"/>
      <c r="B1484" s="135"/>
      <c r="C1484" s="136"/>
      <c r="D1484" s="137"/>
      <c r="E1484" s="138"/>
      <c r="F1484" s="137"/>
      <c r="G1484" s="127"/>
      <c r="H1484" s="143"/>
      <c r="I1484" s="143"/>
      <c r="K1484" s="6"/>
      <c r="L1484" s="6"/>
    </row>
    <row r="1485" spans="1:12" x14ac:dyDescent="0.2">
      <c r="A1485" s="477"/>
      <c r="B1485" s="135"/>
      <c r="C1485" s="136"/>
      <c r="D1485" s="137"/>
      <c r="E1485" s="138"/>
      <c r="F1485" s="137"/>
      <c r="G1485" s="127"/>
      <c r="H1485" s="143"/>
      <c r="I1485" s="143"/>
      <c r="K1485" s="6"/>
      <c r="L1485" s="6"/>
    </row>
    <row r="1486" spans="1:12" x14ac:dyDescent="0.2">
      <c r="A1486" s="477"/>
      <c r="B1486" s="135"/>
      <c r="C1486" s="136"/>
      <c r="D1486" s="137"/>
      <c r="E1486" s="138"/>
      <c r="F1486" s="137"/>
      <c r="G1486" s="127"/>
      <c r="H1486" s="143"/>
      <c r="I1486" s="143"/>
      <c r="K1486" s="6"/>
      <c r="L1486" s="6"/>
    </row>
    <row r="1487" spans="1:12" x14ac:dyDescent="0.2">
      <c r="A1487" s="477"/>
      <c r="B1487" s="135"/>
      <c r="C1487" s="136"/>
      <c r="D1487" s="137"/>
      <c r="E1487" s="138"/>
      <c r="F1487" s="137"/>
      <c r="G1487" s="127"/>
      <c r="H1487" s="143"/>
      <c r="I1487" s="143"/>
      <c r="K1487" s="6"/>
      <c r="L1487" s="6"/>
    </row>
    <row r="1488" spans="1:12" x14ac:dyDescent="0.2">
      <c r="A1488" s="477"/>
      <c r="B1488" s="135"/>
      <c r="C1488" s="136"/>
      <c r="D1488" s="137"/>
      <c r="E1488" s="138"/>
      <c r="F1488" s="137"/>
      <c r="G1488" s="127"/>
      <c r="H1488" s="143"/>
      <c r="I1488" s="143"/>
      <c r="K1488" s="6"/>
      <c r="L1488" s="6"/>
    </row>
    <row r="1489" spans="1:12" x14ac:dyDescent="0.2">
      <c r="A1489" s="477"/>
      <c r="B1489" s="135"/>
      <c r="C1489" s="136"/>
      <c r="D1489" s="137"/>
      <c r="E1489" s="138"/>
      <c r="F1489" s="137"/>
      <c r="G1489" s="127"/>
      <c r="H1489" s="143"/>
      <c r="I1489" s="143"/>
      <c r="K1489" s="6"/>
      <c r="L1489" s="6"/>
    </row>
    <row r="1490" spans="1:12" x14ac:dyDescent="0.2">
      <c r="A1490" s="477"/>
      <c r="B1490" s="135"/>
      <c r="C1490" s="136"/>
      <c r="D1490" s="137"/>
      <c r="E1490" s="138"/>
      <c r="F1490" s="137"/>
      <c r="G1490" s="127"/>
      <c r="H1490" s="143"/>
      <c r="I1490" s="143"/>
      <c r="K1490" s="6"/>
      <c r="L1490" s="6"/>
    </row>
    <row r="1491" spans="1:12" x14ac:dyDescent="0.2">
      <c r="A1491" s="477"/>
      <c r="B1491" s="135"/>
      <c r="C1491" s="136"/>
      <c r="D1491" s="137"/>
      <c r="E1491" s="138"/>
      <c r="F1491" s="137"/>
      <c r="G1491" s="127"/>
      <c r="H1491" s="143"/>
      <c r="I1491" s="143"/>
      <c r="K1491" s="6"/>
      <c r="L1491" s="6"/>
    </row>
    <row r="1492" spans="1:12" x14ac:dyDescent="0.2">
      <c r="A1492" s="477"/>
      <c r="B1492" s="135"/>
      <c r="C1492" s="136"/>
      <c r="D1492" s="137"/>
      <c r="E1492" s="138"/>
      <c r="F1492" s="137"/>
      <c r="G1492" s="127"/>
      <c r="H1492" s="143"/>
      <c r="I1492" s="143"/>
      <c r="K1492" s="6"/>
      <c r="L1492" s="6"/>
    </row>
    <row r="1493" spans="1:12" x14ac:dyDescent="0.2">
      <c r="A1493" s="477"/>
      <c r="B1493" s="135"/>
      <c r="C1493" s="136"/>
      <c r="D1493" s="137"/>
      <c r="E1493" s="138"/>
      <c r="F1493" s="137"/>
      <c r="G1493" s="127"/>
      <c r="H1493" s="143"/>
      <c r="I1493" s="143"/>
      <c r="K1493" s="6"/>
      <c r="L1493" s="6"/>
    </row>
    <row r="1494" spans="1:12" x14ac:dyDescent="0.2">
      <c r="A1494" s="477"/>
      <c r="B1494" s="135"/>
      <c r="C1494" s="136"/>
      <c r="D1494" s="137"/>
      <c r="E1494" s="138"/>
      <c r="F1494" s="137"/>
      <c r="G1494" s="127"/>
      <c r="H1494" s="143"/>
      <c r="I1494" s="143"/>
      <c r="K1494" s="6"/>
      <c r="L1494" s="6"/>
    </row>
    <row r="1495" spans="1:12" x14ac:dyDescent="0.2">
      <c r="A1495" s="477"/>
      <c r="B1495" s="135"/>
      <c r="C1495" s="136"/>
      <c r="D1495" s="137"/>
      <c r="E1495" s="138"/>
      <c r="F1495" s="137"/>
      <c r="G1495" s="127"/>
      <c r="H1495" s="143"/>
      <c r="I1495" s="143"/>
      <c r="K1495" s="6"/>
      <c r="L1495" s="6"/>
    </row>
    <row r="1496" spans="1:12" x14ac:dyDescent="0.2">
      <c r="A1496" s="477"/>
      <c r="B1496" s="135"/>
      <c r="C1496" s="136"/>
      <c r="D1496" s="137"/>
      <c r="E1496" s="138"/>
      <c r="F1496" s="137"/>
      <c r="G1496" s="127"/>
      <c r="H1496" s="143"/>
      <c r="I1496" s="143"/>
      <c r="K1496" s="6"/>
      <c r="L1496" s="6"/>
    </row>
    <row r="1497" spans="1:12" x14ac:dyDescent="0.2">
      <c r="A1497" s="477"/>
      <c r="B1497" s="135"/>
      <c r="C1497" s="136"/>
      <c r="D1497" s="137"/>
      <c r="E1497" s="138"/>
      <c r="F1497" s="137"/>
      <c r="G1497" s="127"/>
      <c r="H1497" s="143"/>
      <c r="I1497" s="143"/>
      <c r="K1497" s="6"/>
      <c r="L1497" s="6"/>
    </row>
    <row r="1498" spans="1:12" ht="15.75" thickBot="1" x14ac:dyDescent="0.25">
      <c r="A1498" s="477"/>
      <c r="B1498" s="135"/>
      <c r="C1498" s="136"/>
      <c r="D1498" s="137"/>
      <c r="E1498" s="138"/>
      <c r="F1498" s="137"/>
      <c r="G1498" s="127"/>
      <c r="H1498" s="143"/>
      <c r="I1498" s="143"/>
      <c r="K1498" s="6"/>
      <c r="L1498" s="6"/>
    </row>
    <row r="1499" spans="1:12" ht="15.75" thickBot="1" x14ac:dyDescent="0.25">
      <c r="A1499" s="477"/>
      <c r="B1499" s="135"/>
      <c r="C1499" s="136"/>
      <c r="D1499" s="137"/>
      <c r="E1499" s="138"/>
      <c r="F1499" s="137"/>
      <c r="G1499" s="127"/>
      <c r="H1499" s="143"/>
      <c r="I1499" s="143"/>
      <c r="K1499" s="51" t="s">
        <v>52</v>
      </c>
      <c r="L1499" s="33"/>
    </row>
    <row r="1500" spans="1:12" x14ac:dyDescent="0.2">
      <c r="A1500" s="477"/>
      <c r="B1500" s="135"/>
      <c r="C1500" s="136"/>
      <c r="D1500" s="137"/>
      <c r="E1500" s="138"/>
      <c r="F1500" s="137"/>
      <c r="G1500" s="127"/>
      <c r="H1500" s="143"/>
      <c r="I1500" s="143"/>
      <c r="K1500" s="48" t="s">
        <v>50</v>
      </c>
      <c r="L1500" s="34">
        <f>IF(H1=K1501,0,1)</f>
        <v>1</v>
      </c>
    </row>
    <row r="1501" spans="1:12" ht="15.75" thickBot="1" x14ac:dyDescent="0.25">
      <c r="A1501" s="477"/>
      <c r="B1501" s="135"/>
      <c r="C1501" s="136"/>
      <c r="D1501" s="137"/>
      <c r="E1501" s="138"/>
      <c r="F1501" s="137"/>
      <c r="G1501" s="127"/>
      <c r="H1501" s="143"/>
      <c r="I1501" s="143"/>
      <c r="K1501" s="49" t="s">
        <v>51</v>
      </c>
      <c r="L1501" s="35"/>
    </row>
    <row r="1502" spans="1:12" x14ac:dyDescent="0.2">
      <c r="A1502" s="477"/>
      <c r="B1502" s="135"/>
      <c r="C1502" s="136"/>
      <c r="D1502" s="137"/>
      <c r="E1502" s="138"/>
      <c r="F1502" s="137"/>
      <c r="G1502" s="127"/>
      <c r="H1502" s="143"/>
      <c r="I1502" s="143"/>
    </row>
    <row r="1503" spans="1:12" x14ac:dyDescent="0.2">
      <c r="A1503" s="477"/>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QFa/aqle/f10/Crgt/fQ73WDkc+4TUPce3IobCGXP5vyssr3JELNfq43VD8WJe4vr880oylXTo9c5elSYgQnmQ==" saltValue="K6/v4cQs6rLyJ0XGy24a4Q==" spinCount="100000" sheet="1" objects="1" scenarios="1"/>
  <dataConsolidate/>
  <mergeCells count="3">
    <mergeCell ref="A1:C1"/>
    <mergeCell ref="G3:G4"/>
    <mergeCell ref="A3:F3"/>
  </mergeCells>
  <conditionalFormatting sqref="M5">
    <cfRule type="cellIs" dxfId="18" priority="4" operator="lessThan">
      <formula>0</formula>
    </cfRule>
  </conditionalFormatting>
  <conditionalFormatting sqref="A1">
    <cfRule type="containsText" dxfId="17" priority="3" operator="containsText" text="הזינו">
      <formula>NOT(ISERROR(SEARCH("הזינו",A1)))</formula>
    </cfRule>
  </conditionalFormatting>
  <dataValidations count="7">
    <dataValidation type="list" allowBlank="1" showInputMessage="1" showErrorMessage="1" errorTitle="חובה לבחור כן/לא" sqref="H1">
      <formula1>$K$1500:$K$1501</formula1>
    </dataValidation>
    <dataValidation type="decimal" allowBlank="1" showInputMessage="1" showErrorMessage="1" error="נא הזינו ערכים מספריים בלבד!" sqref="H6:H1504 D6:D1504">
      <formula1>-1000000</formula1>
      <formula2>1000000</formula2>
    </dataValidation>
    <dataValidation allowBlank="1" showInputMessage="1" showErrorMessage="1" promptTitle="כאן לא מקלידים!" prompt="נא הזינו תאריך לתחילת הרישום בדיוק במקום הזה, אבל בגיליון 'חודש א'." sqref="A1 D1"/>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ED575402-C1EC-4195-838E-A106430C6FA9}">
            <xm:f>$B6='הוראות שימוש'!$D$88</xm:f>
            <x14:dxf>
              <font>
                <b val="0"/>
                <i val="0"/>
                <color theme="6" tint="-0.24994659260841701"/>
              </font>
            </x14:dxf>
          </x14:cfRule>
          <xm:sqref>C6:F1503 A6:A1503</xm:sqref>
        </x14:conditionalFormatting>
        <x14:conditionalFormatting xmlns:xm="http://schemas.microsoft.com/office/excel/2006/main">
          <x14:cfRule type="cellIs" priority="2" operator="equal" id="{D802E7AA-175B-47EE-A8B7-01F83BD4E94C}">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 type="list" allowBlank="1" showInputMessage="1" showErrorMessage="1">
          <x14:formula1>
            <xm:f>'הוראות שימוש'!$D$87:$D$88</xm:f>
          </x14:formula1>
          <xm:sqref>B6:B1503</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1516"/>
  <sheetViews>
    <sheetView showZeros="0" rightToLeft="1" workbookViewId="0">
      <pane ySplit="5" topLeftCell="A6" activePane="bottomLeft" state="frozen"/>
      <selection sqref="A1:C1"/>
      <selection pane="bottomLeft" activeCell="A6" sqref="A6"/>
    </sheetView>
  </sheetViews>
  <sheetFormatPr defaultColWidth="0" defaultRowHeight="15" zeroHeight="1" x14ac:dyDescent="0.2"/>
  <cols>
    <col min="1" max="1" width="6.77734375" style="1" bestFit="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44140625" style="1" customWidth="1"/>
    <col min="10" max="10" width="1.109375" style="6" customWidth="1"/>
    <col min="11" max="11" width="16.5546875" style="1" customWidth="1"/>
    <col min="12" max="12" width="10.6640625" style="1" customWidth="1"/>
    <col min="13" max="13" width="10.6640625" style="78"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25" t="str">
        <f>IFERROR(י!A1:D1+31,"חודש ?")</f>
        <v>חודש ?</v>
      </c>
      <c r="B1" s="625"/>
      <c r="C1" s="625"/>
      <c r="D1" s="122"/>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70">
        <f>SUM(L7:L50)</f>
        <v>0</v>
      </c>
      <c r="M2" s="61">
        <f>SUM(M7:M50)</f>
        <v>0</v>
      </c>
      <c r="N2" s="53">
        <f>SUM(N7:N50)</f>
        <v>0</v>
      </c>
    </row>
    <row r="3" spans="1:14" ht="16.5" customHeight="1" thickBot="1" x14ac:dyDescent="0.3">
      <c r="A3" s="622" t="s">
        <v>64</v>
      </c>
      <c r="B3" s="623"/>
      <c r="C3" s="623"/>
      <c r="D3" s="623"/>
      <c r="E3" s="623"/>
      <c r="F3" s="624"/>
      <c r="G3" s="620" t="s">
        <v>13</v>
      </c>
      <c r="H3" s="139"/>
      <c r="I3" s="139"/>
      <c r="K3" s="37" t="s">
        <v>11</v>
      </c>
      <c r="L3" s="71">
        <f>SUM(L53:L65)</f>
        <v>0</v>
      </c>
      <c r="M3" s="60">
        <f>SUM(M53:M65)</f>
        <v>0</v>
      </c>
      <c r="N3" s="52">
        <f>SUM(N53:N65)</f>
        <v>0</v>
      </c>
    </row>
    <row r="4" spans="1:14" ht="16.5" thickBot="1" x14ac:dyDescent="0.3">
      <c r="A4" s="144" t="s">
        <v>336</v>
      </c>
      <c r="B4" s="145" t="s">
        <v>66</v>
      </c>
      <c r="C4" s="146" t="s">
        <v>47</v>
      </c>
      <c r="D4" s="145" t="s">
        <v>10</v>
      </c>
      <c r="E4" s="147" t="s">
        <v>65</v>
      </c>
      <c r="F4" s="148" t="s">
        <v>49</v>
      </c>
      <c r="G4" s="621"/>
      <c r="H4" s="140"/>
      <c r="I4" s="47"/>
      <c r="K4" s="400" t="s">
        <v>41</v>
      </c>
      <c r="L4" s="401">
        <f>L3-L2</f>
        <v>0</v>
      </c>
      <c r="M4" s="401">
        <f>M3-M2</f>
        <v>0</v>
      </c>
      <c r="N4" s="401">
        <f>N3+N2</f>
        <v>0</v>
      </c>
    </row>
    <row r="5" spans="1:14" ht="6" customHeight="1" thickBot="1" x14ac:dyDescent="0.3">
      <c r="A5" s="128"/>
      <c r="B5" s="129"/>
      <c r="C5" s="47"/>
      <c r="D5" s="47"/>
      <c r="E5" s="120"/>
      <c r="F5" s="47"/>
      <c r="G5" s="47"/>
      <c r="H5" s="140"/>
      <c r="I5" s="47"/>
      <c r="K5" s="32"/>
      <c r="L5" s="72"/>
      <c r="M5" s="32"/>
      <c r="N5" s="54"/>
    </row>
    <row r="6" spans="1:14" ht="15.75" x14ac:dyDescent="0.25">
      <c r="A6" s="134"/>
      <c r="B6" s="135"/>
      <c r="C6" s="136"/>
      <c r="D6" s="137"/>
      <c r="E6" s="138"/>
      <c r="F6" s="137"/>
      <c r="G6" s="127"/>
      <c r="H6" s="141"/>
      <c r="I6" s="142"/>
      <c r="K6" s="42" t="s">
        <v>1</v>
      </c>
      <c r="L6" s="73" t="s">
        <v>45</v>
      </c>
      <c r="M6" s="3" t="s">
        <v>48</v>
      </c>
      <c r="N6" s="55" t="s">
        <v>46</v>
      </c>
    </row>
    <row r="7" spans="1:14" x14ac:dyDescent="0.2">
      <c r="A7" s="134"/>
      <c r="B7" s="135"/>
      <c r="C7" s="136"/>
      <c r="D7" s="137"/>
      <c r="E7" s="138"/>
      <c r="F7" s="137"/>
      <c r="G7" s="127"/>
      <c r="H7" s="141"/>
      <c r="I7" s="142"/>
      <c r="K7" s="93" t="str">
        <f>י!K7</f>
        <v>משכנתא</v>
      </c>
      <c r="L7" s="110">
        <f>י!L7</f>
        <v>0</v>
      </c>
      <c r="M7" s="111">
        <f>SUMPRODUCT(($D$6:$D$1503)*($C$6:$C$1503=K7)*($B$6:$B$1503&lt;&gt;'הוראות שימוש'!$D$88))</f>
        <v>0</v>
      </c>
      <c r="N7" s="112">
        <f>י!N7+$L$1500*(L7-M7)</f>
        <v>0</v>
      </c>
    </row>
    <row r="8" spans="1:14" x14ac:dyDescent="0.2">
      <c r="A8" s="134"/>
      <c r="B8" s="135"/>
      <c r="C8" s="136"/>
      <c r="D8" s="137"/>
      <c r="E8" s="138"/>
      <c r="F8" s="137"/>
      <c r="G8" s="127"/>
      <c r="H8" s="141"/>
      <c r="I8" s="142"/>
      <c r="K8" s="94" t="str">
        <f>י!K8</f>
        <v>ביטוח משכנתא</v>
      </c>
      <c r="L8" s="113">
        <f>י!L8</f>
        <v>0</v>
      </c>
      <c r="M8" s="100">
        <f>SUMPRODUCT(($D$6:$D$1503)*($C$6:$C$1503=K8)*($B$6:$B$1503&lt;&gt;'הוראות שימוש'!$D$88))</f>
        <v>0</v>
      </c>
      <c r="N8" s="101">
        <f>י!N8+$L$1500*(L8-M8)</f>
        <v>0</v>
      </c>
    </row>
    <row r="9" spans="1:14" x14ac:dyDescent="0.2">
      <c r="A9" s="134"/>
      <c r="B9" s="135"/>
      <c r="C9" s="136"/>
      <c r="D9" s="137"/>
      <c r="E9" s="138"/>
      <c r="F9" s="137"/>
      <c r="G9" s="127"/>
      <c r="H9" s="141"/>
      <c r="I9" s="142"/>
      <c r="K9" s="94" t="str">
        <f>י!K9</f>
        <v>שכר דירה</v>
      </c>
      <c r="L9" s="113">
        <f>י!L9</f>
        <v>0</v>
      </c>
      <c r="M9" s="100">
        <f>SUMPRODUCT(($D$6:$D$1503)*($C$6:$C$1503=K9)*($B$6:$B$1503&lt;&gt;'הוראות שימוש'!$D$88))</f>
        <v>0</v>
      </c>
      <c r="N9" s="101">
        <f>י!N9+$L$1500*(L9-M9)</f>
        <v>0</v>
      </c>
    </row>
    <row r="10" spans="1:14" x14ac:dyDescent="0.2">
      <c r="A10" s="134"/>
      <c r="B10" s="135"/>
      <c r="C10" s="136"/>
      <c r="D10" s="137"/>
      <c r="E10" s="138"/>
      <c r="F10" s="137"/>
      <c r="G10" s="127"/>
      <c r="H10" s="141"/>
      <c r="I10" s="142"/>
      <c r="K10" s="94" t="str">
        <f>י!K10</f>
        <v>מיסי ישוב / ועד בית</v>
      </c>
      <c r="L10" s="113">
        <f>י!L10</f>
        <v>0</v>
      </c>
      <c r="M10" s="100">
        <f>SUMPRODUCT(($D$6:$D$1503)*($C$6:$C$1503=K10)*($B$6:$B$1503&lt;&gt;'הוראות שימוש'!$D$88))</f>
        <v>0</v>
      </c>
      <c r="N10" s="101">
        <f>י!N10+$L$1500*(L10-M10)</f>
        <v>0</v>
      </c>
    </row>
    <row r="11" spans="1:14" x14ac:dyDescent="0.2">
      <c r="A11" s="134"/>
      <c r="B11" s="135"/>
      <c r="C11" s="136"/>
      <c r="D11" s="137"/>
      <c r="E11" s="138"/>
      <c r="F11" s="137"/>
      <c r="G11" s="127"/>
      <c r="H11" s="141"/>
      <c r="I11" s="142"/>
      <c r="K11" s="94" t="str">
        <f>י!K11</f>
        <v>ביטוחים (למעט רכב)</v>
      </c>
      <c r="L11" s="113">
        <f>י!L11</f>
        <v>0</v>
      </c>
      <c r="M11" s="100">
        <f>SUMPRODUCT(($D$6:$D$1503)*($C$6:$C$1503=K11)*($B$6:$B$1503&lt;&gt;'הוראות שימוש'!$D$88))</f>
        <v>0</v>
      </c>
      <c r="N11" s="101">
        <f>י!N11+$L$1500*(L11-M11)</f>
        <v>0</v>
      </c>
    </row>
    <row r="12" spans="1:14" x14ac:dyDescent="0.2">
      <c r="A12" s="134"/>
      <c r="B12" s="135"/>
      <c r="C12" s="136"/>
      <c r="D12" s="137"/>
      <c r="E12" s="138"/>
      <c r="F12" s="137"/>
      <c r="G12" s="127"/>
      <c r="H12" s="141"/>
      <c r="I12" s="142"/>
      <c r="K12" s="94" t="str">
        <f>י!K12</f>
        <v>הוראות קבע לחיסכון</v>
      </c>
      <c r="L12" s="113">
        <f>י!L12</f>
        <v>0</v>
      </c>
      <c r="M12" s="100">
        <f>SUMPRODUCT(($D$6:$D$1503)*($C$6:$C$1503=K12)*($B$6:$B$1503&lt;&gt;'הוראות שימוש'!$D$88))</f>
        <v>0</v>
      </c>
      <c r="N12" s="101">
        <f>י!N12+$L$1500*(L12-M12)</f>
        <v>0</v>
      </c>
    </row>
    <row r="13" spans="1:14" x14ac:dyDescent="0.2">
      <c r="A13" s="134"/>
      <c r="B13" s="135"/>
      <c r="C13" s="136"/>
      <c r="D13" s="137"/>
      <c r="E13" s="138"/>
      <c r="F13" s="137"/>
      <c r="G13" s="127"/>
      <c r="H13" s="141"/>
      <c r="I13" s="142"/>
      <c r="K13" s="94" t="str">
        <f>י!K13</f>
        <v>מנויים</v>
      </c>
      <c r="L13" s="113">
        <f>י!L13</f>
        <v>0</v>
      </c>
      <c r="M13" s="100">
        <f>SUMPRODUCT(($D$6:$D$1503)*($C$6:$C$1503=K13)*($B$6:$B$1503&lt;&gt;'הוראות שימוש'!$D$88))</f>
        <v>0</v>
      </c>
      <c r="N13" s="101">
        <f>י!N13+$L$1500*(L13-M13)</f>
        <v>0</v>
      </c>
    </row>
    <row r="14" spans="1:14" x14ac:dyDescent="0.2">
      <c r="A14" s="134"/>
      <c r="B14" s="135"/>
      <c r="C14" s="136"/>
      <c r="D14" s="137"/>
      <c r="E14" s="138"/>
      <c r="F14" s="137"/>
      <c r="G14" s="127"/>
      <c r="H14" s="141"/>
      <c r="I14" s="142"/>
      <c r="K14" s="94" t="str">
        <f>י!K14</f>
        <v>תרומות בהוראת קבע</v>
      </c>
      <c r="L14" s="113">
        <f>י!L14</f>
        <v>0</v>
      </c>
      <c r="M14" s="100">
        <f>SUMPRODUCT(($D$6:$D$1503)*($C$6:$C$1503=K14)*($B$6:$B$1503&lt;&gt;'הוראות שימוש'!$D$88))</f>
        <v>0</v>
      </c>
      <c r="N14" s="101">
        <f>י!N14+$L$1500*(L14-M14)</f>
        <v>0</v>
      </c>
    </row>
    <row r="15" spans="1:14" x14ac:dyDescent="0.2">
      <c r="A15" s="134"/>
      <c r="B15" s="135"/>
      <c r="C15" s="136"/>
      <c r="D15" s="137"/>
      <c r="E15" s="138"/>
      <c r="F15" s="137"/>
      <c r="G15" s="127"/>
      <c r="H15" s="141"/>
      <c r="I15" s="143"/>
      <c r="K15" s="94" t="str">
        <f>י!K15</f>
        <v>ארנונה / שמירה</v>
      </c>
      <c r="L15" s="113">
        <f>י!L15</f>
        <v>0</v>
      </c>
      <c r="M15" s="100">
        <f>SUMPRODUCT(($D$6:$D$1503)*($C$6:$C$1503=K15)*($B$6:$B$1503&lt;&gt;'הוראות שימוש'!$D$88))</f>
        <v>0</v>
      </c>
      <c r="N15" s="101">
        <f>י!N15+$L$1500*(L15-M15)</f>
        <v>0</v>
      </c>
    </row>
    <row r="16" spans="1:14" x14ac:dyDescent="0.2">
      <c r="A16" s="134"/>
      <c r="B16" s="135"/>
      <c r="C16" s="136"/>
      <c r="D16" s="137"/>
      <c r="E16" s="138"/>
      <c r="F16" s="137"/>
      <c r="G16" s="127"/>
      <c r="H16" s="141"/>
      <c r="I16" s="143"/>
      <c r="K16" s="94" t="str">
        <f>י!K16</f>
        <v>מים וביוב</v>
      </c>
      <c r="L16" s="113">
        <f>י!L16</f>
        <v>0</v>
      </c>
      <c r="M16" s="100">
        <f>SUMPRODUCT(($D$6:$D$1503)*($C$6:$C$1503=K16)*($B$6:$B$1503&lt;&gt;'הוראות שימוש'!$D$88))</f>
        <v>0</v>
      </c>
      <c r="N16" s="101">
        <f>י!N16+$L$1500*(L16-M16)</f>
        <v>0</v>
      </c>
    </row>
    <row r="17" spans="1:14" x14ac:dyDescent="0.2">
      <c r="A17" s="134"/>
      <c r="B17" s="135"/>
      <c r="C17" s="136"/>
      <c r="D17" s="137"/>
      <c r="E17" s="138"/>
      <c r="F17" s="137"/>
      <c r="G17" s="127"/>
      <c r="H17" s="141"/>
      <c r="I17" s="143"/>
      <c r="K17" s="94" t="str">
        <f>י!K17</f>
        <v>חשמל</v>
      </c>
      <c r="L17" s="113">
        <f>י!L17</f>
        <v>0</v>
      </c>
      <c r="M17" s="100">
        <f>SUMPRODUCT(($D$6:$D$1503)*($C$6:$C$1503=K17)*($B$6:$B$1503&lt;&gt;'הוראות שימוש'!$D$88))</f>
        <v>0</v>
      </c>
      <c r="N17" s="101">
        <f>י!N17+$L$1500*(L17-M17)</f>
        <v>0</v>
      </c>
    </row>
    <row r="18" spans="1:14" x14ac:dyDescent="0.2">
      <c r="A18" s="134"/>
      <c r="B18" s="135"/>
      <c r="C18" s="136"/>
      <c r="D18" s="137"/>
      <c r="E18" s="138"/>
      <c r="F18" s="137"/>
      <c r="G18" s="127"/>
      <c r="H18" s="141"/>
      <c r="I18" s="143"/>
      <c r="K18" s="94" t="str">
        <f>י!K18</f>
        <v>גז</v>
      </c>
      <c r="L18" s="113">
        <f>י!L18</f>
        <v>0</v>
      </c>
      <c r="M18" s="100">
        <f>SUMPRODUCT(($D$6:$D$1503)*($C$6:$C$1503=K18)*($B$6:$B$1503&lt;&gt;'הוראות שימוש'!$D$88))</f>
        <v>0</v>
      </c>
      <c r="N18" s="101">
        <f>י!N18+$L$1500*(L18-M18)</f>
        <v>0</v>
      </c>
    </row>
    <row r="19" spans="1:14" x14ac:dyDescent="0.2">
      <c r="A19" s="134"/>
      <c r="B19" s="135"/>
      <c r="C19" s="136"/>
      <c r="D19" s="137"/>
      <c r="E19" s="138"/>
      <c r="F19" s="137"/>
      <c r="G19" s="127"/>
      <c r="H19" s="141"/>
      <c r="I19" s="143"/>
      <c r="K19" s="94" t="str">
        <f>י!K19</f>
        <v>חימום - סולר, נפט</v>
      </c>
      <c r="L19" s="113">
        <f>י!L19</f>
        <v>0</v>
      </c>
      <c r="M19" s="100">
        <f>SUMPRODUCT(($D$6:$D$1503)*($C$6:$C$1503=K19)*($B$6:$B$1503&lt;&gt;'הוראות שימוש'!$D$88))</f>
        <v>0</v>
      </c>
      <c r="N19" s="101">
        <f>י!N19+$L$1500*(L19-M19)</f>
        <v>0</v>
      </c>
    </row>
    <row r="20" spans="1:14" x14ac:dyDescent="0.2">
      <c r="A20" s="134"/>
      <c r="B20" s="135"/>
      <c r="C20" s="136"/>
      <c r="D20" s="137"/>
      <c r="E20" s="138"/>
      <c r="F20" s="137"/>
      <c r="G20" s="127"/>
      <c r="H20" s="141"/>
      <c r="I20" s="143"/>
      <c r="K20" s="94" t="str">
        <f>י!K20</f>
        <v>חינוך</v>
      </c>
      <c r="L20" s="113">
        <f>י!L20</f>
        <v>0</v>
      </c>
      <c r="M20" s="100">
        <f>SUMPRODUCT(($D$6:$D$1503)*($C$6:$C$1503=K20)*($B$6:$B$1503&lt;&gt;'הוראות שימוש'!$D$88))</f>
        <v>0</v>
      </c>
      <c r="N20" s="101">
        <f>י!N20+$L$1500*(L20-M20)</f>
        <v>0</v>
      </c>
    </row>
    <row r="21" spans="1:14" x14ac:dyDescent="0.2">
      <c r="A21" s="134"/>
      <c r="B21" s="135"/>
      <c r="C21" s="136"/>
      <c r="D21" s="137"/>
      <c r="E21" s="138"/>
      <c r="F21" s="137"/>
      <c r="G21" s="127"/>
      <c r="H21" s="141"/>
      <c r="I21" s="143"/>
      <c r="K21" s="94" t="str">
        <f>י!K21</f>
        <v>חוגים, קייטנות ובריכה</v>
      </c>
      <c r="L21" s="113">
        <f>י!L21</f>
        <v>0</v>
      </c>
      <c r="M21" s="100">
        <f>SUMPRODUCT(($D$6:$D$1503)*($C$6:$C$1503=K21)*($B$6:$B$1503&lt;&gt;'הוראות שימוש'!$D$88))</f>
        <v>0</v>
      </c>
      <c r="N21" s="101">
        <f>י!N21+$L$1500*(L21-M21)</f>
        <v>0</v>
      </c>
    </row>
    <row r="22" spans="1:14" x14ac:dyDescent="0.2">
      <c r="A22" s="134"/>
      <c r="B22" s="135"/>
      <c r="C22" s="136"/>
      <c r="D22" s="137"/>
      <c r="E22" s="138"/>
      <c r="F22" s="137"/>
      <c r="G22" s="127"/>
      <c r="H22" s="141"/>
      <c r="I22" s="143"/>
      <c r="K22" s="94" t="str">
        <f>י!K22</f>
        <v>ביטוח רכב + טסט</v>
      </c>
      <c r="L22" s="113">
        <f>י!L22</f>
        <v>0</v>
      </c>
      <c r="M22" s="100">
        <f>SUMPRODUCT(($D$6:$D$1503)*($C$6:$C$1503=K22)*($B$6:$B$1503&lt;&gt;'הוראות שימוש'!$D$88))</f>
        <v>0</v>
      </c>
      <c r="N22" s="101">
        <f>י!N22+$L$1500*(L22-M22)</f>
        <v>0</v>
      </c>
    </row>
    <row r="23" spans="1:14" x14ac:dyDescent="0.2">
      <c r="A23" s="134"/>
      <c r="B23" s="135"/>
      <c r="C23" s="136"/>
      <c r="D23" s="137"/>
      <c r="E23" s="138"/>
      <c r="F23" s="137"/>
      <c r="G23" s="127"/>
      <c r="H23" s="141"/>
      <c r="I23" s="143"/>
      <c r="K23" s="94" t="str">
        <f>י!K23</f>
        <v>תיקוני רכב</v>
      </c>
      <c r="L23" s="113">
        <f>י!L23</f>
        <v>0</v>
      </c>
      <c r="M23" s="100">
        <f>SUMPRODUCT(($D$6:$D$1503)*($C$6:$C$1503=K23)*($B$6:$B$1503&lt;&gt;'הוראות שימוש'!$D$88))</f>
        <v>0</v>
      </c>
      <c r="N23" s="101">
        <f>י!N23+$L$1500*(L23-M23)</f>
        <v>0</v>
      </c>
    </row>
    <row r="24" spans="1:14" ht="15" customHeight="1" x14ac:dyDescent="0.2">
      <c r="A24" s="134"/>
      <c r="B24" s="135"/>
      <c r="C24" s="136"/>
      <c r="D24" s="137"/>
      <c r="E24" s="138"/>
      <c r="F24" s="137"/>
      <c r="G24" s="127"/>
      <c r="H24" s="141"/>
      <c r="I24" s="143"/>
      <c r="K24" s="94" t="str">
        <f>י!K24</f>
        <v>ביגוד והנעלה</v>
      </c>
      <c r="L24" s="113">
        <f>י!L24</f>
        <v>0</v>
      </c>
      <c r="M24" s="100">
        <f>SUMPRODUCT(($D$6:$D$1503)*($C$6:$C$1503=K24)*($B$6:$B$1503&lt;&gt;'הוראות שימוש'!$D$88))</f>
        <v>0</v>
      </c>
      <c r="N24" s="101">
        <f>י!N24+$L$1500*(L24-M24)</f>
        <v>0</v>
      </c>
    </row>
    <row r="25" spans="1:14" x14ac:dyDescent="0.2">
      <c r="A25" s="134"/>
      <c r="B25" s="135"/>
      <c r="C25" s="136"/>
      <c r="D25" s="137"/>
      <c r="E25" s="138"/>
      <c r="F25" s="137"/>
      <c r="G25" s="127"/>
      <c r="H25" s="141"/>
      <c r="I25" s="143"/>
      <c r="K25" s="94" t="str">
        <f>י!K25</f>
        <v>בריאות</v>
      </c>
      <c r="L25" s="113">
        <f>י!L25</f>
        <v>0</v>
      </c>
      <c r="M25" s="100">
        <f>SUMPRODUCT(($D$6:$D$1503)*($C$6:$C$1503=K25)*($B$6:$B$1503&lt;&gt;'הוראות שימוש'!$D$88))</f>
        <v>0</v>
      </c>
      <c r="N25" s="101">
        <f>י!N25+$L$1500*(L25-M25)</f>
        <v>0</v>
      </c>
    </row>
    <row r="26" spans="1:14" x14ac:dyDescent="0.2">
      <c r="A26" s="134"/>
      <c r="B26" s="135"/>
      <c r="C26" s="136"/>
      <c r="D26" s="137"/>
      <c r="E26" s="138"/>
      <c r="F26" s="137"/>
      <c r="G26" s="127"/>
      <c r="H26" s="141"/>
      <c r="I26" s="143"/>
      <c r="K26" s="94" t="str">
        <f>י!K26</f>
        <v>עמלות וריביות בנקים</v>
      </c>
      <c r="L26" s="113">
        <f>י!L26</f>
        <v>0</v>
      </c>
      <c r="M26" s="100">
        <f>SUMPRODUCT(($D$6:$D$1503)*($C$6:$C$1503=K26)*($B$6:$B$1503&lt;&gt;'הוראות שימוש'!$D$88))</f>
        <v>0</v>
      </c>
      <c r="N26" s="101">
        <f>י!N26+$L$1500*(L26-M26)</f>
        <v>0</v>
      </c>
    </row>
    <row r="27" spans="1:14" x14ac:dyDescent="0.2">
      <c r="A27" s="134"/>
      <c r="B27" s="135"/>
      <c r="C27" s="136"/>
      <c r="D27" s="137"/>
      <c r="E27" s="138"/>
      <c r="F27" s="137"/>
      <c r="G27" s="127"/>
      <c r="H27" s="141"/>
      <c r="I27" s="143"/>
      <c r="K27" s="94" t="str">
        <f>י!K27</f>
        <v>טיפולי שיניים</v>
      </c>
      <c r="L27" s="113">
        <f>י!L27</f>
        <v>0</v>
      </c>
      <c r="M27" s="100">
        <f>SUMPRODUCT(($D$6:$D$1503)*($C$6:$C$1503=K27)*($B$6:$B$1503&lt;&gt;'הוראות שימוש'!$D$88))</f>
        <v>0</v>
      </c>
      <c r="N27" s="101">
        <f>י!N27+$L$1500*(L27-M27)</f>
        <v>0</v>
      </c>
    </row>
    <row r="28" spans="1:14" x14ac:dyDescent="0.2">
      <c r="A28" s="134"/>
      <c r="B28" s="135"/>
      <c r="C28" s="136"/>
      <c r="D28" s="137"/>
      <c r="E28" s="138"/>
      <c r="F28" s="137"/>
      <c r="G28" s="127"/>
      <c r="H28" s="141"/>
      <c r="I28" s="143"/>
      <c r="K28" s="94" t="str">
        <f>י!K28</f>
        <v>אופטיקה</v>
      </c>
      <c r="L28" s="113">
        <f>י!L28</f>
        <v>0</v>
      </c>
      <c r="M28" s="100">
        <f>SUMPRODUCT(($D$6:$D$1503)*($C$6:$C$1503=K28)*($B$6:$B$1503&lt;&gt;'הוראות שימוש'!$D$88))</f>
        <v>0</v>
      </c>
      <c r="N28" s="101">
        <f>י!N28+$L$1500*(L28-M28)</f>
        <v>0</v>
      </c>
    </row>
    <row r="29" spans="1:14" x14ac:dyDescent="0.2">
      <c r="A29" s="134"/>
      <c r="B29" s="135"/>
      <c r="C29" s="136"/>
      <c r="D29" s="137"/>
      <c r="E29" s="138"/>
      <c r="F29" s="137"/>
      <c r="G29" s="127"/>
      <c r="H29" s="141"/>
      <c r="I29" s="143"/>
      <c r="K29" s="94" t="str">
        <f>י!K29</f>
        <v>חופשה / טיול</v>
      </c>
      <c r="L29" s="113">
        <f>י!L29</f>
        <v>0</v>
      </c>
      <c r="M29" s="100">
        <f>SUMPRODUCT(($D$6:$D$1503)*($C$6:$C$1503=K29)*($B$6:$B$1503&lt;&gt;'הוראות שימוש'!$D$88))</f>
        <v>0</v>
      </c>
      <c r="N29" s="101">
        <f>י!N29+$L$1500*(L29-M29)</f>
        <v>0</v>
      </c>
    </row>
    <row r="30" spans="1:14" x14ac:dyDescent="0.2">
      <c r="A30" s="134"/>
      <c r="B30" s="135"/>
      <c r="C30" s="136"/>
      <c r="D30" s="137"/>
      <c r="E30" s="138"/>
      <c r="F30" s="137"/>
      <c r="G30" s="127"/>
      <c r="H30" s="141"/>
      <c r="I30" s="143"/>
      <c r="K30" s="94" t="str">
        <f>י!K30</f>
        <v>יהדות / חגים</v>
      </c>
      <c r="L30" s="113">
        <f>י!L30</f>
        <v>0</v>
      </c>
      <c r="M30" s="100">
        <f>SUMPRODUCT(($D$6:$D$1503)*($C$6:$C$1503=K30)*($B$6:$B$1503&lt;&gt;'הוראות שימוש'!$D$88))</f>
        <v>0</v>
      </c>
      <c r="N30" s="101">
        <f>י!N30+$L$1500*(L30-M30)</f>
        <v>0</v>
      </c>
    </row>
    <row r="31" spans="1:14" x14ac:dyDescent="0.2">
      <c r="A31" s="134"/>
      <c r="B31" s="135"/>
      <c r="C31" s="136"/>
      <c r="D31" s="137"/>
      <c r="E31" s="138"/>
      <c r="F31" s="137"/>
      <c r="G31" s="127"/>
      <c r="H31" s="141"/>
      <c r="I31" s="143"/>
      <c r="K31" s="94" t="str">
        <f>י!K31</f>
        <v>מתנות לאירועים ושמחות</v>
      </c>
      <c r="L31" s="113">
        <f>י!L31</f>
        <v>0</v>
      </c>
      <c r="M31" s="100">
        <f>SUMPRODUCT(($D$6:$D$1503)*($C$6:$C$1503=K31)*($B$6:$B$1503&lt;&gt;'הוראות שימוש'!$D$88))</f>
        <v>0</v>
      </c>
      <c r="N31" s="101">
        <f>י!N31+$L$1500*(L31-M31)</f>
        <v>0</v>
      </c>
    </row>
    <row r="32" spans="1:14" x14ac:dyDescent="0.2">
      <c r="A32" s="134"/>
      <c r="B32" s="135"/>
      <c r="C32" s="136"/>
      <c r="D32" s="137"/>
      <c r="E32" s="138"/>
      <c r="F32" s="137"/>
      <c r="G32" s="127"/>
      <c r="H32" s="141"/>
      <c r="I32" s="143"/>
      <c r="K32" s="94" t="str">
        <f>י!K32</f>
        <v>רכישות ושירותים</v>
      </c>
      <c r="L32" s="113">
        <f>י!L32</f>
        <v>0</v>
      </c>
      <c r="M32" s="100">
        <f>SUMPRODUCT(($D$6:$D$1503)*($C$6:$C$1503=K32)*($B$6:$B$1503&lt;&gt;'הוראות שימוש'!$D$88))</f>
        <v>0</v>
      </c>
      <c r="N32" s="101">
        <f>י!N32+$L$1500*(L32-M32)</f>
        <v>0</v>
      </c>
    </row>
    <row r="33" spans="1:14" x14ac:dyDescent="0.2">
      <c r="A33" s="134"/>
      <c r="B33" s="135"/>
      <c r="C33" s="136"/>
      <c r="D33" s="137"/>
      <c r="E33" s="138"/>
      <c r="F33" s="137"/>
      <c r="G33" s="127"/>
      <c r="H33" s="141"/>
      <c r="I33" s="143"/>
      <c r="K33" s="94" t="str">
        <f>י!K33</f>
        <v>תספורת וקוסמטיקה</v>
      </c>
      <c r="L33" s="113">
        <f>י!L33</f>
        <v>0</v>
      </c>
      <c r="M33" s="100">
        <f>SUMPRODUCT(($D$6:$D$1503)*($C$6:$C$1503=K33)*($B$6:$B$1503&lt;&gt;'הוראות שימוש'!$D$88))</f>
        <v>0</v>
      </c>
      <c r="N33" s="101">
        <f>י!N33+$L$1500*(L33-M33)</f>
        <v>0</v>
      </c>
    </row>
    <row r="34" spans="1:14" x14ac:dyDescent="0.2">
      <c r="A34" s="134"/>
      <c r="B34" s="135"/>
      <c r="C34" s="136"/>
      <c r="D34" s="137"/>
      <c r="E34" s="138"/>
      <c r="F34" s="137"/>
      <c r="G34" s="127"/>
      <c r="H34" s="141"/>
      <c r="I34" s="143"/>
      <c r="K34" s="94" t="str">
        <f>י!K34</f>
        <v>ביטוח לאומי (למי שלא עובד)</v>
      </c>
      <c r="L34" s="113">
        <f>י!L34</f>
        <v>0</v>
      </c>
      <c r="M34" s="100">
        <f>SUMPRODUCT(($D$6:$D$1503)*($C$6:$C$1503=K34)*($B$6:$B$1503&lt;&gt;'הוראות שימוש'!$D$88))</f>
        <v>0</v>
      </c>
      <c r="N34" s="101">
        <f>י!N34+$L$1500*(L34-M34)</f>
        <v>0</v>
      </c>
    </row>
    <row r="35" spans="1:14" x14ac:dyDescent="0.2">
      <c r="A35" s="134"/>
      <c r="B35" s="135"/>
      <c r="C35" s="136"/>
      <c r="D35" s="137"/>
      <c r="E35" s="138"/>
      <c r="F35" s="137"/>
      <c r="G35" s="127"/>
      <c r="H35" s="141"/>
      <c r="I35" s="143"/>
      <c r="K35" s="94" t="str">
        <f>י!K35</f>
        <v>מזון</v>
      </c>
      <c r="L35" s="113">
        <f>י!L35</f>
        <v>0</v>
      </c>
      <c r="M35" s="100">
        <f>SUMPRODUCT(($D$6:$D$1503)*($C$6:$C$1503=K35)*($B$6:$B$1503&lt;&gt;'הוראות שימוש'!$D$88))</f>
        <v>0</v>
      </c>
      <c r="N35" s="101">
        <f>י!N35+$L$1500*(L35-M35)</f>
        <v>0</v>
      </c>
    </row>
    <row r="36" spans="1:14" x14ac:dyDescent="0.2">
      <c r="A36" s="134"/>
      <c r="B36" s="135"/>
      <c r="C36" s="136"/>
      <c r="D36" s="137"/>
      <c r="E36" s="138"/>
      <c r="F36" s="137"/>
      <c r="G36" s="127"/>
      <c r="H36" s="141"/>
      <c r="I36" s="143"/>
      <c r="K36" s="94" t="str">
        <f>י!K36</f>
        <v>תחבורה ציבורית</v>
      </c>
      <c r="L36" s="113">
        <f>י!L36</f>
        <v>0</v>
      </c>
      <c r="M36" s="100">
        <f>SUMPRODUCT(($D$6:$D$1503)*($C$6:$C$1503=K36)*($B$6:$B$1503&lt;&gt;'הוראות שימוש'!$D$88))</f>
        <v>0</v>
      </c>
      <c r="N36" s="101">
        <f>י!N36+$L$1500*(L36-M36)</f>
        <v>0</v>
      </c>
    </row>
    <row r="37" spans="1:14" x14ac:dyDescent="0.2">
      <c r="A37" s="134"/>
      <c r="B37" s="135"/>
      <c r="C37" s="136"/>
      <c r="D37" s="137"/>
      <c r="E37" s="138"/>
      <c r="F37" s="137"/>
      <c r="G37" s="127"/>
      <c r="H37" s="141"/>
      <c r="I37" s="143"/>
      <c r="K37" s="94" t="str">
        <f>י!K37</f>
        <v>דלק וחניה</v>
      </c>
      <c r="L37" s="113">
        <f>י!L37</f>
        <v>0</v>
      </c>
      <c r="M37" s="100">
        <f>SUMPRODUCT(($D$6:$D$1503)*($C$6:$C$1503=K37)*($B$6:$B$1503&lt;&gt;'הוראות שימוש'!$D$88))</f>
        <v>0</v>
      </c>
      <c r="N37" s="101">
        <f>י!N37+$L$1500*(L37-M37)</f>
        <v>0</v>
      </c>
    </row>
    <row r="38" spans="1:14" x14ac:dyDescent="0.2">
      <c r="A38" s="134"/>
      <c r="B38" s="135"/>
      <c r="C38" s="136"/>
      <c r="D38" s="137"/>
      <c r="E38" s="138"/>
      <c r="F38" s="137"/>
      <c r="G38" s="127"/>
      <c r="H38" s="141"/>
      <c r="I38" s="143"/>
      <c r="K38" s="94" t="str">
        <f>י!K38</f>
        <v>טלפון נייח</v>
      </c>
      <c r="L38" s="113">
        <f>י!L38</f>
        <v>0</v>
      </c>
      <c r="M38" s="100">
        <f>SUMPRODUCT(($D$6:$D$1503)*($C$6:$C$1503=K38)*($B$6:$B$1503&lt;&gt;'הוראות שימוש'!$D$88))</f>
        <v>0</v>
      </c>
      <c r="N38" s="101">
        <f>י!N38+$L$1500*(L38-M38)</f>
        <v>0</v>
      </c>
    </row>
    <row r="39" spans="1:14" x14ac:dyDescent="0.2">
      <c r="A39" s="134"/>
      <c r="B39" s="135"/>
      <c r="C39" s="136"/>
      <c r="D39" s="137"/>
      <c r="E39" s="138"/>
      <c r="F39" s="137"/>
      <c r="G39" s="127"/>
      <c r="H39" s="141"/>
      <c r="I39" s="143"/>
      <c r="K39" s="94" t="str">
        <f>י!K39</f>
        <v>טלפון נייד</v>
      </c>
      <c r="L39" s="113">
        <f>י!L39</f>
        <v>0</v>
      </c>
      <c r="M39" s="100">
        <f>SUMPRODUCT(($D$6:$D$1503)*($C$6:$C$1503=K39)*($B$6:$B$1503&lt;&gt;'הוראות שימוש'!$D$88))</f>
        <v>0</v>
      </c>
      <c r="N39" s="101">
        <f>י!N39+$L$1500*(L39-M39)</f>
        <v>0</v>
      </c>
    </row>
    <row r="40" spans="1:14" x14ac:dyDescent="0.2">
      <c r="A40" s="134"/>
      <c r="B40" s="135"/>
      <c r="C40" s="136"/>
      <c r="D40" s="137"/>
      <c r="E40" s="138"/>
      <c r="F40" s="137"/>
      <c r="G40" s="127"/>
      <c r="H40" s="141"/>
      <c r="I40" s="143"/>
      <c r="K40" s="94" t="str">
        <f>י!K40</f>
        <v>תיקונים בבית / במכשירים</v>
      </c>
      <c r="L40" s="113">
        <f>י!L40</f>
        <v>0</v>
      </c>
      <c r="M40" s="100">
        <f>SUMPRODUCT(($D$6:$D$1503)*($C$6:$C$1503=K40)*($B$6:$B$1503&lt;&gt;'הוראות שימוש'!$D$88))</f>
        <v>0</v>
      </c>
      <c r="N40" s="101">
        <f>י!N40+$L$1500*(L40-M40)</f>
        <v>0</v>
      </c>
    </row>
    <row r="41" spans="1:14" x14ac:dyDescent="0.2">
      <c r="A41" s="134"/>
      <c r="B41" s="135"/>
      <c r="C41" s="136"/>
      <c r="D41" s="137"/>
      <c r="E41" s="138"/>
      <c r="F41" s="137"/>
      <c r="G41" s="127"/>
      <c r="H41" s="141"/>
      <c r="I41" s="143"/>
      <c r="K41" s="94" t="str">
        <f>י!K41</f>
        <v>עוזרת / שמרטף</v>
      </c>
      <c r="L41" s="113">
        <f>י!L41</f>
        <v>0</v>
      </c>
      <c r="M41" s="100">
        <f>SUMPRODUCT(($D$6:$D$1503)*($C$6:$C$1503=K41)*($B$6:$B$1503&lt;&gt;'הוראות שימוש'!$D$88))</f>
        <v>0</v>
      </c>
      <c r="N41" s="101">
        <f>י!N41+$L$1500*(L41-M41)</f>
        <v>0</v>
      </c>
    </row>
    <row r="42" spans="1:14" x14ac:dyDescent="0.2">
      <c r="A42" s="134"/>
      <c r="B42" s="135"/>
      <c r="C42" s="136"/>
      <c r="D42" s="137"/>
      <c r="E42" s="138"/>
      <c r="F42" s="137"/>
      <c r="G42" s="127"/>
      <c r="H42" s="141"/>
      <c r="I42" s="143"/>
      <c r="K42" s="94" t="str">
        <f>י!K42</f>
        <v>סיגריות</v>
      </c>
      <c r="L42" s="113">
        <f>י!L42</f>
        <v>0</v>
      </c>
      <c r="M42" s="100">
        <f>SUMPRODUCT(($D$6:$D$1503)*($C$6:$C$1503=K42)*($B$6:$B$1503&lt;&gt;'הוראות שימוש'!$D$88))</f>
        <v>0</v>
      </c>
      <c r="N42" s="101">
        <f>י!N42+$L$1500*(L42-M42)</f>
        <v>0</v>
      </c>
    </row>
    <row r="43" spans="1:14" x14ac:dyDescent="0.2">
      <c r="A43" s="134"/>
      <c r="B43" s="135"/>
      <c r="C43" s="136"/>
      <c r="D43" s="137"/>
      <c r="E43" s="138"/>
      <c r="F43" s="137"/>
      <c r="G43" s="127"/>
      <c r="H43" s="141"/>
      <c r="I43" s="143"/>
      <c r="K43" s="94" t="str">
        <f>י!K43</f>
        <v>דברים נוספים</v>
      </c>
      <c r="L43" s="113">
        <f>י!L43</f>
        <v>0</v>
      </c>
      <c r="M43" s="100">
        <f>SUMPRODUCT(($D$6:$D$1503)*($C$6:$C$1503=K43)*($B$6:$B$1503&lt;&gt;'הוראות שימוש'!$D$88))</f>
        <v>0</v>
      </c>
      <c r="N43" s="101">
        <f>י!N43+$L$1500*(L43-M43)</f>
        <v>0</v>
      </c>
    </row>
    <row r="44" spans="1:14" x14ac:dyDescent="0.2">
      <c r="A44" s="134"/>
      <c r="B44" s="135"/>
      <c r="C44" s="136"/>
      <c r="D44" s="137"/>
      <c r="E44" s="138"/>
      <c r="F44" s="137"/>
      <c r="G44" s="127"/>
      <c r="H44" s="141"/>
      <c r="I44" s="143"/>
      <c r="J44" s="6" t="s">
        <v>42</v>
      </c>
      <c r="K44" s="94" t="str">
        <f>י!K44</f>
        <v>הוצאות - מותאם אישית1</v>
      </c>
      <c r="L44" s="113">
        <f>י!L44</f>
        <v>0</v>
      </c>
      <c r="M44" s="100">
        <f>SUMPRODUCT(($D$6:$D$1503)*($C$6:$C$1503=K44)*($B$6:$B$1503&lt;&gt;'הוראות שימוש'!$D$88))</f>
        <v>0</v>
      </c>
      <c r="N44" s="101">
        <f>י!N44+$L$1500*(L44-M44)</f>
        <v>0</v>
      </c>
    </row>
    <row r="45" spans="1:14" x14ac:dyDescent="0.2">
      <c r="A45" s="134"/>
      <c r="B45" s="135"/>
      <c r="C45" s="136"/>
      <c r="D45" s="137"/>
      <c r="E45" s="138"/>
      <c r="F45" s="137"/>
      <c r="G45" s="127"/>
      <c r="H45" s="141"/>
      <c r="I45" s="143"/>
      <c r="K45" s="94" t="str">
        <f>י!K45</f>
        <v>הוצאות - מותאם אישית2</v>
      </c>
      <c r="L45" s="113">
        <f>י!L45</f>
        <v>0</v>
      </c>
      <c r="M45" s="100">
        <f>SUMPRODUCT(($D$6:$D$1503)*($C$6:$C$1503=K45)*($B$6:$B$1503&lt;&gt;'הוראות שימוש'!$D$88))</f>
        <v>0</v>
      </c>
      <c r="N45" s="101">
        <f>י!N45+$L$1500*(L45-M45)</f>
        <v>0</v>
      </c>
    </row>
    <row r="46" spans="1:14" x14ac:dyDescent="0.2">
      <c r="A46" s="134"/>
      <c r="B46" s="135"/>
      <c r="C46" s="136"/>
      <c r="D46" s="137"/>
      <c r="E46" s="138"/>
      <c r="F46" s="137"/>
      <c r="G46" s="127"/>
      <c r="H46" s="141"/>
      <c r="I46" s="143"/>
      <c r="K46" s="94" t="str">
        <f>י!K46</f>
        <v>הוצאות - מותאם אישית3</v>
      </c>
      <c r="L46" s="113">
        <f>י!L46</f>
        <v>0</v>
      </c>
      <c r="M46" s="100">
        <f>SUMPRODUCT(($D$6:$D$1503)*($C$6:$C$1503=K46)*($B$6:$B$1503&lt;&gt;'הוראות שימוש'!$D$88))</f>
        <v>0</v>
      </c>
      <c r="N46" s="101">
        <f>י!N46+$L$1500*(L46-M46)</f>
        <v>0</v>
      </c>
    </row>
    <row r="47" spans="1:14" x14ac:dyDescent="0.2">
      <c r="A47" s="134"/>
      <c r="B47" s="135"/>
      <c r="C47" s="136"/>
      <c r="D47" s="137"/>
      <c r="E47" s="138"/>
      <c r="F47" s="137"/>
      <c r="G47" s="127"/>
      <c r="H47" s="141"/>
      <c r="I47" s="143"/>
      <c r="K47" s="94" t="str">
        <f>י!K47</f>
        <v>הוצאות - מותאם אישית4</v>
      </c>
      <c r="L47" s="113">
        <f>י!L47</f>
        <v>0</v>
      </c>
      <c r="M47" s="100">
        <f>SUMPRODUCT(($D$6:$D$1503)*($C$6:$C$1503=K47)*($B$6:$B$1503&lt;&gt;'הוראות שימוש'!$D$88))</f>
        <v>0</v>
      </c>
      <c r="N47" s="101">
        <f>י!N47+$L$1500*(L47-M47)</f>
        <v>0</v>
      </c>
    </row>
    <row r="48" spans="1:14" x14ac:dyDescent="0.2">
      <c r="A48" s="134"/>
      <c r="B48" s="135"/>
      <c r="C48" s="136"/>
      <c r="D48" s="137"/>
      <c r="E48" s="138"/>
      <c r="F48" s="137"/>
      <c r="G48" s="127"/>
      <c r="H48" s="141"/>
      <c r="I48" s="143"/>
      <c r="K48" s="94" t="str">
        <f>י!K48</f>
        <v>הוצאות - מותאם אישית5</v>
      </c>
      <c r="L48" s="113">
        <f>י!L48</f>
        <v>0</v>
      </c>
      <c r="M48" s="100">
        <f>SUMPRODUCT(($D$6:$D$1503)*($C$6:$C$1503=K48)*($B$6:$B$1503&lt;&gt;'הוראות שימוש'!$D$88))</f>
        <v>0</v>
      </c>
      <c r="N48" s="101">
        <f>י!N48+$L$1500*(L48-M48)</f>
        <v>0</v>
      </c>
    </row>
    <row r="49" spans="1:14" x14ac:dyDescent="0.2">
      <c r="A49" s="134"/>
      <c r="B49" s="135"/>
      <c r="C49" s="136"/>
      <c r="D49" s="137"/>
      <c r="E49" s="138"/>
      <c r="F49" s="137"/>
      <c r="G49" s="127"/>
      <c r="H49" s="141"/>
      <c r="I49" s="143"/>
      <c r="K49" s="94" t="str">
        <f>י!K49</f>
        <v>הוצאות - מותאם אישית6</v>
      </c>
      <c r="L49" s="113">
        <f>י!L49</f>
        <v>0</v>
      </c>
      <c r="M49" s="100">
        <f>SUMPRODUCT(($D$6:$D$1503)*($C$6:$C$1503=K49)*($B$6:$B$1503&lt;&gt;'הוראות שימוש'!$D$88))</f>
        <v>0</v>
      </c>
      <c r="N49" s="101">
        <f>י!N49+$L$1500*(L49-M49)</f>
        <v>0</v>
      </c>
    </row>
    <row r="50" spans="1:14" ht="15.75" thickBot="1" x14ac:dyDescent="0.25">
      <c r="A50" s="134"/>
      <c r="B50" s="135"/>
      <c r="C50" s="136"/>
      <c r="D50" s="137"/>
      <c r="E50" s="138"/>
      <c r="F50" s="137"/>
      <c r="G50" s="127"/>
      <c r="H50" s="141"/>
      <c r="I50" s="143"/>
      <c r="K50" s="44" t="str">
        <f>י!K50</f>
        <v>החזרי חובות</v>
      </c>
      <c r="L50" s="74">
        <f>י!L50</f>
        <v>0</v>
      </c>
      <c r="M50" s="4">
        <f>SUMPRODUCT(($D$6:$D$1503)*($C$6:$C$1503=K50)*($B$6:$B$1503&lt;&gt;'הוראות שימוש'!$D$88))</f>
        <v>0</v>
      </c>
      <c r="N50" s="56">
        <f>י!N50+$L$1500*(L50-M50)</f>
        <v>0</v>
      </c>
    </row>
    <row r="51" spans="1:14" ht="16.5" thickBot="1" x14ac:dyDescent="0.3">
      <c r="A51" s="134"/>
      <c r="B51" s="135"/>
      <c r="C51" s="136"/>
      <c r="D51" s="137"/>
      <c r="E51" s="138"/>
      <c r="F51" s="137"/>
      <c r="G51" s="127"/>
      <c r="H51" s="141"/>
      <c r="I51" s="143"/>
      <c r="K51" s="41"/>
      <c r="L51" s="75"/>
      <c r="M51" s="41"/>
      <c r="N51" s="57"/>
    </row>
    <row r="52" spans="1:14" ht="15.75" x14ac:dyDescent="0.25">
      <c r="A52" s="134"/>
      <c r="B52" s="135"/>
      <c r="C52" s="136"/>
      <c r="D52" s="137"/>
      <c r="E52" s="138"/>
      <c r="F52" s="137"/>
      <c r="G52" s="127"/>
      <c r="H52" s="141"/>
      <c r="I52" s="143"/>
      <c r="J52" s="116"/>
      <c r="K52" s="45" t="s">
        <v>0</v>
      </c>
      <c r="L52" s="76" t="s">
        <v>45</v>
      </c>
      <c r="M52" s="30" t="s">
        <v>48</v>
      </c>
      <c r="N52" s="58" t="s">
        <v>46</v>
      </c>
    </row>
    <row r="53" spans="1:14" x14ac:dyDescent="0.2">
      <c r="A53" s="134"/>
      <c r="B53" s="135"/>
      <c r="C53" s="136"/>
      <c r="D53" s="137"/>
      <c r="E53" s="138"/>
      <c r="F53" s="137"/>
      <c r="G53" s="127"/>
      <c r="H53" s="141"/>
      <c r="I53" s="143"/>
      <c r="K53" s="102" t="str">
        <f>י!K53</f>
        <v>שכר עבודה 1</v>
      </c>
      <c r="L53" s="114">
        <f>י!L53</f>
        <v>0</v>
      </c>
      <c r="M53" s="104">
        <f>SUMPRODUCT(($D$6:$D$1503)*($C$6:$C$1503=K53)*($B$6:$B$1503='הוראות שימוש'!$D$88))</f>
        <v>0</v>
      </c>
      <c r="N53" s="104">
        <f>י!N53+$L$1500*(M53-L53)</f>
        <v>0</v>
      </c>
    </row>
    <row r="54" spans="1:14" x14ac:dyDescent="0.2">
      <c r="A54" s="134"/>
      <c r="B54" s="135"/>
      <c r="C54" s="136"/>
      <c r="D54" s="137"/>
      <c r="E54" s="138"/>
      <c r="F54" s="137"/>
      <c r="G54" s="127"/>
      <c r="H54" s="141"/>
      <c r="I54" s="143"/>
      <c r="K54" s="106" t="str">
        <f>י!K54</f>
        <v>שכר עבודה 2</v>
      </c>
      <c r="L54" s="115">
        <f>י!L54</f>
        <v>0</v>
      </c>
      <c r="M54" s="108">
        <f>SUMPRODUCT(($D$6:$D$1503)*($C$6:$C$1503=K54)*($B$6:$B$1503='הוראות שימוש'!$D$88))</f>
        <v>0</v>
      </c>
      <c r="N54" s="109">
        <f>י!N54+$L$1500*(M54-L54)</f>
        <v>0</v>
      </c>
    </row>
    <row r="55" spans="1:14" x14ac:dyDescent="0.2">
      <c r="A55" s="134"/>
      <c r="B55" s="135"/>
      <c r="C55" s="136"/>
      <c r="D55" s="137"/>
      <c r="E55" s="138"/>
      <c r="F55" s="137"/>
      <c r="G55" s="127"/>
      <c r="H55" s="141"/>
      <c r="I55" s="143"/>
      <c r="K55" s="106" t="str">
        <f>י!K55</f>
        <v>שכר עבודה 3</v>
      </c>
      <c r="L55" s="115">
        <f>י!L55</f>
        <v>0</v>
      </c>
      <c r="M55" s="108">
        <f>SUMPRODUCT(($D$6:$D$1503)*($C$6:$C$1503=K55)*($B$6:$B$1503='הוראות שימוש'!$D$88))</f>
        <v>0</v>
      </c>
      <c r="N55" s="109">
        <f>י!N55+$L$1500*(M55-L55)</f>
        <v>0</v>
      </c>
    </row>
    <row r="56" spans="1:14" x14ac:dyDescent="0.2">
      <c r="A56" s="134"/>
      <c r="B56" s="135"/>
      <c r="C56" s="136"/>
      <c r="D56" s="137"/>
      <c r="E56" s="138"/>
      <c r="F56" s="137"/>
      <c r="G56" s="127"/>
      <c r="H56" s="141"/>
      <c r="I56" s="143"/>
      <c r="K56" s="106" t="str">
        <f>י!K56</f>
        <v>שכר עבודה 4</v>
      </c>
      <c r="L56" s="115">
        <f>י!L56</f>
        <v>0</v>
      </c>
      <c r="M56" s="108">
        <f>SUMPRODUCT(($D$6:$D$1503)*($C$6:$C$1503=K56)*($B$6:$B$1503='הוראות שימוש'!$D$88))</f>
        <v>0</v>
      </c>
      <c r="N56" s="109">
        <f>י!N56+$L$1500*(M56-L56)</f>
        <v>0</v>
      </c>
    </row>
    <row r="57" spans="1:14" x14ac:dyDescent="0.2">
      <c r="A57" s="134"/>
      <c r="B57" s="135"/>
      <c r="C57" s="136"/>
      <c r="D57" s="137"/>
      <c r="E57" s="138"/>
      <c r="F57" s="137"/>
      <c r="G57" s="127"/>
      <c r="H57" s="141"/>
      <c r="I57" s="143"/>
      <c r="K57" s="106" t="str">
        <f>י!K57</f>
        <v>קצבת ילדים</v>
      </c>
      <c r="L57" s="115">
        <f>י!L57</f>
        <v>0</v>
      </c>
      <c r="M57" s="108">
        <f>SUMPRODUCT(($D$6:$D$1503)*($C$6:$C$1503=K57)*($B$6:$B$1503='הוראות שימוש'!$D$88))</f>
        <v>0</v>
      </c>
      <c r="N57" s="109">
        <f>י!N57+$L$1500*(M57-L57)</f>
        <v>0</v>
      </c>
    </row>
    <row r="58" spans="1:14" x14ac:dyDescent="0.2">
      <c r="A58" s="134"/>
      <c r="B58" s="135"/>
      <c r="C58" s="136"/>
      <c r="D58" s="137"/>
      <c r="E58" s="138"/>
      <c r="F58" s="137"/>
      <c r="G58" s="127"/>
      <c r="H58" s="141"/>
      <c r="I58" s="143"/>
      <c r="K58" s="106" t="str">
        <f>י!K58</f>
        <v>קצבאות נוספות</v>
      </c>
      <c r="L58" s="115">
        <f>י!L58</f>
        <v>0</v>
      </c>
      <c r="M58" s="108">
        <f>SUMPRODUCT(($D$6:$D$1503)*($C$6:$C$1503=K58)*($B$6:$B$1503='הוראות שימוש'!$D$88))</f>
        <v>0</v>
      </c>
      <c r="N58" s="109">
        <f>י!N58+$L$1500*(M58-L58)</f>
        <v>0</v>
      </c>
    </row>
    <row r="59" spans="1:14" x14ac:dyDescent="0.2">
      <c r="A59" s="134"/>
      <c r="B59" s="135"/>
      <c r="C59" s="136"/>
      <c r="D59" s="137"/>
      <c r="E59" s="138"/>
      <c r="F59" s="137"/>
      <c r="G59" s="127"/>
      <c r="H59" s="141"/>
      <c r="I59" s="143"/>
      <c r="K59" s="106" t="str">
        <f>י!K59</f>
        <v>סיוע בשכר דירה</v>
      </c>
      <c r="L59" s="115">
        <f>י!L59</f>
        <v>0</v>
      </c>
      <c r="M59" s="108">
        <f>SUMPRODUCT(($D$6:$D$1503)*($C$6:$C$1503=K59)*($B$6:$B$1503='הוראות שימוש'!$D$88))</f>
        <v>0</v>
      </c>
      <c r="N59" s="109">
        <f>י!N59+$L$1500*(M59-L59)</f>
        <v>0</v>
      </c>
    </row>
    <row r="60" spans="1:14" x14ac:dyDescent="0.2">
      <c r="A60" s="134"/>
      <c r="B60" s="135"/>
      <c r="C60" s="136"/>
      <c r="D60" s="137"/>
      <c r="E60" s="138"/>
      <c r="F60" s="137"/>
      <c r="G60" s="127"/>
      <c r="H60" s="141"/>
      <c r="I60" s="143"/>
      <c r="K60" s="106" t="str">
        <f>י!K60</f>
        <v>מזונות</v>
      </c>
      <c r="L60" s="115">
        <f>י!L60</f>
        <v>0</v>
      </c>
      <c r="M60" s="108">
        <f>SUMPRODUCT(($D$6:$D$1503)*($C$6:$C$1503=K60)*($B$6:$B$1503='הוראות שימוש'!$D$88))</f>
        <v>0</v>
      </c>
      <c r="N60" s="109">
        <f>י!N60+$L$1500*(M60-L60)</f>
        <v>0</v>
      </c>
    </row>
    <row r="61" spans="1:14" x14ac:dyDescent="0.2">
      <c r="A61" s="134"/>
      <c r="B61" s="135"/>
      <c r="C61" s="136"/>
      <c r="D61" s="137"/>
      <c r="E61" s="138"/>
      <c r="F61" s="137"/>
      <c r="G61" s="127"/>
      <c r="H61" s="141"/>
      <c r="I61" s="143"/>
      <c r="K61" s="106" t="str">
        <f>י!K61</f>
        <v>הכנסה מנכס</v>
      </c>
      <c r="L61" s="115">
        <f>י!L61</f>
        <v>0</v>
      </c>
      <c r="M61" s="108">
        <f>SUMPRODUCT(($D$6:$D$1503)*($C$6:$C$1503=K61)*($B$6:$B$1503='הוראות שימוש'!$D$88))</f>
        <v>0</v>
      </c>
      <c r="N61" s="109">
        <f>י!N61+$L$1500*(M61-L61)</f>
        <v>0</v>
      </c>
    </row>
    <row r="62" spans="1:14" x14ac:dyDescent="0.2">
      <c r="A62" s="134"/>
      <c r="B62" s="135"/>
      <c r="C62" s="136"/>
      <c r="D62" s="137"/>
      <c r="E62" s="138"/>
      <c r="F62" s="137"/>
      <c r="G62" s="127"/>
      <c r="H62" s="141"/>
      <c r="I62" s="143"/>
      <c r="K62" s="106" t="str">
        <f>י!K62</f>
        <v>עזרה מההורים</v>
      </c>
      <c r="L62" s="115">
        <f>י!L62</f>
        <v>0</v>
      </c>
      <c r="M62" s="108">
        <f>SUMPRODUCT(($D$6:$D$1503)*($C$6:$C$1503=K62)*($B$6:$B$1503='הוראות שימוש'!$D$88))</f>
        <v>0</v>
      </c>
      <c r="N62" s="109">
        <f>י!N62+$L$1500*(M62-L62)</f>
        <v>0</v>
      </c>
    </row>
    <row r="63" spans="1:14" x14ac:dyDescent="0.2">
      <c r="A63" s="134"/>
      <c r="B63" s="135"/>
      <c r="C63" s="136"/>
      <c r="D63" s="137"/>
      <c r="E63" s="138"/>
      <c r="F63" s="137"/>
      <c r="G63" s="127"/>
      <c r="H63" s="141"/>
      <c r="I63" s="143"/>
      <c r="K63" s="106" t="str">
        <f>י!K63</f>
        <v>הכנסה נוספת</v>
      </c>
      <c r="L63" s="115">
        <f>י!L63</f>
        <v>0</v>
      </c>
      <c r="M63" s="108">
        <f>SUMPRODUCT(($D$6:$D$1503)*($C$6:$C$1503=K63)*($B$6:$B$1503='הוראות שימוש'!$D$88))</f>
        <v>0</v>
      </c>
      <c r="N63" s="109">
        <f>י!N63+$L$1500*(M63-L63)</f>
        <v>0</v>
      </c>
    </row>
    <row r="64" spans="1:14" x14ac:dyDescent="0.2">
      <c r="A64" s="134"/>
      <c r="B64" s="135"/>
      <c r="C64" s="136"/>
      <c r="D64" s="137"/>
      <c r="E64" s="138"/>
      <c r="F64" s="137"/>
      <c r="G64" s="127"/>
      <c r="H64" s="141"/>
      <c r="I64" s="143"/>
      <c r="K64" s="106" t="str">
        <f>י!K64</f>
        <v>הכנסות - מותאם אישית1</v>
      </c>
      <c r="L64" s="115">
        <f>י!L64</f>
        <v>0</v>
      </c>
      <c r="M64" s="108">
        <f>SUMPRODUCT(($D$6:$D$1503)*($C$6:$C$1503=K64)*($B$6:$B$1503='הוראות שימוש'!$D$88))</f>
        <v>0</v>
      </c>
      <c r="N64" s="109">
        <f>י!N64+$L$1500*(M64-L64)</f>
        <v>0</v>
      </c>
    </row>
    <row r="65" spans="1:14" ht="15.75" thickBot="1" x14ac:dyDescent="0.25">
      <c r="A65" s="134"/>
      <c r="B65" s="135"/>
      <c r="C65" s="136"/>
      <c r="D65" s="137"/>
      <c r="E65" s="138"/>
      <c r="F65" s="137"/>
      <c r="G65" s="127"/>
      <c r="H65" s="141"/>
      <c r="I65" s="143"/>
      <c r="K65" s="46" t="str">
        <f>י!K65</f>
        <v>הכנסות - מותאם אישית2</v>
      </c>
      <c r="L65" s="77">
        <f>י!L65</f>
        <v>0</v>
      </c>
      <c r="M65" s="31">
        <f>SUMPRODUCT(($D$6:$D$1503)*($C$6:$C$1503=K65)*($B$6:$B$1503='הוראות שימוש'!$D$88))</f>
        <v>0</v>
      </c>
      <c r="N65" s="59">
        <f>י!N65+$L$1500*(M65-L65)</f>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7"/>
      <c r="B355" s="135"/>
      <c r="C355" s="136"/>
      <c r="D355" s="137"/>
      <c r="E355" s="138"/>
      <c r="F355" s="137"/>
      <c r="G355" s="127"/>
      <c r="H355" s="143"/>
      <c r="I355" s="143"/>
      <c r="K355" s="6"/>
      <c r="L355" s="6"/>
    </row>
    <row r="356" spans="1:12" x14ac:dyDescent="0.2">
      <c r="A356" s="477"/>
      <c r="B356" s="135"/>
      <c r="C356" s="136"/>
      <c r="D356" s="137"/>
      <c r="E356" s="138"/>
      <c r="F356" s="137"/>
      <c r="G356" s="127"/>
      <c r="H356" s="143"/>
      <c r="I356" s="143"/>
      <c r="K356" s="6"/>
      <c r="L356" s="6"/>
    </row>
    <row r="357" spans="1:12" x14ac:dyDescent="0.2">
      <c r="A357" s="477"/>
      <c r="B357" s="135"/>
      <c r="C357" s="136"/>
      <c r="D357" s="137"/>
      <c r="E357" s="138"/>
      <c r="F357" s="137"/>
      <c r="G357" s="127"/>
      <c r="H357" s="143"/>
      <c r="I357" s="143"/>
      <c r="K357" s="6"/>
      <c r="L357" s="6"/>
    </row>
    <row r="358" spans="1:12" x14ac:dyDescent="0.2">
      <c r="A358" s="477"/>
      <c r="B358" s="135"/>
      <c r="C358" s="136"/>
      <c r="D358" s="137"/>
      <c r="E358" s="138"/>
      <c r="F358" s="137"/>
      <c r="G358" s="127"/>
      <c r="H358" s="143"/>
      <c r="I358" s="143"/>
      <c r="K358" s="6"/>
      <c r="L358" s="6"/>
    </row>
    <row r="359" spans="1:12" x14ac:dyDescent="0.2">
      <c r="A359" s="477"/>
      <c r="B359" s="135"/>
      <c r="C359" s="136"/>
      <c r="D359" s="137"/>
      <c r="E359" s="138"/>
      <c r="F359" s="137"/>
      <c r="G359" s="127"/>
      <c r="H359" s="143"/>
      <c r="I359" s="143"/>
      <c r="K359" s="6"/>
      <c r="L359" s="6"/>
    </row>
    <row r="360" spans="1:12" x14ac:dyDescent="0.2">
      <c r="A360" s="477"/>
      <c r="B360" s="135"/>
      <c r="C360" s="136"/>
      <c r="D360" s="137"/>
      <c r="E360" s="138"/>
      <c r="F360" s="137"/>
      <c r="G360" s="127"/>
      <c r="H360" s="143"/>
      <c r="I360" s="143"/>
      <c r="K360" s="6"/>
      <c r="L360" s="6"/>
    </row>
    <row r="361" spans="1:12" x14ac:dyDescent="0.2">
      <c r="A361" s="477"/>
      <c r="B361" s="135"/>
      <c r="C361" s="136"/>
      <c r="D361" s="137"/>
      <c r="E361" s="138"/>
      <c r="F361" s="137"/>
      <c r="G361" s="127"/>
      <c r="H361" s="143"/>
      <c r="I361" s="143"/>
      <c r="K361" s="6"/>
      <c r="L361" s="6"/>
    </row>
    <row r="362" spans="1:12" x14ac:dyDescent="0.2">
      <c r="A362" s="477"/>
      <c r="B362" s="135"/>
      <c r="C362" s="136"/>
      <c r="D362" s="137"/>
      <c r="E362" s="138"/>
      <c r="F362" s="137"/>
      <c r="G362" s="127"/>
      <c r="H362" s="143"/>
      <c r="I362" s="143"/>
      <c r="K362" s="6"/>
      <c r="L362" s="6"/>
    </row>
    <row r="363" spans="1:12" x14ac:dyDescent="0.2">
      <c r="A363" s="477"/>
      <c r="B363" s="135"/>
      <c r="C363" s="136"/>
      <c r="D363" s="137"/>
      <c r="E363" s="138"/>
      <c r="F363" s="137"/>
      <c r="G363" s="127"/>
      <c r="H363" s="143"/>
      <c r="I363" s="143"/>
      <c r="K363" s="6"/>
      <c r="L363" s="6"/>
    </row>
    <row r="364" spans="1:12" x14ac:dyDescent="0.2">
      <c r="A364" s="477"/>
      <c r="B364" s="135"/>
      <c r="C364" s="136"/>
      <c r="D364" s="137"/>
      <c r="E364" s="138"/>
      <c r="F364" s="137"/>
      <c r="G364" s="127"/>
      <c r="H364" s="143"/>
      <c r="I364" s="143"/>
      <c r="K364" s="6"/>
      <c r="L364" s="6"/>
    </row>
    <row r="365" spans="1:12" x14ac:dyDescent="0.2">
      <c r="A365" s="477"/>
      <c r="B365" s="135"/>
      <c r="C365" s="136"/>
      <c r="D365" s="137"/>
      <c r="E365" s="138"/>
      <c r="F365" s="137"/>
      <c r="G365" s="127"/>
      <c r="H365" s="143"/>
      <c r="I365" s="143"/>
      <c r="K365" s="6"/>
      <c r="L365" s="6"/>
    </row>
    <row r="366" spans="1:12" x14ac:dyDescent="0.2">
      <c r="A366" s="477"/>
      <c r="B366" s="135"/>
      <c r="C366" s="136"/>
      <c r="D366" s="137"/>
      <c r="E366" s="138"/>
      <c r="F366" s="137"/>
      <c r="G366" s="127"/>
      <c r="H366" s="143"/>
      <c r="I366" s="143"/>
      <c r="K366" s="6"/>
      <c r="L366" s="6"/>
    </row>
    <row r="367" spans="1:12" x14ac:dyDescent="0.2">
      <c r="A367" s="477"/>
      <c r="B367" s="135"/>
      <c r="C367" s="136"/>
      <c r="D367" s="137"/>
      <c r="E367" s="138"/>
      <c r="F367" s="137"/>
      <c r="G367" s="127"/>
      <c r="H367" s="143"/>
      <c r="I367" s="143"/>
      <c r="K367" s="6"/>
      <c r="L367" s="6"/>
    </row>
    <row r="368" spans="1:12" x14ac:dyDescent="0.2">
      <c r="A368" s="477"/>
      <c r="B368" s="135"/>
      <c r="C368" s="136"/>
      <c r="D368" s="137"/>
      <c r="E368" s="138"/>
      <c r="F368" s="137"/>
      <c r="G368" s="127"/>
      <c r="H368" s="143"/>
      <c r="I368" s="143"/>
      <c r="K368" s="6"/>
      <c r="L368" s="6"/>
    </row>
    <row r="369" spans="1:12" x14ac:dyDescent="0.2">
      <c r="A369" s="477"/>
      <c r="B369" s="135"/>
      <c r="C369" s="136"/>
      <c r="D369" s="137"/>
      <c r="E369" s="138"/>
      <c r="F369" s="137"/>
      <c r="G369" s="127"/>
      <c r="H369" s="143"/>
      <c r="I369" s="143"/>
      <c r="K369" s="6"/>
      <c r="L369" s="6"/>
    </row>
    <row r="370" spans="1:12" x14ac:dyDescent="0.2">
      <c r="A370" s="477"/>
      <c r="B370" s="135"/>
      <c r="C370" s="136"/>
      <c r="D370" s="137"/>
      <c r="E370" s="138"/>
      <c r="F370" s="137"/>
      <c r="G370" s="127"/>
      <c r="H370" s="143"/>
      <c r="I370" s="143"/>
      <c r="K370" s="6"/>
      <c r="L370" s="6"/>
    </row>
    <row r="371" spans="1:12" x14ac:dyDescent="0.2">
      <c r="A371" s="477"/>
      <c r="B371" s="135"/>
      <c r="C371" s="136"/>
      <c r="D371" s="137"/>
      <c r="E371" s="138"/>
      <c r="F371" s="137"/>
      <c r="G371" s="127"/>
      <c r="H371" s="143"/>
      <c r="I371" s="143"/>
      <c r="K371" s="6"/>
      <c r="L371" s="6"/>
    </row>
    <row r="372" spans="1:12" x14ac:dyDescent="0.2">
      <c r="A372" s="477"/>
      <c r="B372" s="135"/>
      <c r="C372" s="136"/>
      <c r="D372" s="137"/>
      <c r="E372" s="138"/>
      <c r="F372" s="137"/>
      <c r="G372" s="127"/>
      <c r="H372" s="143"/>
      <c r="I372" s="143"/>
      <c r="K372" s="6"/>
      <c r="L372" s="6"/>
    </row>
    <row r="373" spans="1:12" x14ac:dyDescent="0.2">
      <c r="A373" s="477"/>
      <c r="B373" s="135"/>
      <c r="C373" s="136"/>
      <c r="D373" s="137"/>
      <c r="E373" s="138"/>
      <c r="F373" s="137"/>
      <c r="G373" s="127"/>
      <c r="H373" s="143"/>
      <c r="I373" s="143"/>
      <c r="K373" s="6"/>
      <c r="L373" s="6"/>
    </row>
    <row r="374" spans="1:12" x14ac:dyDescent="0.2">
      <c r="A374" s="477"/>
      <c r="B374" s="135"/>
      <c r="C374" s="136"/>
      <c r="D374" s="137"/>
      <c r="E374" s="138"/>
      <c r="F374" s="137"/>
      <c r="G374" s="127"/>
      <c r="H374" s="143"/>
      <c r="I374" s="143"/>
      <c r="K374" s="6"/>
      <c r="L374" s="6"/>
    </row>
    <row r="375" spans="1:12" x14ac:dyDescent="0.2">
      <c r="A375" s="477"/>
      <c r="B375" s="135"/>
      <c r="C375" s="136"/>
      <c r="D375" s="137"/>
      <c r="E375" s="138"/>
      <c r="F375" s="137"/>
      <c r="G375" s="127"/>
      <c r="H375" s="143"/>
      <c r="I375" s="143"/>
      <c r="K375" s="6"/>
      <c r="L375" s="6"/>
    </row>
    <row r="376" spans="1:12" x14ac:dyDescent="0.2">
      <c r="A376" s="477"/>
      <c r="B376" s="135"/>
      <c r="C376" s="136"/>
      <c r="D376" s="137"/>
      <c r="E376" s="138"/>
      <c r="F376" s="137"/>
      <c r="G376" s="127"/>
      <c r="H376" s="143"/>
      <c r="I376" s="143"/>
      <c r="K376" s="6"/>
      <c r="L376" s="6"/>
    </row>
    <row r="377" spans="1:12" x14ac:dyDescent="0.2">
      <c r="A377" s="477"/>
      <c r="B377" s="135"/>
      <c r="C377" s="136"/>
      <c r="D377" s="137"/>
      <c r="E377" s="138"/>
      <c r="F377" s="137"/>
      <c r="G377" s="127"/>
      <c r="H377" s="143"/>
      <c r="I377" s="143"/>
      <c r="K377" s="6"/>
      <c r="L377" s="6"/>
    </row>
    <row r="378" spans="1:12" x14ac:dyDescent="0.2">
      <c r="A378" s="477"/>
      <c r="B378" s="135"/>
      <c r="C378" s="136"/>
      <c r="D378" s="137"/>
      <c r="E378" s="138"/>
      <c r="F378" s="137"/>
      <c r="G378" s="127"/>
      <c r="H378" s="143"/>
      <c r="I378" s="143"/>
      <c r="K378" s="6"/>
      <c r="L378" s="6"/>
    </row>
    <row r="379" spans="1:12" x14ac:dyDescent="0.2">
      <c r="A379" s="477"/>
      <c r="B379" s="135"/>
      <c r="C379" s="136"/>
      <c r="D379" s="137"/>
      <c r="E379" s="138"/>
      <c r="F379" s="137"/>
      <c r="G379" s="127"/>
      <c r="H379" s="143"/>
      <c r="I379" s="143"/>
      <c r="K379" s="6"/>
      <c r="L379" s="6"/>
    </row>
    <row r="380" spans="1:12" x14ac:dyDescent="0.2">
      <c r="A380" s="477"/>
      <c r="B380" s="135"/>
      <c r="C380" s="136"/>
      <c r="D380" s="137"/>
      <c r="E380" s="138"/>
      <c r="F380" s="137"/>
      <c r="G380" s="127"/>
      <c r="H380" s="143"/>
      <c r="I380" s="143"/>
      <c r="K380" s="6"/>
      <c r="L380" s="6"/>
    </row>
    <row r="381" spans="1:12" x14ac:dyDescent="0.2">
      <c r="A381" s="477"/>
      <c r="B381" s="135"/>
      <c r="C381" s="136"/>
      <c r="D381" s="137"/>
      <c r="E381" s="138"/>
      <c r="F381" s="137"/>
      <c r="G381" s="127"/>
      <c r="H381" s="143"/>
      <c r="I381" s="143"/>
      <c r="K381" s="6"/>
      <c r="L381" s="6"/>
    </row>
    <row r="382" spans="1:12" x14ac:dyDescent="0.2">
      <c r="A382" s="477"/>
      <c r="B382" s="135"/>
      <c r="C382" s="136"/>
      <c r="D382" s="137"/>
      <c r="E382" s="138"/>
      <c r="F382" s="137"/>
      <c r="G382" s="127"/>
      <c r="H382" s="143"/>
      <c r="I382" s="143"/>
      <c r="K382" s="6"/>
      <c r="L382" s="6"/>
    </row>
    <row r="383" spans="1:12" x14ac:dyDescent="0.2">
      <c r="A383" s="477"/>
      <c r="B383" s="135"/>
      <c r="C383" s="136"/>
      <c r="D383" s="137"/>
      <c r="E383" s="138"/>
      <c r="F383" s="137"/>
      <c r="G383" s="127"/>
      <c r="H383" s="143"/>
      <c r="I383" s="143"/>
      <c r="K383" s="6"/>
      <c r="L383" s="6"/>
    </row>
    <row r="384" spans="1:12" x14ac:dyDescent="0.2">
      <c r="A384" s="477"/>
      <c r="B384" s="135"/>
      <c r="C384" s="136"/>
      <c r="D384" s="137"/>
      <c r="E384" s="138"/>
      <c r="F384" s="137"/>
      <c r="G384" s="127"/>
      <c r="H384" s="143"/>
      <c r="I384" s="143"/>
      <c r="K384" s="6"/>
      <c r="L384" s="6"/>
    </row>
    <row r="385" spans="1:12" x14ac:dyDescent="0.2">
      <c r="A385" s="477"/>
      <c r="B385" s="135"/>
      <c r="C385" s="136"/>
      <c r="D385" s="137"/>
      <c r="E385" s="138"/>
      <c r="F385" s="137"/>
      <c r="G385" s="127"/>
      <c r="H385" s="143"/>
      <c r="I385" s="143"/>
      <c r="K385" s="6"/>
      <c r="L385" s="6"/>
    </row>
    <row r="386" spans="1:12" x14ac:dyDescent="0.2">
      <c r="A386" s="477"/>
      <c r="B386" s="135"/>
      <c r="C386" s="136"/>
      <c r="D386" s="137"/>
      <c r="E386" s="138"/>
      <c r="F386" s="137"/>
      <c r="G386" s="127"/>
      <c r="H386" s="143"/>
      <c r="I386" s="143"/>
      <c r="K386" s="6"/>
      <c r="L386" s="6"/>
    </row>
    <row r="387" spans="1:12" x14ac:dyDescent="0.2">
      <c r="A387" s="477"/>
      <c r="B387" s="135"/>
      <c r="C387" s="136"/>
      <c r="D387" s="137"/>
      <c r="E387" s="138"/>
      <c r="F387" s="137"/>
      <c r="G387" s="127"/>
      <c r="H387" s="143"/>
      <c r="I387" s="143"/>
      <c r="K387" s="6"/>
      <c r="L387" s="6"/>
    </row>
    <row r="388" spans="1:12" x14ac:dyDescent="0.2">
      <c r="A388" s="477"/>
      <c r="B388" s="135"/>
      <c r="C388" s="136"/>
      <c r="D388" s="137"/>
      <c r="E388" s="138"/>
      <c r="F388" s="137"/>
      <c r="G388" s="127"/>
      <c r="H388" s="143"/>
      <c r="I388" s="143"/>
      <c r="K388" s="6"/>
      <c r="L388" s="6"/>
    </row>
    <row r="389" spans="1:12" x14ac:dyDescent="0.2">
      <c r="A389" s="477"/>
      <c r="B389" s="135"/>
      <c r="C389" s="136"/>
      <c r="D389" s="137"/>
      <c r="E389" s="138"/>
      <c r="F389" s="137"/>
      <c r="G389" s="127"/>
      <c r="H389" s="143"/>
      <c r="I389" s="143"/>
      <c r="K389" s="6"/>
      <c r="L389" s="6"/>
    </row>
    <row r="390" spans="1:12" x14ac:dyDescent="0.2">
      <c r="A390" s="477"/>
      <c r="B390" s="135"/>
      <c r="C390" s="136"/>
      <c r="D390" s="137"/>
      <c r="E390" s="138"/>
      <c r="F390" s="137"/>
      <c r="G390" s="127"/>
      <c r="H390" s="143"/>
      <c r="I390" s="143"/>
      <c r="K390" s="6"/>
      <c r="L390" s="6"/>
    </row>
    <row r="391" spans="1:12" x14ac:dyDescent="0.2">
      <c r="A391" s="477"/>
      <c r="B391" s="135"/>
      <c r="C391" s="136"/>
      <c r="D391" s="137"/>
      <c r="E391" s="138"/>
      <c r="F391" s="137"/>
      <c r="G391" s="127"/>
      <c r="H391" s="143"/>
      <c r="I391" s="143"/>
      <c r="K391" s="6"/>
      <c r="L391" s="6"/>
    </row>
    <row r="392" spans="1:12" x14ac:dyDescent="0.2">
      <c r="A392" s="477"/>
      <c r="B392" s="135"/>
      <c r="C392" s="136"/>
      <c r="D392" s="137"/>
      <c r="E392" s="138"/>
      <c r="F392" s="137"/>
      <c r="G392" s="127"/>
      <c r="H392" s="143"/>
      <c r="I392" s="143"/>
      <c r="K392" s="6"/>
      <c r="L392" s="6"/>
    </row>
    <row r="393" spans="1:12" x14ac:dyDescent="0.2">
      <c r="A393" s="477"/>
      <c r="B393" s="135"/>
      <c r="C393" s="136"/>
      <c r="D393" s="137"/>
      <c r="E393" s="138"/>
      <c r="F393" s="137"/>
      <c r="G393" s="127"/>
      <c r="H393" s="143"/>
      <c r="I393" s="143"/>
      <c r="K393" s="6"/>
      <c r="L393" s="6"/>
    </row>
    <row r="394" spans="1:12" x14ac:dyDescent="0.2">
      <c r="A394" s="477"/>
      <c r="B394" s="135"/>
      <c r="C394" s="136"/>
      <c r="D394" s="137"/>
      <c r="E394" s="138"/>
      <c r="F394" s="137"/>
      <c r="G394" s="127"/>
      <c r="H394" s="143"/>
      <c r="I394" s="143"/>
      <c r="K394" s="6"/>
      <c r="L394" s="6"/>
    </row>
    <row r="395" spans="1:12" x14ac:dyDescent="0.2">
      <c r="A395" s="477"/>
      <c r="B395" s="135"/>
      <c r="C395" s="136"/>
      <c r="D395" s="137"/>
      <c r="E395" s="138"/>
      <c r="F395" s="137"/>
      <c r="G395" s="127"/>
      <c r="H395" s="143"/>
      <c r="I395" s="143"/>
      <c r="K395" s="6"/>
      <c r="L395" s="6"/>
    </row>
    <row r="396" spans="1:12" x14ac:dyDescent="0.2">
      <c r="A396" s="477"/>
      <c r="B396" s="135"/>
      <c r="C396" s="136"/>
      <c r="D396" s="137"/>
      <c r="E396" s="138"/>
      <c r="F396" s="137"/>
      <c r="G396" s="127"/>
      <c r="H396" s="143"/>
      <c r="I396" s="143"/>
      <c r="K396" s="6"/>
      <c r="L396" s="6"/>
    </row>
    <row r="397" spans="1:12" x14ac:dyDescent="0.2">
      <c r="A397" s="477"/>
      <c r="B397" s="135"/>
      <c r="C397" s="136"/>
      <c r="D397" s="137"/>
      <c r="E397" s="138"/>
      <c r="F397" s="137"/>
      <c r="G397" s="127"/>
      <c r="H397" s="143"/>
      <c r="I397" s="143"/>
      <c r="K397" s="6"/>
      <c r="L397" s="6"/>
    </row>
    <row r="398" spans="1:12" x14ac:dyDescent="0.2">
      <c r="A398" s="477"/>
      <c r="B398" s="135"/>
      <c r="C398" s="136"/>
      <c r="D398" s="137"/>
      <c r="E398" s="138"/>
      <c r="F398" s="137"/>
      <c r="G398" s="127"/>
      <c r="H398" s="143"/>
      <c r="I398" s="143"/>
      <c r="K398" s="6"/>
      <c r="L398" s="6"/>
    </row>
    <row r="399" spans="1:12" x14ac:dyDescent="0.2">
      <c r="A399" s="477"/>
      <c r="B399" s="135"/>
      <c r="C399" s="136"/>
      <c r="D399" s="137"/>
      <c r="E399" s="138"/>
      <c r="F399" s="137"/>
      <c r="G399" s="127"/>
      <c r="H399" s="143"/>
      <c r="I399" s="143"/>
      <c r="K399" s="6"/>
      <c r="L399" s="6"/>
    </row>
    <row r="400" spans="1:12" x14ac:dyDescent="0.2">
      <c r="A400" s="477"/>
      <c r="B400" s="135"/>
      <c r="C400" s="136"/>
      <c r="D400" s="137"/>
      <c r="E400" s="138"/>
      <c r="F400" s="137"/>
      <c r="G400" s="127"/>
      <c r="H400" s="143"/>
      <c r="I400" s="143"/>
      <c r="K400" s="6"/>
      <c r="L400" s="6"/>
    </row>
    <row r="401" spans="1:12" x14ac:dyDescent="0.2">
      <c r="A401" s="477"/>
      <c r="B401" s="135"/>
      <c r="C401" s="136"/>
      <c r="D401" s="137"/>
      <c r="E401" s="138"/>
      <c r="F401" s="137"/>
      <c r="G401" s="127"/>
      <c r="H401" s="143"/>
      <c r="I401" s="143"/>
      <c r="K401" s="6"/>
      <c r="L401" s="6"/>
    </row>
    <row r="402" spans="1:12" x14ac:dyDescent="0.2">
      <c r="A402" s="477"/>
      <c r="B402" s="135"/>
      <c r="C402" s="136"/>
      <c r="D402" s="137"/>
      <c r="E402" s="138"/>
      <c r="F402" s="137"/>
      <c r="G402" s="127"/>
      <c r="H402" s="143"/>
      <c r="I402" s="143"/>
      <c r="K402" s="6"/>
      <c r="L402" s="6"/>
    </row>
    <row r="403" spans="1:12" x14ac:dyDescent="0.2">
      <c r="A403" s="477"/>
      <c r="B403" s="135"/>
      <c r="C403" s="136"/>
      <c r="D403" s="137"/>
      <c r="E403" s="138"/>
      <c r="F403" s="137"/>
      <c r="G403" s="127"/>
      <c r="H403" s="143"/>
      <c r="I403" s="143"/>
      <c r="K403" s="6"/>
      <c r="L403" s="6"/>
    </row>
    <row r="404" spans="1:12" x14ac:dyDescent="0.2">
      <c r="A404" s="477"/>
      <c r="B404" s="135"/>
      <c r="C404" s="136"/>
      <c r="D404" s="137"/>
      <c r="E404" s="138"/>
      <c r="F404" s="137"/>
      <c r="G404" s="127"/>
      <c r="H404" s="143"/>
      <c r="I404" s="143"/>
      <c r="K404" s="6"/>
      <c r="L404" s="6"/>
    </row>
    <row r="405" spans="1:12" x14ac:dyDescent="0.2">
      <c r="A405" s="477"/>
      <c r="B405" s="135"/>
      <c r="C405" s="136"/>
      <c r="D405" s="137"/>
      <c r="E405" s="138"/>
      <c r="F405" s="137"/>
      <c r="G405" s="127"/>
      <c r="H405" s="143"/>
      <c r="I405" s="143"/>
      <c r="K405" s="6"/>
      <c r="L405" s="6"/>
    </row>
    <row r="406" spans="1:12" x14ac:dyDescent="0.2">
      <c r="A406" s="477"/>
      <c r="B406" s="135"/>
      <c r="C406" s="136"/>
      <c r="D406" s="137"/>
      <c r="E406" s="138"/>
      <c r="F406" s="137"/>
      <c r="G406" s="127"/>
      <c r="H406" s="143"/>
      <c r="I406" s="143"/>
      <c r="K406" s="6"/>
      <c r="L406" s="6"/>
    </row>
    <row r="407" spans="1:12" x14ac:dyDescent="0.2">
      <c r="A407" s="477"/>
      <c r="B407" s="135"/>
      <c r="C407" s="136"/>
      <c r="D407" s="137"/>
      <c r="E407" s="138"/>
      <c r="F407" s="137"/>
      <c r="G407" s="127"/>
      <c r="H407" s="143"/>
      <c r="I407" s="143"/>
      <c r="K407" s="6"/>
      <c r="L407" s="6"/>
    </row>
    <row r="408" spans="1:12" x14ac:dyDescent="0.2">
      <c r="A408" s="477"/>
      <c r="B408" s="135"/>
      <c r="C408" s="136"/>
      <c r="D408" s="137"/>
      <c r="E408" s="138"/>
      <c r="F408" s="137"/>
      <c r="G408" s="127"/>
      <c r="H408" s="143"/>
      <c r="I408" s="143"/>
      <c r="K408" s="6"/>
      <c r="L408" s="6"/>
    </row>
    <row r="409" spans="1:12" x14ac:dyDescent="0.2">
      <c r="A409" s="477"/>
      <c r="B409" s="135"/>
      <c r="C409" s="136"/>
      <c r="D409" s="137"/>
      <c r="E409" s="138"/>
      <c r="F409" s="137"/>
      <c r="G409" s="127"/>
      <c r="H409" s="143"/>
      <c r="I409" s="143"/>
      <c r="K409" s="6"/>
      <c r="L409" s="6"/>
    </row>
    <row r="410" spans="1:12" x14ac:dyDescent="0.2">
      <c r="A410" s="477"/>
      <c r="B410" s="135"/>
      <c r="C410" s="136"/>
      <c r="D410" s="137"/>
      <c r="E410" s="138"/>
      <c r="F410" s="137"/>
      <c r="G410" s="127"/>
      <c r="H410" s="143"/>
      <c r="I410" s="143"/>
      <c r="K410" s="6"/>
      <c r="L410" s="6"/>
    </row>
    <row r="411" spans="1:12" x14ac:dyDescent="0.2">
      <c r="A411" s="477"/>
      <c r="B411" s="135"/>
      <c r="C411" s="136"/>
      <c r="D411" s="137"/>
      <c r="E411" s="138"/>
      <c r="F411" s="137"/>
      <c r="G411" s="127"/>
      <c r="H411" s="143"/>
      <c r="I411" s="143"/>
      <c r="K411" s="6"/>
      <c r="L411" s="6"/>
    </row>
    <row r="412" spans="1:12" x14ac:dyDescent="0.2">
      <c r="A412" s="477"/>
      <c r="B412" s="135"/>
      <c r="C412" s="136"/>
      <c r="D412" s="137"/>
      <c r="E412" s="138"/>
      <c r="F412" s="137"/>
      <c r="G412" s="127"/>
      <c r="H412" s="143"/>
      <c r="I412" s="143"/>
      <c r="K412" s="6"/>
      <c r="L412" s="6"/>
    </row>
    <row r="413" spans="1:12" x14ac:dyDescent="0.2">
      <c r="A413" s="477"/>
      <c r="B413" s="135"/>
      <c r="C413" s="136"/>
      <c r="D413" s="137"/>
      <c r="E413" s="138"/>
      <c r="F413" s="137"/>
      <c r="G413" s="127"/>
      <c r="H413" s="143"/>
      <c r="I413" s="143"/>
      <c r="K413" s="6"/>
      <c r="L413" s="6"/>
    </row>
    <row r="414" spans="1:12" x14ac:dyDescent="0.2">
      <c r="A414" s="477"/>
      <c r="B414" s="135"/>
      <c r="C414" s="136"/>
      <c r="D414" s="137"/>
      <c r="E414" s="138"/>
      <c r="F414" s="137"/>
      <c r="G414" s="127"/>
      <c r="H414" s="143"/>
      <c r="I414" s="143"/>
      <c r="K414" s="6"/>
      <c r="L414" s="6"/>
    </row>
    <row r="415" spans="1:12" x14ac:dyDescent="0.2">
      <c r="A415" s="477"/>
      <c r="B415" s="135"/>
      <c r="C415" s="136"/>
      <c r="D415" s="137"/>
      <c r="E415" s="138"/>
      <c r="F415" s="137"/>
      <c r="G415" s="127"/>
      <c r="H415" s="143"/>
      <c r="I415" s="143"/>
      <c r="K415" s="6"/>
      <c r="L415" s="6"/>
    </row>
    <row r="416" spans="1:12" x14ac:dyDescent="0.2">
      <c r="A416" s="477"/>
      <c r="B416" s="135"/>
      <c r="C416" s="136"/>
      <c r="D416" s="137"/>
      <c r="E416" s="138"/>
      <c r="F416" s="137"/>
      <c r="G416" s="127"/>
      <c r="H416" s="143"/>
      <c r="I416" s="143"/>
      <c r="K416" s="6"/>
      <c r="L416" s="6"/>
    </row>
    <row r="417" spans="1:12" x14ac:dyDescent="0.2">
      <c r="A417" s="477"/>
      <c r="B417" s="135"/>
      <c r="C417" s="136"/>
      <c r="D417" s="137"/>
      <c r="E417" s="138"/>
      <c r="F417" s="137"/>
      <c r="G417" s="127"/>
      <c r="H417" s="143"/>
      <c r="I417" s="143"/>
      <c r="K417" s="6"/>
      <c r="L417" s="6"/>
    </row>
    <row r="418" spans="1:12" x14ac:dyDescent="0.2">
      <c r="A418" s="477"/>
      <c r="B418" s="135"/>
      <c r="C418" s="136"/>
      <c r="D418" s="137"/>
      <c r="E418" s="138"/>
      <c r="F418" s="137"/>
      <c r="G418" s="127"/>
      <c r="H418" s="143"/>
      <c r="I418" s="143"/>
      <c r="K418" s="6"/>
      <c r="L418" s="6"/>
    </row>
    <row r="419" spans="1:12" x14ac:dyDescent="0.2">
      <c r="A419" s="477"/>
      <c r="B419" s="135"/>
      <c r="C419" s="136"/>
      <c r="D419" s="137"/>
      <c r="E419" s="138"/>
      <c r="F419" s="137"/>
      <c r="G419" s="127"/>
      <c r="H419" s="143"/>
      <c r="I419" s="143"/>
      <c r="K419" s="6"/>
      <c r="L419" s="6"/>
    </row>
    <row r="420" spans="1:12" x14ac:dyDescent="0.2">
      <c r="A420" s="477"/>
      <c r="B420" s="135"/>
      <c r="C420" s="136"/>
      <c r="D420" s="137"/>
      <c r="E420" s="138"/>
      <c r="F420" s="137"/>
      <c r="G420" s="127"/>
      <c r="H420" s="143"/>
      <c r="I420" s="143"/>
      <c r="K420" s="6"/>
      <c r="L420" s="6"/>
    </row>
    <row r="421" spans="1:12" x14ac:dyDescent="0.2">
      <c r="A421" s="477"/>
      <c r="B421" s="135"/>
      <c r="C421" s="136"/>
      <c r="D421" s="137"/>
      <c r="E421" s="138"/>
      <c r="F421" s="137"/>
      <c r="G421" s="127"/>
      <c r="H421" s="143"/>
      <c r="I421" s="143"/>
      <c r="K421" s="6"/>
      <c r="L421" s="6"/>
    </row>
    <row r="422" spans="1:12" x14ac:dyDescent="0.2">
      <c r="A422" s="477"/>
      <c r="B422" s="135"/>
      <c r="C422" s="136"/>
      <c r="D422" s="137"/>
      <c r="E422" s="138"/>
      <c r="F422" s="137"/>
      <c r="G422" s="127"/>
      <c r="H422" s="143"/>
      <c r="I422" s="143"/>
      <c r="K422" s="6"/>
      <c r="L422" s="6"/>
    </row>
    <row r="423" spans="1:12" x14ac:dyDescent="0.2">
      <c r="A423" s="477"/>
      <c r="B423" s="135"/>
      <c r="C423" s="136"/>
      <c r="D423" s="137"/>
      <c r="E423" s="138"/>
      <c r="F423" s="137"/>
      <c r="G423" s="127"/>
      <c r="H423" s="143"/>
      <c r="I423" s="143"/>
      <c r="K423" s="6"/>
      <c r="L423" s="6"/>
    </row>
    <row r="424" spans="1:12" x14ac:dyDescent="0.2">
      <c r="A424" s="477"/>
      <c r="B424" s="135"/>
      <c r="C424" s="136"/>
      <c r="D424" s="137"/>
      <c r="E424" s="138"/>
      <c r="F424" s="137"/>
      <c r="G424" s="127"/>
      <c r="H424" s="143"/>
      <c r="I424" s="143"/>
      <c r="K424" s="6"/>
      <c r="L424" s="6"/>
    </row>
    <row r="425" spans="1:12" x14ac:dyDescent="0.2">
      <c r="A425" s="477"/>
      <c r="B425" s="135"/>
      <c r="C425" s="136"/>
      <c r="D425" s="137"/>
      <c r="E425" s="138"/>
      <c r="F425" s="137"/>
      <c r="G425" s="127"/>
      <c r="H425" s="143"/>
      <c r="I425" s="143"/>
      <c r="K425" s="6"/>
      <c r="L425" s="6"/>
    </row>
    <row r="426" spans="1:12" x14ac:dyDescent="0.2">
      <c r="A426" s="477"/>
      <c r="B426" s="135"/>
      <c r="C426" s="136"/>
      <c r="D426" s="137"/>
      <c r="E426" s="138"/>
      <c r="F426" s="137"/>
      <c r="G426" s="127"/>
      <c r="H426" s="143"/>
      <c r="I426" s="143"/>
      <c r="K426" s="6"/>
      <c r="L426" s="6"/>
    </row>
    <row r="427" spans="1:12" x14ac:dyDescent="0.2">
      <c r="A427" s="477"/>
      <c r="B427" s="135"/>
      <c r="C427" s="136"/>
      <c r="D427" s="137"/>
      <c r="E427" s="138"/>
      <c r="F427" s="137"/>
      <c r="G427" s="127"/>
      <c r="H427" s="143"/>
      <c r="I427" s="143"/>
      <c r="K427" s="6"/>
      <c r="L427" s="6"/>
    </row>
    <row r="428" spans="1:12" x14ac:dyDescent="0.2">
      <c r="A428" s="477"/>
      <c r="B428" s="135"/>
      <c r="C428" s="136"/>
      <c r="D428" s="137"/>
      <c r="E428" s="138"/>
      <c r="F428" s="137"/>
      <c r="G428" s="127"/>
      <c r="H428" s="143"/>
      <c r="I428" s="143"/>
      <c r="K428" s="6"/>
      <c r="L428" s="6"/>
    </row>
    <row r="429" spans="1:12" x14ac:dyDescent="0.2">
      <c r="A429" s="477"/>
      <c r="B429" s="135"/>
      <c r="C429" s="136"/>
      <c r="D429" s="137"/>
      <c r="E429" s="138"/>
      <c r="F429" s="137"/>
      <c r="G429" s="127"/>
      <c r="H429" s="143"/>
      <c r="I429" s="143"/>
      <c r="K429" s="6"/>
      <c r="L429" s="6"/>
    </row>
    <row r="430" spans="1:12" x14ac:dyDescent="0.2">
      <c r="A430" s="477"/>
      <c r="B430" s="135"/>
      <c r="C430" s="136"/>
      <c r="D430" s="137"/>
      <c r="E430" s="138"/>
      <c r="F430" s="137"/>
      <c r="G430" s="127"/>
      <c r="H430" s="143"/>
      <c r="I430" s="143"/>
      <c r="K430" s="6"/>
      <c r="L430" s="6"/>
    </row>
    <row r="431" spans="1:12" x14ac:dyDescent="0.2">
      <c r="A431" s="477"/>
      <c r="B431" s="135"/>
      <c r="C431" s="136"/>
      <c r="D431" s="137"/>
      <c r="E431" s="138"/>
      <c r="F431" s="137"/>
      <c r="G431" s="127"/>
      <c r="H431" s="143"/>
      <c r="I431" s="143"/>
      <c r="K431" s="6"/>
      <c r="L431" s="6"/>
    </row>
    <row r="432" spans="1:12" x14ac:dyDescent="0.2">
      <c r="A432" s="477"/>
      <c r="B432" s="135"/>
      <c r="C432" s="136"/>
      <c r="D432" s="137"/>
      <c r="E432" s="138"/>
      <c r="F432" s="137"/>
      <c r="G432" s="127"/>
      <c r="H432" s="143"/>
      <c r="I432" s="143"/>
      <c r="K432" s="6"/>
      <c r="L432" s="6"/>
    </row>
    <row r="433" spans="1:12" x14ac:dyDescent="0.2">
      <c r="A433" s="477"/>
      <c r="B433" s="135"/>
      <c r="C433" s="136"/>
      <c r="D433" s="137"/>
      <c r="E433" s="138"/>
      <c r="F433" s="137"/>
      <c r="G433" s="127"/>
      <c r="H433" s="143"/>
      <c r="I433" s="143"/>
      <c r="K433" s="6"/>
      <c r="L433" s="6"/>
    </row>
    <row r="434" spans="1:12" x14ac:dyDescent="0.2">
      <c r="A434" s="477"/>
      <c r="B434" s="135"/>
      <c r="C434" s="136"/>
      <c r="D434" s="137"/>
      <c r="E434" s="138"/>
      <c r="F434" s="137"/>
      <c r="G434" s="127"/>
      <c r="H434" s="143"/>
      <c r="I434" s="143"/>
      <c r="K434" s="6"/>
      <c r="L434" s="6"/>
    </row>
    <row r="435" spans="1:12" x14ac:dyDescent="0.2">
      <c r="A435" s="477"/>
      <c r="B435" s="135"/>
      <c r="C435" s="136"/>
      <c r="D435" s="137"/>
      <c r="E435" s="138"/>
      <c r="F435" s="137"/>
      <c r="G435" s="127"/>
      <c r="H435" s="143"/>
      <c r="I435" s="143"/>
      <c r="K435" s="6"/>
      <c r="L435" s="6"/>
    </row>
    <row r="436" spans="1:12" x14ac:dyDescent="0.2">
      <c r="A436" s="477"/>
      <c r="B436" s="135"/>
      <c r="C436" s="136"/>
      <c r="D436" s="137"/>
      <c r="E436" s="138"/>
      <c r="F436" s="137"/>
      <c r="G436" s="127"/>
      <c r="H436" s="143"/>
      <c r="I436" s="143"/>
      <c r="K436" s="6"/>
      <c r="L436" s="6"/>
    </row>
    <row r="437" spans="1:12" x14ac:dyDescent="0.2">
      <c r="A437" s="477"/>
      <c r="B437" s="135"/>
      <c r="C437" s="136"/>
      <c r="D437" s="137"/>
      <c r="E437" s="138"/>
      <c r="F437" s="137"/>
      <c r="G437" s="127"/>
      <c r="H437" s="143"/>
      <c r="I437" s="143"/>
      <c r="K437" s="6"/>
      <c r="L437" s="6"/>
    </row>
    <row r="438" spans="1:12" x14ac:dyDescent="0.2">
      <c r="A438" s="477"/>
      <c r="B438" s="135"/>
      <c r="C438" s="136"/>
      <c r="D438" s="137"/>
      <c r="E438" s="138"/>
      <c r="F438" s="137"/>
      <c r="G438" s="127"/>
      <c r="H438" s="143"/>
      <c r="I438" s="143"/>
      <c r="K438" s="6"/>
      <c r="L438" s="6"/>
    </row>
    <row r="439" spans="1:12" x14ac:dyDescent="0.2">
      <c r="A439" s="477"/>
      <c r="B439" s="135"/>
      <c r="C439" s="136"/>
      <c r="D439" s="137"/>
      <c r="E439" s="138"/>
      <c r="F439" s="137"/>
      <c r="G439" s="127"/>
      <c r="H439" s="143"/>
      <c r="I439" s="143"/>
      <c r="K439" s="6"/>
      <c r="L439" s="6"/>
    </row>
    <row r="440" spans="1:12" x14ac:dyDescent="0.2">
      <c r="A440" s="477"/>
      <c r="B440" s="135"/>
      <c r="C440" s="136"/>
      <c r="D440" s="137"/>
      <c r="E440" s="138"/>
      <c r="F440" s="137"/>
      <c r="G440" s="127"/>
      <c r="H440" s="143"/>
      <c r="I440" s="143"/>
      <c r="K440" s="6"/>
      <c r="L440" s="6"/>
    </row>
    <row r="441" spans="1:12" x14ac:dyDescent="0.2">
      <c r="A441" s="477"/>
      <c r="B441" s="135"/>
      <c r="C441" s="136"/>
      <c r="D441" s="137"/>
      <c r="E441" s="138"/>
      <c r="F441" s="137"/>
      <c r="G441" s="127"/>
      <c r="H441" s="143"/>
      <c r="I441" s="143"/>
      <c r="K441" s="6"/>
      <c r="L441" s="6"/>
    </row>
    <row r="442" spans="1:12" x14ac:dyDescent="0.2">
      <c r="A442" s="477"/>
      <c r="B442" s="135"/>
      <c r="C442" s="136"/>
      <c r="D442" s="137"/>
      <c r="E442" s="138"/>
      <c r="F442" s="137"/>
      <c r="G442" s="127"/>
      <c r="H442" s="143"/>
      <c r="I442" s="143"/>
      <c r="K442" s="6"/>
      <c r="L442" s="6"/>
    </row>
    <row r="443" spans="1:12" x14ac:dyDescent="0.2">
      <c r="A443" s="477"/>
      <c r="B443" s="135"/>
      <c r="C443" s="136"/>
      <c r="D443" s="137"/>
      <c r="E443" s="138"/>
      <c r="F443" s="137"/>
      <c r="G443" s="127"/>
      <c r="H443" s="143"/>
      <c r="I443" s="143"/>
      <c r="K443" s="6"/>
      <c r="L443" s="6"/>
    </row>
    <row r="444" spans="1:12" x14ac:dyDescent="0.2">
      <c r="A444" s="477"/>
      <c r="B444" s="135"/>
      <c r="C444" s="136"/>
      <c r="D444" s="137"/>
      <c r="E444" s="138"/>
      <c r="F444" s="137"/>
      <c r="G444" s="127"/>
      <c r="H444" s="143"/>
      <c r="I444" s="143"/>
      <c r="K444" s="6"/>
      <c r="L444" s="6"/>
    </row>
    <row r="445" spans="1:12" x14ac:dyDescent="0.2">
      <c r="A445" s="477"/>
      <c r="B445" s="135"/>
      <c r="C445" s="136"/>
      <c r="D445" s="137"/>
      <c r="E445" s="138"/>
      <c r="F445" s="137"/>
      <c r="G445" s="127"/>
      <c r="H445" s="143"/>
      <c r="I445" s="143"/>
      <c r="K445" s="6"/>
      <c r="L445" s="6"/>
    </row>
    <row r="446" spans="1:12" x14ac:dyDescent="0.2">
      <c r="A446" s="477"/>
      <c r="B446" s="135"/>
      <c r="C446" s="136"/>
      <c r="D446" s="137"/>
      <c r="E446" s="138"/>
      <c r="F446" s="137"/>
      <c r="G446" s="127"/>
      <c r="H446" s="143"/>
      <c r="I446" s="143"/>
      <c r="K446" s="6"/>
      <c r="L446" s="6"/>
    </row>
    <row r="447" spans="1:12" x14ac:dyDescent="0.2">
      <c r="A447" s="477"/>
      <c r="B447" s="135"/>
      <c r="C447" s="136"/>
      <c r="D447" s="137"/>
      <c r="E447" s="138"/>
      <c r="F447" s="137"/>
      <c r="G447" s="127"/>
      <c r="H447" s="143"/>
      <c r="I447" s="143"/>
      <c r="K447" s="6"/>
      <c r="L447" s="6"/>
    </row>
    <row r="448" spans="1:12" x14ac:dyDescent="0.2">
      <c r="A448" s="477"/>
      <c r="B448" s="135"/>
      <c r="C448" s="136"/>
      <c r="D448" s="137"/>
      <c r="E448" s="138"/>
      <c r="F448" s="137"/>
      <c r="G448" s="127"/>
      <c r="H448" s="143"/>
      <c r="I448" s="143"/>
      <c r="K448" s="6"/>
      <c r="L448" s="6"/>
    </row>
    <row r="449" spans="1:12" x14ac:dyDescent="0.2">
      <c r="A449" s="477"/>
      <c r="B449" s="135"/>
      <c r="C449" s="136"/>
      <c r="D449" s="137"/>
      <c r="E449" s="138"/>
      <c r="F449" s="137"/>
      <c r="G449" s="127"/>
      <c r="H449" s="143"/>
      <c r="I449" s="143"/>
      <c r="K449" s="6"/>
      <c r="L449" s="6"/>
    </row>
    <row r="450" spans="1:12" x14ac:dyDescent="0.2">
      <c r="A450" s="477"/>
      <c r="B450" s="135"/>
      <c r="C450" s="136"/>
      <c r="D450" s="137"/>
      <c r="E450" s="138"/>
      <c r="F450" s="137"/>
      <c r="G450" s="127"/>
      <c r="H450" s="143"/>
      <c r="I450" s="143"/>
      <c r="K450" s="6"/>
      <c r="L450" s="6"/>
    </row>
    <row r="451" spans="1:12" x14ac:dyDescent="0.2">
      <c r="A451" s="477"/>
      <c r="B451" s="135"/>
      <c r="C451" s="136"/>
      <c r="D451" s="137"/>
      <c r="E451" s="138"/>
      <c r="F451" s="137"/>
      <c r="G451" s="127"/>
      <c r="H451" s="143"/>
      <c r="I451" s="143"/>
      <c r="K451" s="6"/>
      <c r="L451" s="6"/>
    </row>
    <row r="452" spans="1:12" x14ac:dyDescent="0.2">
      <c r="A452" s="477"/>
      <c r="B452" s="135"/>
      <c r="C452" s="136"/>
      <c r="D452" s="137"/>
      <c r="E452" s="138"/>
      <c r="F452" s="137"/>
      <c r="G452" s="127"/>
      <c r="H452" s="143"/>
      <c r="I452" s="143"/>
      <c r="K452" s="6"/>
      <c r="L452" s="6"/>
    </row>
    <row r="453" spans="1:12" x14ac:dyDescent="0.2">
      <c r="A453" s="477"/>
      <c r="B453" s="135"/>
      <c r="C453" s="136"/>
      <c r="D453" s="137"/>
      <c r="E453" s="138"/>
      <c r="F453" s="137"/>
      <c r="G453" s="127"/>
      <c r="H453" s="143"/>
      <c r="I453" s="143"/>
      <c r="K453" s="6"/>
      <c r="L453" s="6"/>
    </row>
    <row r="454" spans="1:12" x14ac:dyDescent="0.2">
      <c r="A454" s="477"/>
      <c r="B454" s="135"/>
      <c r="C454" s="136"/>
      <c r="D454" s="137"/>
      <c r="E454" s="138"/>
      <c r="F454" s="137"/>
      <c r="G454" s="127"/>
      <c r="H454" s="143"/>
      <c r="I454" s="143"/>
      <c r="K454" s="6"/>
      <c r="L454" s="6"/>
    </row>
    <row r="455" spans="1:12" x14ac:dyDescent="0.2">
      <c r="A455" s="477"/>
      <c r="B455" s="135"/>
      <c r="C455" s="136"/>
      <c r="D455" s="137"/>
      <c r="E455" s="138"/>
      <c r="F455" s="137"/>
      <c r="G455" s="127"/>
      <c r="H455" s="143"/>
      <c r="I455" s="143"/>
      <c r="K455" s="6"/>
      <c r="L455" s="6"/>
    </row>
    <row r="456" spans="1:12" x14ac:dyDescent="0.2">
      <c r="A456" s="477"/>
      <c r="B456" s="135"/>
      <c r="C456" s="136"/>
      <c r="D456" s="137"/>
      <c r="E456" s="138"/>
      <c r="F456" s="137"/>
      <c r="G456" s="127"/>
      <c r="H456" s="143"/>
      <c r="I456" s="143"/>
      <c r="K456" s="6"/>
      <c r="L456" s="6"/>
    </row>
    <row r="457" spans="1:12" x14ac:dyDescent="0.2">
      <c r="A457" s="477"/>
      <c r="B457" s="135"/>
      <c r="C457" s="136"/>
      <c r="D457" s="137"/>
      <c r="E457" s="138"/>
      <c r="F457" s="137"/>
      <c r="G457" s="127"/>
      <c r="H457" s="143"/>
      <c r="I457" s="143"/>
      <c r="K457" s="6"/>
      <c r="L457" s="6"/>
    </row>
    <row r="458" spans="1:12" x14ac:dyDescent="0.2">
      <c r="A458" s="477"/>
      <c r="B458" s="135"/>
      <c r="C458" s="136"/>
      <c r="D458" s="137"/>
      <c r="E458" s="138"/>
      <c r="F458" s="137"/>
      <c r="G458" s="127"/>
      <c r="H458" s="143"/>
      <c r="I458" s="143"/>
      <c r="K458" s="6"/>
      <c r="L458" s="6"/>
    </row>
    <row r="459" spans="1:12" x14ac:dyDescent="0.2">
      <c r="A459" s="477"/>
      <c r="B459" s="135"/>
      <c r="C459" s="136"/>
      <c r="D459" s="137"/>
      <c r="E459" s="138"/>
      <c r="F459" s="137"/>
      <c r="G459" s="127"/>
      <c r="H459" s="143"/>
      <c r="I459" s="143"/>
      <c r="K459" s="6"/>
      <c r="L459" s="6"/>
    </row>
    <row r="460" spans="1:12" x14ac:dyDescent="0.2">
      <c r="A460" s="477"/>
      <c r="B460" s="135"/>
      <c r="C460" s="136"/>
      <c r="D460" s="137"/>
      <c r="E460" s="138"/>
      <c r="F460" s="137"/>
      <c r="G460" s="127"/>
      <c r="H460" s="143"/>
      <c r="I460" s="143"/>
      <c r="K460" s="6"/>
      <c r="L460" s="6"/>
    </row>
    <row r="461" spans="1:12" x14ac:dyDescent="0.2">
      <c r="A461" s="477"/>
      <c r="B461" s="135"/>
      <c r="C461" s="136"/>
      <c r="D461" s="137"/>
      <c r="E461" s="138"/>
      <c r="F461" s="137"/>
      <c r="G461" s="127"/>
      <c r="H461" s="143"/>
      <c r="I461" s="143"/>
      <c r="K461" s="6"/>
      <c r="L461" s="6"/>
    </row>
    <row r="462" spans="1:12" x14ac:dyDescent="0.2">
      <c r="A462" s="477"/>
      <c r="B462" s="135"/>
      <c r="C462" s="136"/>
      <c r="D462" s="137"/>
      <c r="E462" s="138"/>
      <c r="F462" s="137"/>
      <c r="G462" s="127"/>
      <c r="H462" s="143"/>
      <c r="I462" s="143"/>
      <c r="K462" s="6"/>
      <c r="L462" s="6"/>
    </row>
    <row r="463" spans="1:12" x14ac:dyDescent="0.2">
      <c r="A463" s="477"/>
      <c r="B463" s="135"/>
      <c r="C463" s="136"/>
      <c r="D463" s="137"/>
      <c r="E463" s="138"/>
      <c r="F463" s="137"/>
      <c r="G463" s="127"/>
      <c r="H463" s="143"/>
      <c r="I463" s="143"/>
      <c r="K463" s="6"/>
      <c r="L463" s="6"/>
    </row>
    <row r="464" spans="1:12" x14ac:dyDescent="0.2">
      <c r="A464" s="477"/>
      <c r="B464" s="135"/>
      <c r="C464" s="136"/>
      <c r="D464" s="137"/>
      <c r="E464" s="138"/>
      <c r="F464" s="137"/>
      <c r="G464" s="127"/>
      <c r="H464" s="143"/>
      <c r="I464" s="143"/>
      <c r="K464" s="6"/>
      <c r="L464" s="6"/>
    </row>
    <row r="465" spans="1:12" x14ac:dyDescent="0.2">
      <c r="A465" s="477"/>
      <c r="B465" s="135"/>
      <c r="C465" s="136"/>
      <c r="D465" s="137"/>
      <c r="E465" s="138"/>
      <c r="F465" s="137"/>
      <c r="G465" s="127"/>
      <c r="H465" s="143"/>
      <c r="I465" s="143"/>
      <c r="K465" s="6"/>
      <c r="L465" s="6"/>
    </row>
    <row r="466" spans="1:12" x14ac:dyDescent="0.2">
      <c r="A466" s="477"/>
      <c r="B466" s="135"/>
      <c r="C466" s="136"/>
      <c r="D466" s="137"/>
      <c r="E466" s="138"/>
      <c r="F466" s="137"/>
      <c r="G466" s="127"/>
      <c r="H466" s="143"/>
      <c r="I466" s="143"/>
      <c r="K466" s="6"/>
      <c r="L466" s="6"/>
    </row>
    <row r="467" spans="1:12" x14ac:dyDescent="0.2">
      <c r="A467" s="477"/>
      <c r="B467" s="135"/>
      <c r="C467" s="136"/>
      <c r="D467" s="137"/>
      <c r="E467" s="138"/>
      <c r="F467" s="137"/>
      <c r="G467" s="127"/>
      <c r="H467" s="143"/>
      <c r="I467" s="143"/>
      <c r="K467" s="6"/>
      <c r="L467" s="6"/>
    </row>
    <row r="468" spans="1:12" x14ac:dyDescent="0.2">
      <c r="A468" s="477"/>
      <c r="B468" s="135"/>
      <c r="C468" s="136"/>
      <c r="D468" s="137"/>
      <c r="E468" s="138"/>
      <c r="F468" s="137"/>
      <c r="G468" s="127"/>
      <c r="H468" s="143"/>
      <c r="I468" s="143"/>
      <c r="K468" s="6"/>
      <c r="L468" s="6"/>
    </row>
    <row r="469" spans="1:12" x14ac:dyDescent="0.2">
      <c r="A469" s="477"/>
      <c r="B469" s="135"/>
      <c r="C469" s="136"/>
      <c r="D469" s="137"/>
      <c r="E469" s="138"/>
      <c r="F469" s="137"/>
      <c r="G469" s="127"/>
      <c r="H469" s="143"/>
      <c r="I469" s="143"/>
      <c r="K469" s="6"/>
      <c r="L469" s="6"/>
    </row>
    <row r="470" spans="1:12" x14ac:dyDescent="0.2">
      <c r="A470" s="477"/>
      <c r="B470" s="135"/>
      <c r="C470" s="136"/>
      <c r="D470" s="137"/>
      <c r="E470" s="138"/>
      <c r="F470" s="137"/>
      <c r="G470" s="127"/>
      <c r="H470" s="143"/>
      <c r="I470" s="143"/>
      <c r="K470" s="6"/>
      <c r="L470" s="6"/>
    </row>
    <row r="471" spans="1:12" x14ac:dyDescent="0.2">
      <c r="A471" s="477"/>
      <c r="B471" s="135"/>
      <c r="C471" s="136"/>
      <c r="D471" s="137"/>
      <c r="E471" s="138"/>
      <c r="F471" s="137"/>
      <c r="G471" s="127"/>
      <c r="H471" s="143"/>
      <c r="I471" s="143"/>
      <c r="K471" s="6"/>
      <c r="L471" s="6"/>
    </row>
    <row r="472" spans="1:12" x14ac:dyDescent="0.2">
      <c r="A472" s="477"/>
      <c r="B472" s="135"/>
      <c r="C472" s="136"/>
      <c r="D472" s="137"/>
      <c r="E472" s="138"/>
      <c r="F472" s="137"/>
      <c r="G472" s="127"/>
      <c r="H472" s="143"/>
      <c r="I472" s="143"/>
      <c r="K472" s="6"/>
      <c r="L472" s="6"/>
    </row>
    <row r="473" spans="1:12" x14ac:dyDescent="0.2">
      <c r="A473" s="477"/>
      <c r="B473" s="135"/>
      <c r="C473" s="136"/>
      <c r="D473" s="137"/>
      <c r="E473" s="138"/>
      <c r="F473" s="137"/>
      <c r="G473" s="127"/>
      <c r="H473" s="143"/>
      <c r="I473" s="143"/>
      <c r="K473" s="6"/>
      <c r="L473" s="6"/>
    </row>
    <row r="474" spans="1:12" x14ac:dyDescent="0.2">
      <c r="A474" s="477"/>
      <c r="B474" s="135"/>
      <c r="C474" s="136"/>
      <c r="D474" s="137"/>
      <c r="E474" s="138"/>
      <c r="F474" s="137"/>
      <c r="G474" s="127"/>
      <c r="H474" s="143"/>
      <c r="I474" s="143"/>
      <c r="K474" s="6"/>
      <c r="L474" s="6"/>
    </row>
    <row r="475" spans="1:12" x14ac:dyDescent="0.2">
      <c r="A475" s="477"/>
      <c r="B475" s="135"/>
      <c r="C475" s="136"/>
      <c r="D475" s="137"/>
      <c r="E475" s="138"/>
      <c r="F475" s="137"/>
      <c r="G475" s="127"/>
      <c r="H475" s="143"/>
      <c r="I475" s="143"/>
      <c r="K475" s="6"/>
      <c r="L475" s="6"/>
    </row>
    <row r="476" spans="1:12" x14ac:dyDescent="0.2">
      <c r="A476" s="477"/>
      <c r="B476" s="135"/>
      <c r="C476" s="136"/>
      <c r="D476" s="137"/>
      <c r="E476" s="138"/>
      <c r="F476" s="137"/>
      <c r="G476" s="127"/>
      <c r="H476" s="143"/>
      <c r="I476" s="143"/>
      <c r="K476" s="6"/>
      <c r="L476" s="6"/>
    </row>
    <row r="477" spans="1:12" x14ac:dyDescent="0.2">
      <c r="A477" s="477"/>
      <c r="B477" s="135"/>
      <c r="C477" s="136"/>
      <c r="D477" s="137"/>
      <c r="E477" s="138"/>
      <c r="F477" s="137"/>
      <c r="G477" s="127"/>
      <c r="H477" s="143"/>
      <c r="I477" s="143"/>
      <c r="K477" s="6"/>
      <c r="L477" s="6"/>
    </row>
    <row r="478" spans="1:12" x14ac:dyDescent="0.2">
      <c r="A478" s="477"/>
      <c r="B478" s="135"/>
      <c r="C478" s="136"/>
      <c r="D478" s="137"/>
      <c r="E478" s="138"/>
      <c r="F478" s="137"/>
      <c r="G478" s="127"/>
      <c r="H478" s="143"/>
      <c r="I478" s="143"/>
      <c r="K478" s="6"/>
      <c r="L478" s="6"/>
    </row>
    <row r="479" spans="1:12" x14ac:dyDescent="0.2">
      <c r="A479" s="477"/>
      <c r="B479" s="135"/>
      <c r="C479" s="136"/>
      <c r="D479" s="137"/>
      <c r="E479" s="138"/>
      <c r="F479" s="137"/>
      <c r="G479" s="127"/>
      <c r="H479" s="143"/>
      <c r="I479" s="143"/>
      <c r="K479" s="6"/>
      <c r="L479" s="6"/>
    </row>
    <row r="480" spans="1:12" x14ac:dyDescent="0.2">
      <c r="A480" s="477"/>
      <c r="B480" s="135"/>
      <c r="C480" s="136"/>
      <c r="D480" s="137"/>
      <c r="E480" s="138"/>
      <c r="F480" s="137"/>
      <c r="G480" s="127"/>
      <c r="H480" s="143"/>
      <c r="I480" s="143"/>
      <c r="K480" s="6"/>
      <c r="L480" s="6"/>
    </row>
    <row r="481" spans="1:12" x14ac:dyDescent="0.2">
      <c r="A481" s="477"/>
      <c r="B481" s="135"/>
      <c r="C481" s="136"/>
      <c r="D481" s="137"/>
      <c r="E481" s="138"/>
      <c r="F481" s="137"/>
      <c r="G481" s="127"/>
      <c r="H481" s="143"/>
      <c r="I481" s="143"/>
      <c r="K481" s="6"/>
      <c r="L481" s="6"/>
    </row>
    <row r="482" spans="1:12" x14ac:dyDescent="0.2">
      <c r="A482" s="477"/>
      <c r="B482" s="135"/>
      <c r="C482" s="136"/>
      <c r="D482" s="137"/>
      <c r="E482" s="138"/>
      <c r="F482" s="137"/>
      <c r="G482" s="127"/>
      <c r="H482" s="143"/>
      <c r="I482" s="143"/>
      <c r="K482" s="6"/>
      <c r="L482" s="6"/>
    </row>
    <row r="483" spans="1:12" x14ac:dyDescent="0.2">
      <c r="A483" s="477"/>
      <c r="B483" s="135"/>
      <c r="C483" s="136"/>
      <c r="D483" s="137"/>
      <c r="E483" s="138"/>
      <c r="F483" s="137"/>
      <c r="G483" s="127"/>
      <c r="H483" s="143"/>
      <c r="I483" s="143"/>
      <c r="K483" s="6"/>
      <c r="L483" s="6"/>
    </row>
    <row r="484" spans="1:12" x14ac:dyDescent="0.2">
      <c r="A484" s="477"/>
      <c r="B484" s="135"/>
      <c r="C484" s="136"/>
      <c r="D484" s="137"/>
      <c r="E484" s="138"/>
      <c r="F484" s="137"/>
      <c r="G484" s="127"/>
      <c r="H484" s="143"/>
      <c r="I484" s="143"/>
      <c r="K484" s="6"/>
      <c r="L484" s="6"/>
    </row>
    <row r="485" spans="1:12" x14ac:dyDescent="0.2">
      <c r="A485" s="477"/>
      <c r="B485" s="135"/>
      <c r="C485" s="136"/>
      <c r="D485" s="137"/>
      <c r="E485" s="138"/>
      <c r="F485" s="137"/>
      <c r="G485" s="127"/>
      <c r="H485" s="143"/>
      <c r="I485" s="143"/>
      <c r="K485" s="6"/>
      <c r="L485" s="6"/>
    </row>
    <row r="486" spans="1:12" x14ac:dyDescent="0.2">
      <c r="A486" s="477"/>
      <c r="B486" s="135"/>
      <c r="C486" s="136"/>
      <c r="D486" s="137"/>
      <c r="E486" s="138"/>
      <c r="F486" s="137"/>
      <c r="G486" s="127"/>
      <c r="H486" s="143"/>
      <c r="I486" s="143"/>
      <c r="K486" s="6"/>
      <c r="L486" s="6"/>
    </row>
    <row r="487" spans="1:12" x14ac:dyDescent="0.2">
      <c r="A487" s="477"/>
      <c r="B487" s="135"/>
      <c r="C487" s="136"/>
      <c r="D487" s="137"/>
      <c r="E487" s="138"/>
      <c r="F487" s="137"/>
      <c r="G487" s="127"/>
      <c r="H487" s="143"/>
      <c r="I487" s="143"/>
      <c r="K487" s="6"/>
      <c r="L487" s="6"/>
    </row>
    <row r="488" spans="1:12" x14ac:dyDescent="0.2">
      <c r="A488" s="477"/>
      <c r="B488" s="135"/>
      <c r="C488" s="136"/>
      <c r="D488" s="137"/>
      <c r="E488" s="138"/>
      <c r="F488" s="137"/>
      <c r="G488" s="127"/>
      <c r="H488" s="143"/>
      <c r="I488" s="143"/>
      <c r="K488" s="6"/>
      <c r="L488" s="6"/>
    </row>
    <row r="489" spans="1:12" x14ac:dyDescent="0.2">
      <c r="A489" s="477"/>
      <c r="B489" s="135"/>
      <c r="C489" s="136"/>
      <c r="D489" s="137"/>
      <c r="E489" s="138"/>
      <c r="F489" s="137"/>
      <c r="G489" s="127"/>
      <c r="H489" s="143"/>
      <c r="I489" s="143"/>
      <c r="K489" s="6"/>
      <c r="L489" s="6"/>
    </row>
    <row r="490" spans="1:12" x14ac:dyDescent="0.2">
      <c r="A490" s="477"/>
      <c r="B490" s="135"/>
      <c r="C490" s="136"/>
      <c r="D490" s="137"/>
      <c r="E490" s="138"/>
      <c r="F490" s="137"/>
      <c r="G490" s="127"/>
      <c r="H490" s="143"/>
      <c r="I490" s="143"/>
      <c r="K490" s="6"/>
      <c r="L490" s="6"/>
    </row>
    <row r="491" spans="1:12" x14ac:dyDescent="0.2">
      <c r="A491" s="477"/>
      <c r="B491" s="135"/>
      <c r="C491" s="136"/>
      <c r="D491" s="137"/>
      <c r="E491" s="138"/>
      <c r="F491" s="137"/>
      <c r="G491" s="127"/>
      <c r="H491" s="143"/>
      <c r="I491" s="143"/>
      <c r="K491" s="6"/>
      <c r="L491" s="6"/>
    </row>
    <row r="492" spans="1:12" x14ac:dyDescent="0.2">
      <c r="A492" s="477"/>
      <c r="B492" s="135"/>
      <c r="C492" s="136"/>
      <c r="D492" s="137"/>
      <c r="E492" s="138"/>
      <c r="F492" s="137"/>
      <c r="G492" s="127"/>
      <c r="H492" s="143"/>
      <c r="I492" s="143"/>
      <c r="K492" s="6"/>
      <c r="L492" s="6"/>
    </row>
    <row r="493" spans="1:12" x14ac:dyDescent="0.2">
      <c r="A493" s="477"/>
      <c r="B493" s="135"/>
      <c r="C493" s="136"/>
      <c r="D493" s="137"/>
      <c r="E493" s="138"/>
      <c r="F493" s="137"/>
      <c r="G493" s="127"/>
      <c r="H493" s="143"/>
      <c r="I493" s="143"/>
      <c r="K493" s="6"/>
      <c r="L493" s="6"/>
    </row>
    <row r="494" spans="1:12" x14ac:dyDescent="0.2">
      <c r="A494" s="477"/>
      <c r="B494" s="135"/>
      <c r="C494" s="136"/>
      <c r="D494" s="137"/>
      <c r="E494" s="138"/>
      <c r="F494" s="137"/>
      <c r="G494" s="127"/>
      <c r="H494" s="143"/>
      <c r="I494" s="143"/>
      <c r="K494" s="6"/>
      <c r="L494" s="6"/>
    </row>
    <row r="495" spans="1:12" x14ac:dyDescent="0.2">
      <c r="A495" s="477"/>
      <c r="B495" s="135"/>
      <c r="C495" s="136"/>
      <c r="D495" s="137"/>
      <c r="E495" s="138"/>
      <c r="F495" s="137"/>
      <c r="G495" s="127"/>
      <c r="H495" s="143"/>
      <c r="I495" s="143"/>
      <c r="K495" s="6"/>
      <c r="L495" s="6"/>
    </row>
    <row r="496" spans="1:12" x14ac:dyDescent="0.2">
      <c r="A496" s="477"/>
      <c r="B496" s="135"/>
      <c r="C496" s="136"/>
      <c r="D496" s="137"/>
      <c r="E496" s="138"/>
      <c r="F496" s="137"/>
      <c r="G496" s="127"/>
      <c r="H496" s="143"/>
      <c r="I496" s="143"/>
      <c r="K496" s="6"/>
      <c r="L496" s="6"/>
    </row>
    <row r="497" spans="1:12" x14ac:dyDescent="0.2">
      <c r="A497" s="477"/>
      <c r="B497" s="135"/>
      <c r="C497" s="136"/>
      <c r="D497" s="137"/>
      <c r="E497" s="138"/>
      <c r="F497" s="137"/>
      <c r="G497" s="127"/>
      <c r="H497" s="143"/>
      <c r="I497" s="143"/>
      <c r="K497" s="6"/>
      <c r="L497" s="6"/>
    </row>
    <row r="498" spans="1:12" x14ac:dyDescent="0.2">
      <c r="A498" s="477"/>
      <c r="B498" s="135"/>
      <c r="C498" s="136"/>
      <c r="D498" s="137"/>
      <c r="E498" s="138"/>
      <c r="F498" s="137"/>
      <c r="G498" s="127"/>
      <c r="H498" s="143"/>
      <c r="I498" s="143"/>
      <c r="K498" s="6"/>
      <c r="L498" s="6"/>
    </row>
    <row r="499" spans="1:12" x14ac:dyDescent="0.2">
      <c r="A499" s="477"/>
      <c r="B499" s="135"/>
      <c r="C499" s="136"/>
      <c r="D499" s="137"/>
      <c r="E499" s="138"/>
      <c r="F499" s="137"/>
      <c r="G499" s="127"/>
      <c r="H499" s="143"/>
      <c r="I499" s="143"/>
      <c r="K499" s="6"/>
      <c r="L499" s="6"/>
    </row>
    <row r="500" spans="1:12" x14ac:dyDescent="0.2">
      <c r="A500" s="477"/>
      <c r="B500" s="135"/>
      <c r="C500" s="136"/>
      <c r="D500" s="137"/>
      <c r="E500" s="138"/>
      <c r="F500" s="137"/>
      <c r="G500" s="127"/>
      <c r="H500" s="143"/>
      <c r="I500" s="143"/>
      <c r="K500" s="6"/>
      <c r="L500" s="6"/>
    </row>
    <row r="501" spans="1:12" x14ac:dyDescent="0.2">
      <c r="A501" s="477"/>
      <c r="B501" s="135"/>
      <c r="C501" s="136"/>
      <c r="D501" s="137"/>
      <c r="E501" s="138"/>
      <c r="F501" s="137"/>
      <c r="G501" s="127"/>
      <c r="H501" s="143"/>
      <c r="I501" s="143"/>
      <c r="K501" s="6"/>
      <c r="L501" s="6"/>
    </row>
    <row r="502" spans="1:12" x14ac:dyDescent="0.2">
      <c r="A502" s="477"/>
      <c r="B502" s="135"/>
      <c r="C502" s="136"/>
      <c r="D502" s="137"/>
      <c r="E502" s="138"/>
      <c r="F502" s="137"/>
      <c r="G502" s="127"/>
      <c r="H502" s="143"/>
      <c r="I502" s="143"/>
      <c r="K502" s="6"/>
      <c r="L502" s="6"/>
    </row>
    <row r="503" spans="1:12" x14ac:dyDescent="0.2">
      <c r="A503" s="477"/>
      <c r="B503" s="135"/>
      <c r="C503" s="136"/>
      <c r="D503" s="137"/>
      <c r="E503" s="138"/>
      <c r="F503" s="137"/>
      <c r="G503" s="127"/>
      <c r="H503" s="143"/>
      <c r="I503" s="143"/>
      <c r="K503" s="6"/>
      <c r="L503" s="6"/>
    </row>
    <row r="504" spans="1:12" x14ac:dyDescent="0.2">
      <c r="A504" s="477"/>
      <c r="B504" s="135"/>
      <c r="C504" s="136"/>
      <c r="D504" s="137"/>
      <c r="E504" s="138"/>
      <c r="F504" s="137"/>
      <c r="G504" s="127"/>
      <c r="H504" s="143"/>
      <c r="I504" s="143"/>
      <c r="K504" s="6"/>
      <c r="L504" s="6"/>
    </row>
    <row r="505" spans="1:12" x14ac:dyDescent="0.2">
      <c r="A505" s="477"/>
      <c r="B505" s="135"/>
      <c r="C505" s="136"/>
      <c r="D505" s="137"/>
      <c r="E505" s="138"/>
      <c r="F505" s="137"/>
      <c r="G505" s="127"/>
      <c r="H505" s="143"/>
      <c r="I505" s="143"/>
      <c r="K505" s="6"/>
      <c r="L505" s="6"/>
    </row>
    <row r="506" spans="1:12" x14ac:dyDescent="0.2">
      <c r="A506" s="477"/>
      <c r="B506" s="135"/>
      <c r="C506" s="136"/>
      <c r="D506" s="137"/>
      <c r="E506" s="138"/>
      <c r="F506" s="137"/>
      <c r="G506" s="127"/>
      <c r="H506" s="143"/>
      <c r="I506" s="143"/>
      <c r="K506" s="6"/>
      <c r="L506" s="6"/>
    </row>
    <row r="507" spans="1:12" x14ac:dyDescent="0.2">
      <c r="A507" s="477"/>
      <c r="B507" s="135"/>
      <c r="C507" s="136"/>
      <c r="D507" s="137"/>
      <c r="E507" s="138"/>
      <c r="F507" s="137"/>
      <c r="G507" s="127"/>
      <c r="H507" s="143"/>
      <c r="I507" s="143"/>
      <c r="K507" s="6"/>
      <c r="L507" s="6"/>
    </row>
    <row r="508" spans="1:12" x14ac:dyDescent="0.2">
      <c r="A508" s="477"/>
      <c r="B508" s="135"/>
      <c r="C508" s="136"/>
      <c r="D508" s="137"/>
      <c r="E508" s="138"/>
      <c r="F508" s="137"/>
      <c r="G508" s="127"/>
      <c r="H508" s="143"/>
      <c r="I508" s="143"/>
      <c r="K508" s="6"/>
      <c r="L508" s="6"/>
    </row>
    <row r="509" spans="1:12" x14ac:dyDescent="0.2">
      <c r="A509" s="477"/>
      <c r="B509" s="135"/>
      <c r="C509" s="136"/>
      <c r="D509" s="137"/>
      <c r="E509" s="138"/>
      <c r="F509" s="137"/>
      <c r="G509" s="127"/>
      <c r="H509" s="143"/>
      <c r="I509" s="143"/>
      <c r="K509" s="6"/>
      <c r="L509" s="6"/>
    </row>
    <row r="510" spans="1:12" x14ac:dyDescent="0.2">
      <c r="A510" s="477"/>
      <c r="B510" s="135"/>
      <c r="C510" s="136"/>
      <c r="D510" s="137"/>
      <c r="E510" s="138"/>
      <c r="F510" s="137"/>
      <c r="G510" s="127"/>
      <c r="H510" s="143"/>
      <c r="I510" s="143"/>
      <c r="K510" s="6"/>
      <c r="L510" s="6"/>
    </row>
    <row r="511" spans="1:12" x14ac:dyDescent="0.2">
      <c r="A511" s="477"/>
      <c r="B511" s="135"/>
      <c r="C511" s="136"/>
      <c r="D511" s="137"/>
      <c r="E511" s="138"/>
      <c r="F511" s="137"/>
      <c r="G511" s="127"/>
      <c r="H511" s="143"/>
      <c r="I511" s="143"/>
      <c r="K511" s="6"/>
      <c r="L511" s="6"/>
    </row>
    <row r="512" spans="1:12" x14ac:dyDescent="0.2">
      <c r="A512" s="477"/>
      <c r="B512" s="135"/>
      <c r="C512" s="136"/>
      <c r="D512" s="137"/>
      <c r="E512" s="138"/>
      <c r="F512" s="137"/>
      <c r="G512" s="127"/>
      <c r="H512" s="143"/>
      <c r="I512" s="143"/>
      <c r="K512" s="6"/>
      <c r="L512" s="6"/>
    </row>
    <row r="513" spans="1:12" x14ac:dyDescent="0.2">
      <c r="A513" s="477"/>
      <c r="B513" s="135"/>
      <c r="C513" s="136"/>
      <c r="D513" s="137"/>
      <c r="E513" s="138"/>
      <c r="F513" s="137"/>
      <c r="G513" s="127"/>
      <c r="H513" s="143"/>
      <c r="I513" s="143"/>
      <c r="K513" s="6"/>
      <c r="L513" s="6"/>
    </row>
    <row r="514" spans="1:12" x14ac:dyDescent="0.2">
      <c r="A514" s="477"/>
      <c r="B514" s="135"/>
      <c r="C514" s="136"/>
      <c r="D514" s="137"/>
      <c r="E514" s="138"/>
      <c r="F514" s="137"/>
      <c r="G514" s="127"/>
      <c r="H514" s="143"/>
      <c r="I514" s="143"/>
      <c r="K514" s="6"/>
      <c r="L514" s="6"/>
    </row>
    <row r="515" spans="1:12" x14ac:dyDescent="0.2">
      <c r="A515" s="477"/>
      <c r="B515" s="135"/>
      <c r="C515" s="136"/>
      <c r="D515" s="137"/>
      <c r="E515" s="138"/>
      <c r="F515" s="137"/>
      <c r="G515" s="127"/>
      <c r="H515" s="143"/>
      <c r="I515" s="143"/>
      <c r="K515" s="6"/>
      <c r="L515" s="6"/>
    </row>
    <row r="516" spans="1:12" x14ac:dyDescent="0.2">
      <c r="A516" s="477"/>
      <c r="B516" s="135"/>
      <c r="C516" s="136"/>
      <c r="D516" s="137"/>
      <c r="E516" s="138"/>
      <c r="F516" s="137"/>
      <c r="G516" s="127"/>
      <c r="H516" s="143"/>
      <c r="I516" s="143"/>
      <c r="K516" s="6"/>
      <c r="L516" s="6"/>
    </row>
    <row r="517" spans="1:12" x14ac:dyDescent="0.2">
      <c r="A517" s="477"/>
      <c r="B517" s="135"/>
      <c r="C517" s="136"/>
      <c r="D517" s="137"/>
      <c r="E517" s="138"/>
      <c r="F517" s="137"/>
      <c r="G517" s="127"/>
      <c r="H517" s="143"/>
      <c r="I517" s="143"/>
      <c r="K517" s="6"/>
      <c r="L517" s="6"/>
    </row>
    <row r="518" spans="1:12" x14ac:dyDescent="0.2">
      <c r="A518" s="477"/>
      <c r="B518" s="135"/>
      <c r="C518" s="136"/>
      <c r="D518" s="137"/>
      <c r="E518" s="138"/>
      <c r="F518" s="137"/>
      <c r="G518" s="127"/>
      <c r="H518" s="143"/>
      <c r="I518" s="143"/>
      <c r="K518" s="6"/>
      <c r="L518" s="6"/>
    </row>
    <row r="519" spans="1:12" x14ac:dyDescent="0.2">
      <c r="A519" s="477"/>
      <c r="B519" s="135"/>
      <c r="C519" s="136"/>
      <c r="D519" s="137"/>
      <c r="E519" s="138"/>
      <c r="F519" s="137"/>
      <c r="G519" s="127"/>
      <c r="H519" s="143"/>
      <c r="I519" s="143"/>
      <c r="K519" s="6"/>
      <c r="L519" s="6"/>
    </row>
    <row r="520" spans="1:12" x14ac:dyDescent="0.2">
      <c r="A520" s="477"/>
      <c r="B520" s="135"/>
      <c r="C520" s="136"/>
      <c r="D520" s="137"/>
      <c r="E520" s="138"/>
      <c r="F520" s="137"/>
      <c r="G520" s="127"/>
      <c r="H520" s="143"/>
      <c r="I520" s="143"/>
      <c r="K520" s="6"/>
      <c r="L520" s="6"/>
    </row>
    <row r="521" spans="1:12" x14ac:dyDescent="0.2">
      <c r="A521" s="477"/>
      <c r="B521" s="135"/>
      <c r="C521" s="136"/>
      <c r="D521" s="137"/>
      <c r="E521" s="138"/>
      <c r="F521" s="137"/>
      <c r="G521" s="127"/>
      <c r="H521" s="143"/>
      <c r="I521" s="143"/>
      <c r="K521" s="6"/>
      <c r="L521" s="6"/>
    </row>
    <row r="522" spans="1:12" x14ac:dyDescent="0.2">
      <c r="A522" s="477"/>
      <c r="B522" s="135"/>
      <c r="C522" s="136"/>
      <c r="D522" s="137"/>
      <c r="E522" s="138"/>
      <c r="F522" s="137"/>
      <c r="G522" s="127"/>
      <c r="H522" s="143"/>
      <c r="I522" s="143"/>
      <c r="K522" s="6"/>
      <c r="L522" s="6"/>
    </row>
    <row r="523" spans="1:12" x14ac:dyDescent="0.2">
      <c r="A523" s="477"/>
      <c r="B523" s="135"/>
      <c r="C523" s="136"/>
      <c r="D523" s="137"/>
      <c r="E523" s="138"/>
      <c r="F523" s="137"/>
      <c r="G523" s="127"/>
      <c r="H523" s="143"/>
      <c r="I523" s="143"/>
      <c r="K523" s="6"/>
      <c r="L523" s="6"/>
    </row>
    <row r="524" spans="1:12" x14ac:dyDescent="0.2">
      <c r="A524" s="477"/>
      <c r="B524" s="135"/>
      <c r="C524" s="136"/>
      <c r="D524" s="137"/>
      <c r="E524" s="138"/>
      <c r="F524" s="137"/>
      <c r="G524" s="127"/>
      <c r="H524" s="143"/>
      <c r="I524" s="143"/>
      <c r="K524" s="6"/>
      <c r="L524" s="6"/>
    </row>
    <row r="525" spans="1:12" x14ac:dyDescent="0.2">
      <c r="A525" s="477"/>
      <c r="B525" s="135"/>
      <c r="C525" s="136"/>
      <c r="D525" s="137"/>
      <c r="E525" s="138"/>
      <c r="F525" s="137"/>
      <c r="G525" s="127"/>
      <c r="H525" s="143"/>
      <c r="I525" s="143"/>
      <c r="K525" s="6"/>
      <c r="L525" s="6"/>
    </row>
    <row r="526" spans="1:12" x14ac:dyDescent="0.2">
      <c r="A526" s="477"/>
      <c r="B526" s="135"/>
      <c r="C526" s="136"/>
      <c r="D526" s="137"/>
      <c r="E526" s="138"/>
      <c r="F526" s="137"/>
      <c r="G526" s="127"/>
      <c r="H526" s="143"/>
      <c r="I526" s="143"/>
      <c r="K526" s="6"/>
      <c r="L526" s="6"/>
    </row>
    <row r="527" spans="1:12" x14ac:dyDescent="0.2">
      <c r="A527" s="477"/>
      <c r="B527" s="135"/>
      <c r="C527" s="136"/>
      <c r="D527" s="137"/>
      <c r="E527" s="138"/>
      <c r="F527" s="137"/>
      <c r="G527" s="127"/>
      <c r="H527" s="143"/>
      <c r="I527" s="143"/>
      <c r="K527" s="6"/>
      <c r="L527" s="6"/>
    </row>
    <row r="528" spans="1:12" x14ac:dyDescent="0.2">
      <c r="A528" s="477"/>
      <c r="B528" s="135"/>
      <c r="C528" s="136"/>
      <c r="D528" s="137"/>
      <c r="E528" s="138"/>
      <c r="F528" s="137"/>
      <c r="G528" s="127"/>
      <c r="H528" s="143"/>
      <c r="I528" s="143"/>
      <c r="K528" s="6"/>
      <c r="L528" s="6"/>
    </row>
    <row r="529" spans="1:12" x14ac:dyDescent="0.2">
      <c r="A529" s="477"/>
      <c r="B529" s="135"/>
      <c r="C529" s="136"/>
      <c r="D529" s="137"/>
      <c r="E529" s="138"/>
      <c r="F529" s="137"/>
      <c r="G529" s="127"/>
      <c r="H529" s="143"/>
      <c r="I529" s="143"/>
      <c r="K529" s="6"/>
      <c r="L529" s="6"/>
    </row>
    <row r="530" spans="1:12" x14ac:dyDescent="0.2">
      <c r="A530" s="477"/>
      <c r="B530" s="135"/>
      <c r="C530" s="136"/>
      <c r="D530" s="137"/>
      <c r="E530" s="138"/>
      <c r="F530" s="137"/>
      <c r="G530" s="127"/>
      <c r="H530" s="143"/>
      <c r="I530" s="143"/>
      <c r="K530" s="6"/>
      <c r="L530" s="6"/>
    </row>
    <row r="531" spans="1:12" x14ac:dyDescent="0.2">
      <c r="A531" s="477"/>
      <c r="B531" s="135"/>
      <c r="C531" s="136"/>
      <c r="D531" s="137"/>
      <c r="E531" s="138"/>
      <c r="F531" s="137"/>
      <c r="G531" s="127"/>
      <c r="H531" s="143"/>
      <c r="I531" s="143"/>
      <c r="K531" s="6"/>
      <c r="L531" s="6"/>
    </row>
    <row r="532" spans="1:12" x14ac:dyDescent="0.2">
      <c r="A532" s="477"/>
      <c r="B532" s="135"/>
      <c r="C532" s="136"/>
      <c r="D532" s="137"/>
      <c r="E532" s="138"/>
      <c r="F532" s="137"/>
      <c r="G532" s="127"/>
      <c r="H532" s="143"/>
      <c r="I532" s="143"/>
      <c r="K532" s="6"/>
      <c r="L532" s="6"/>
    </row>
    <row r="533" spans="1:12" x14ac:dyDescent="0.2">
      <c r="A533" s="477"/>
      <c r="B533" s="135"/>
      <c r="C533" s="136"/>
      <c r="D533" s="137"/>
      <c r="E533" s="138"/>
      <c r="F533" s="137"/>
      <c r="G533" s="127"/>
      <c r="H533" s="143"/>
      <c r="I533" s="143"/>
      <c r="K533" s="6"/>
      <c r="L533" s="6"/>
    </row>
    <row r="534" spans="1:12" x14ac:dyDescent="0.2">
      <c r="A534" s="477"/>
      <c r="B534" s="135"/>
      <c r="C534" s="136"/>
      <c r="D534" s="137"/>
      <c r="E534" s="138"/>
      <c r="F534" s="137"/>
      <c r="G534" s="127"/>
      <c r="H534" s="143"/>
      <c r="I534" s="143"/>
      <c r="K534" s="6"/>
      <c r="L534" s="6"/>
    </row>
    <row r="535" spans="1:12" x14ac:dyDescent="0.2">
      <c r="A535" s="477"/>
      <c r="B535" s="135"/>
      <c r="C535" s="136"/>
      <c r="D535" s="137"/>
      <c r="E535" s="138"/>
      <c r="F535" s="137"/>
      <c r="G535" s="127"/>
      <c r="H535" s="143"/>
      <c r="I535" s="143"/>
      <c r="K535" s="6"/>
      <c r="L535" s="6"/>
    </row>
    <row r="536" spans="1:12" x14ac:dyDescent="0.2">
      <c r="A536" s="477"/>
      <c r="B536" s="135"/>
      <c r="C536" s="136"/>
      <c r="D536" s="137"/>
      <c r="E536" s="138"/>
      <c r="F536" s="137"/>
      <c r="G536" s="127"/>
      <c r="H536" s="143"/>
      <c r="I536" s="143"/>
      <c r="K536" s="6"/>
      <c r="L536" s="6"/>
    </row>
    <row r="537" spans="1:12" x14ac:dyDescent="0.2">
      <c r="A537" s="477"/>
      <c r="B537" s="135"/>
      <c r="C537" s="136"/>
      <c r="D537" s="137"/>
      <c r="E537" s="138"/>
      <c r="F537" s="137"/>
      <c r="G537" s="127"/>
      <c r="H537" s="143"/>
      <c r="I537" s="143"/>
      <c r="K537" s="6"/>
      <c r="L537" s="6"/>
    </row>
    <row r="538" spans="1:12" x14ac:dyDescent="0.2">
      <c r="A538" s="477"/>
      <c r="B538" s="135"/>
      <c r="C538" s="136"/>
      <c r="D538" s="137"/>
      <c r="E538" s="138"/>
      <c r="F538" s="137"/>
      <c r="G538" s="127"/>
      <c r="H538" s="143"/>
      <c r="I538" s="143"/>
      <c r="K538" s="6"/>
      <c r="L538" s="6"/>
    </row>
    <row r="539" spans="1:12" x14ac:dyDescent="0.2">
      <c r="A539" s="477"/>
      <c r="B539" s="135"/>
      <c r="C539" s="136"/>
      <c r="D539" s="137"/>
      <c r="E539" s="138"/>
      <c r="F539" s="137"/>
      <c r="G539" s="127"/>
      <c r="H539" s="143"/>
      <c r="I539" s="143"/>
      <c r="K539" s="6"/>
      <c r="L539" s="6"/>
    </row>
    <row r="540" spans="1:12" x14ac:dyDescent="0.2">
      <c r="A540" s="477"/>
      <c r="B540" s="135"/>
      <c r="C540" s="136"/>
      <c r="D540" s="137"/>
      <c r="E540" s="138"/>
      <c r="F540" s="137"/>
      <c r="G540" s="127"/>
      <c r="H540" s="143"/>
      <c r="I540" s="143"/>
      <c r="K540" s="6"/>
      <c r="L540" s="6"/>
    </row>
    <row r="541" spans="1:12" x14ac:dyDescent="0.2">
      <c r="A541" s="477"/>
      <c r="B541" s="135"/>
      <c r="C541" s="136"/>
      <c r="D541" s="137"/>
      <c r="E541" s="138"/>
      <c r="F541" s="137"/>
      <c r="G541" s="127"/>
      <c r="H541" s="143"/>
      <c r="I541" s="143"/>
      <c r="K541" s="6"/>
      <c r="L541" s="6"/>
    </row>
    <row r="542" spans="1:12" x14ac:dyDescent="0.2">
      <c r="A542" s="477"/>
      <c r="B542" s="135"/>
      <c r="C542" s="136"/>
      <c r="D542" s="137"/>
      <c r="E542" s="138"/>
      <c r="F542" s="137"/>
      <c r="G542" s="127"/>
      <c r="H542" s="143"/>
      <c r="I542" s="143"/>
      <c r="K542" s="6"/>
      <c r="L542" s="6"/>
    </row>
    <row r="543" spans="1:12" x14ac:dyDescent="0.2">
      <c r="A543" s="477"/>
      <c r="B543" s="135"/>
      <c r="C543" s="136"/>
      <c r="D543" s="137"/>
      <c r="E543" s="138"/>
      <c r="F543" s="137"/>
      <c r="G543" s="127"/>
      <c r="H543" s="143"/>
      <c r="I543" s="143"/>
      <c r="K543" s="6"/>
      <c r="L543" s="6"/>
    </row>
    <row r="544" spans="1:12" x14ac:dyDescent="0.2">
      <c r="A544" s="477"/>
      <c r="B544" s="135"/>
      <c r="C544" s="136"/>
      <c r="D544" s="137"/>
      <c r="E544" s="138"/>
      <c r="F544" s="137"/>
      <c r="G544" s="127"/>
      <c r="H544" s="143"/>
      <c r="I544" s="143"/>
      <c r="K544" s="6"/>
      <c r="L544" s="6"/>
    </row>
    <row r="545" spans="1:12" x14ac:dyDescent="0.2">
      <c r="A545" s="477"/>
      <c r="B545" s="135"/>
      <c r="C545" s="136"/>
      <c r="D545" s="137"/>
      <c r="E545" s="138"/>
      <c r="F545" s="137"/>
      <c r="G545" s="127"/>
      <c r="H545" s="143"/>
      <c r="I545" s="143"/>
      <c r="K545" s="6"/>
      <c r="L545" s="6"/>
    </row>
    <row r="546" spans="1:12" x14ac:dyDescent="0.2">
      <c r="A546" s="477"/>
      <c r="B546" s="135"/>
      <c r="C546" s="136"/>
      <c r="D546" s="137"/>
      <c r="E546" s="138"/>
      <c r="F546" s="137"/>
      <c r="G546" s="127"/>
      <c r="H546" s="143"/>
      <c r="I546" s="143"/>
      <c r="K546" s="6"/>
      <c r="L546" s="6"/>
    </row>
    <row r="547" spans="1:12" x14ac:dyDescent="0.2">
      <c r="A547" s="477"/>
      <c r="B547" s="135"/>
      <c r="C547" s="136"/>
      <c r="D547" s="137"/>
      <c r="E547" s="138"/>
      <c r="F547" s="137"/>
      <c r="G547" s="127"/>
      <c r="H547" s="143"/>
      <c r="I547" s="143"/>
      <c r="K547" s="6"/>
      <c r="L547" s="6"/>
    </row>
    <row r="548" spans="1:12" x14ac:dyDescent="0.2">
      <c r="A548" s="477"/>
      <c r="B548" s="135"/>
      <c r="C548" s="136"/>
      <c r="D548" s="137"/>
      <c r="E548" s="138"/>
      <c r="F548" s="137"/>
      <c r="G548" s="127"/>
      <c r="H548" s="143"/>
      <c r="I548" s="143"/>
      <c r="K548" s="6"/>
      <c r="L548" s="6"/>
    </row>
    <row r="549" spans="1:12" x14ac:dyDescent="0.2">
      <c r="A549" s="477"/>
      <c r="B549" s="135"/>
      <c r="C549" s="136"/>
      <c r="D549" s="137"/>
      <c r="E549" s="138"/>
      <c r="F549" s="137"/>
      <c r="G549" s="127"/>
      <c r="H549" s="143"/>
      <c r="I549" s="143"/>
      <c r="K549" s="6"/>
      <c r="L549" s="6"/>
    </row>
    <row r="550" spans="1:12" x14ac:dyDescent="0.2">
      <c r="A550" s="477"/>
      <c r="B550" s="135"/>
      <c r="C550" s="136"/>
      <c r="D550" s="137"/>
      <c r="E550" s="138"/>
      <c r="F550" s="137"/>
      <c r="G550" s="127"/>
      <c r="H550" s="143"/>
      <c r="I550" s="143"/>
      <c r="K550" s="6"/>
      <c r="L550" s="6"/>
    </row>
    <row r="551" spans="1:12" x14ac:dyDescent="0.2">
      <c r="A551" s="477"/>
      <c r="B551" s="135"/>
      <c r="C551" s="136"/>
      <c r="D551" s="137"/>
      <c r="E551" s="138"/>
      <c r="F551" s="137"/>
      <c r="G551" s="127"/>
      <c r="H551" s="143"/>
      <c r="I551" s="143"/>
      <c r="K551" s="6"/>
      <c r="L551" s="6"/>
    </row>
    <row r="552" spans="1:12" x14ac:dyDescent="0.2">
      <c r="A552" s="477"/>
      <c r="B552" s="135"/>
      <c r="C552" s="136"/>
      <c r="D552" s="137"/>
      <c r="E552" s="138"/>
      <c r="F552" s="137"/>
      <c r="G552" s="127"/>
      <c r="H552" s="143"/>
      <c r="I552" s="143"/>
      <c r="K552" s="6"/>
      <c r="L552" s="6"/>
    </row>
    <row r="553" spans="1:12" x14ac:dyDescent="0.2">
      <c r="A553" s="477"/>
      <c r="B553" s="135"/>
      <c r="C553" s="136"/>
      <c r="D553" s="137"/>
      <c r="E553" s="138"/>
      <c r="F553" s="137"/>
      <c r="G553" s="127"/>
      <c r="H553" s="143"/>
      <c r="I553" s="143"/>
      <c r="K553" s="6"/>
      <c r="L553" s="6"/>
    </row>
    <row r="554" spans="1:12" x14ac:dyDescent="0.2">
      <c r="A554" s="477"/>
      <c r="B554" s="135"/>
      <c r="C554" s="136"/>
      <c r="D554" s="137"/>
      <c r="E554" s="138"/>
      <c r="F554" s="137"/>
      <c r="G554" s="127"/>
      <c r="H554" s="143"/>
      <c r="I554" s="143"/>
      <c r="K554" s="6"/>
      <c r="L554" s="6"/>
    </row>
    <row r="555" spans="1:12" x14ac:dyDescent="0.2">
      <c r="A555" s="477"/>
      <c r="B555" s="135"/>
      <c r="C555" s="136"/>
      <c r="D555" s="137"/>
      <c r="E555" s="138"/>
      <c r="F555" s="137"/>
      <c r="G555" s="127"/>
      <c r="H555" s="143"/>
      <c r="I555" s="143"/>
      <c r="K555" s="6"/>
      <c r="L555" s="6"/>
    </row>
    <row r="556" spans="1:12" x14ac:dyDescent="0.2">
      <c r="A556" s="477"/>
      <c r="B556" s="135"/>
      <c r="C556" s="136"/>
      <c r="D556" s="137"/>
      <c r="E556" s="138"/>
      <c r="F556" s="137"/>
      <c r="G556" s="127"/>
      <c r="H556" s="143"/>
      <c r="I556" s="143"/>
      <c r="K556" s="6"/>
      <c r="L556" s="6"/>
    </row>
    <row r="557" spans="1:12" x14ac:dyDescent="0.2">
      <c r="A557" s="477"/>
      <c r="B557" s="135"/>
      <c r="C557" s="136"/>
      <c r="D557" s="137"/>
      <c r="E557" s="138"/>
      <c r="F557" s="137"/>
      <c r="G557" s="127"/>
      <c r="H557" s="143"/>
      <c r="I557" s="143"/>
      <c r="K557" s="6"/>
      <c r="L557" s="6"/>
    </row>
    <row r="558" spans="1:12" x14ac:dyDescent="0.2">
      <c r="A558" s="477"/>
      <c r="B558" s="135"/>
      <c r="C558" s="136"/>
      <c r="D558" s="137"/>
      <c r="E558" s="138"/>
      <c r="F558" s="137"/>
      <c r="G558" s="127"/>
      <c r="H558" s="143"/>
      <c r="I558" s="143"/>
      <c r="K558" s="6"/>
      <c r="L558" s="6"/>
    </row>
    <row r="559" spans="1:12" x14ac:dyDescent="0.2">
      <c r="A559" s="477"/>
      <c r="B559" s="135"/>
      <c r="C559" s="136"/>
      <c r="D559" s="137"/>
      <c r="E559" s="138"/>
      <c r="F559" s="137"/>
      <c r="G559" s="127"/>
      <c r="H559" s="143"/>
      <c r="I559" s="143"/>
      <c r="K559" s="6"/>
      <c r="L559" s="6"/>
    </row>
    <row r="560" spans="1:12" x14ac:dyDescent="0.2">
      <c r="A560" s="477"/>
      <c r="B560" s="135"/>
      <c r="C560" s="136"/>
      <c r="D560" s="137"/>
      <c r="E560" s="138"/>
      <c r="F560" s="137"/>
      <c r="G560" s="127"/>
      <c r="H560" s="143"/>
      <c r="I560" s="143"/>
      <c r="K560" s="6"/>
      <c r="L560" s="6"/>
    </row>
    <row r="561" spans="1:12" x14ac:dyDescent="0.2">
      <c r="A561" s="477"/>
      <c r="B561" s="135"/>
      <c r="C561" s="136"/>
      <c r="D561" s="137"/>
      <c r="E561" s="138"/>
      <c r="F561" s="137"/>
      <c r="G561" s="127"/>
      <c r="H561" s="143"/>
      <c r="I561" s="143"/>
      <c r="K561" s="6"/>
      <c r="L561" s="6"/>
    </row>
    <row r="562" spans="1:12" x14ac:dyDescent="0.2">
      <c r="A562" s="477"/>
      <c r="B562" s="135"/>
      <c r="C562" s="136"/>
      <c r="D562" s="137"/>
      <c r="E562" s="138"/>
      <c r="F562" s="137"/>
      <c r="G562" s="127"/>
      <c r="H562" s="143"/>
      <c r="I562" s="143"/>
      <c r="K562" s="6"/>
      <c r="L562" s="6"/>
    </row>
    <row r="563" spans="1:12" x14ac:dyDescent="0.2">
      <c r="A563" s="477"/>
      <c r="B563" s="135"/>
      <c r="C563" s="136"/>
      <c r="D563" s="137"/>
      <c r="E563" s="138"/>
      <c r="F563" s="137"/>
      <c r="G563" s="127"/>
      <c r="H563" s="143"/>
      <c r="I563" s="143"/>
      <c r="K563" s="6"/>
      <c r="L563" s="6"/>
    </row>
    <row r="564" spans="1:12" x14ac:dyDescent="0.2">
      <c r="A564" s="477"/>
      <c r="B564" s="135"/>
      <c r="C564" s="136"/>
      <c r="D564" s="137"/>
      <c r="E564" s="138"/>
      <c r="F564" s="137"/>
      <c r="G564" s="127"/>
      <c r="H564" s="143"/>
      <c r="I564" s="143"/>
      <c r="K564" s="6"/>
      <c r="L564" s="6"/>
    </row>
    <row r="565" spans="1:12" x14ac:dyDescent="0.2">
      <c r="A565" s="477"/>
      <c r="B565" s="135"/>
      <c r="C565" s="136"/>
      <c r="D565" s="137"/>
      <c r="E565" s="138"/>
      <c r="F565" s="137"/>
      <c r="G565" s="127"/>
      <c r="H565" s="143"/>
      <c r="I565" s="143"/>
      <c r="K565" s="6"/>
      <c r="L565" s="6"/>
    </row>
    <row r="566" spans="1:12" x14ac:dyDescent="0.2">
      <c r="A566" s="477"/>
      <c r="B566" s="135"/>
      <c r="C566" s="136"/>
      <c r="D566" s="137"/>
      <c r="E566" s="138"/>
      <c r="F566" s="137"/>
      <c r="G566" s="127"/>
      <c r="H566" s="143"/>
      <c r="I566" s="143"/>
      <c r="K566" s="6"/>
      <c r="L566" s="6"/>
    </row>
    <row r="567" spans="1:12" x14ac:dyDescent="0.2">
      <c r="A567" s="477"/>
      <c r="B567" s="135"/>
      <c r="C567" s="136"/>
      <c r="D567" s="137"/>
      <c r="E567" s="138"/>
      <c r="F567" s="137"/>
      <c r="G567" s="127"/>
      <c r="H567" s="143"/>
      <c r="I567" s="143"/>
      <c r="K567" s="6"/>
      <c r="L567" s="6"/>
    </row>
    <row r="568" spans="1:12" x14ac:dyDescent="0.2">
      <c r="A568" s="477"/>
      <c r="B568" s="135"/>
      <c r="C568" s="136"/>
      <c r="D568" s="137"/>
      <c r="E568" s="138"/>
      <c r="F568" s="137"/>
      <c r="G568" s="127"/>
      <c r="H568" s="143"/>
      <c r="I568" s="143"/>
      <c r="K568" s="6"/>
      <c r="L568" s="6"/>
    </row>
    <row r="569" spans="1:12" x14ac:dyDescent="0.2">
      <c r="A569" s="477"/>
      <c r="B569" s="135"/>
      <c r="C569" s="136"/>
      <c r="D569" s="137"/>
      <c r="E569" s="138"/>
      <c r="F569" s="137"/>
      <c r="G569" s="127"/>
      <c r="H569" s="143"/>
      <c r="I569" s="143"/>
      <c r="K569" s="6"/>
      <c r="L569" s="6"/>
    </row>
    <row r="570" spans="1:12" x14ac:dyDescent="0.2">
      <c r="A570" s="477"/>
      <c r="B570" s="135"/>
      <c r="C570" s="136"/>
      <c r="D570" s="137"/>
      <c r="E570" s="138"/>
      <c r="F570" s="137"/>
      <c r="G570" s="127"/>
      <c r="H570" s="143"/>
      <c r="I570" s="143"/>
      <c r="K570" s="6"/>
      <c r="L570" s="6"/>
    </row>
    <row r="571" spans="1:12" x14ac:dyDescent="0.2">
      <c r="A571" s="477"/>
      <c r="B571" s="135"/>
      <c r="C571" s="136"/>
      <c r="D571" s="137"/>
      <c r="E571" s="138"/>
      <c r="F571" s="137"/>
      <c r="G571" s="127"/>
      <c r="H571" s="143"/>
      <c r="I571" s="143"/>
      <c r="K571" s="6"/>
      <c r="L571" s="6"/>
    </row>
    <row r="572" spans="1:12" x14ac:dyDescent="0.2">
      <c r="A572" s="477"/>
      <c r="B572" s="135"/>
      <c r="C572" s="136"/>
      <c r="D572" s="137"/>
      <c r="E572" s="138"/>
      <c r="F572" s="137"/>
      <c r="G572" s="127"/>
      <c r="H572" s="143"/>
      <c r="I572" s="143"/>
      <c r="K572" s="6"/>
      <c r="L572" s="6"/>
    </row>
    <row r="573" spans="1:12" x14ac:dyDescent="0.2">
      <c r="A573" s="477"/>
      <c r="B573" s="135"/>
      <c r="C573" s="136"/>
      <c r="D573" s="137"/>
      <c r="E573" s="138"/>
      <c r="F573" s="137"/>
      <c r="G573" s="127"/>
      <c r="H573" s="143"/>
      <c r="I573" s="143"/>
      <c r="K573" s="6"/>
      <c r="L573" s="6"/>
    </row>
    <row r="574" spans="1:12" x14ac:dyDescent="0.2">
      <c r="A574" s="477"/>
      <c r="B574" s="135"/>
      <c r="C574" s="136"/>
      <c r="D574" s="137"/>
      <c r="E574" s="138"/>
      <c r="F574" s="137"/>
      <c r="G574" s="127"/>
      <c r="H574" s="143"/>
      <c r="I574" s="143"/>
      <c r="K574" s="6"/>
      <c r="L574" s="6"/>
    </row>
    <row r="575" spans="1:12" x14ac:dyDescent="0.2">
      <c r="A575" s="477"/>
      <c r="B575" s="135"/>
      <c r="C575" s="136"/>
      <c r="D575" s="137"/>
      <c r="E575" s="138"/>
      <c r="F575" s="137"/>
      <c r="G575" s="127"/>
      <c r="H575" s="143"/>
      <c r="I575" s="143"/>
      <c r="K575" s="6"/>
      <c r="L575" s="6"/>
    </row>
    <row r="576" spans="1:12" x14ac:dyDescent="0.2">
      <c r="A576" s="477"/>
      <c r="B576" s="135"/>
      <c r="C576" s="136"/>
      <c r="D576" s="137"/>
      <c r="E576" s="138"/>
      <c r="F576" s="137"/>
      <c r="G576" s="127"/>
      <c r="H576" s="143"/>
      <c r="I576" s="143"/>
      <c r="K576" s="6"/>
      <c r="L576" s="6"/>
    </row>
    <row r="577" spans="1:12" x14ac:dyDescent="0.2">
      <c r="A577" s="477"/>
      <c r="B577" s="135"/>
      <c r="C577" s="136"/>
      <c r="D577" s="137"/>
      <c r="E577" s="138"/>
      <c r="F577" s="137"/>
      <c r="G577" s="127"/>
      <c r="H577" s="143"/>
      <c r="I577" s="143"/>
      <c r="K577" s="6"/>
      <c r="L577" s="6"/>
    </row>
    <row r="578" spans="1:12" x14ac:dyDescent="0.2">
      <c r="A578" s="477"/>
      <c r="B578" s="135"/>
      <c r="C578" s="136"/>
      <c r="D578" s="137"/>
      <c r="E578" s="138"/>
      <c r="F578" s="137"/>
      <c r="G578" s="127"/>
      <c r="H578" s="143"/>
      <c r="I578" s="143"/>
      <c r="K578" s="6"/>
      <c r="L578" s="6"/>
    </row>
    <row r="579" spans="1:12" x14ac:dyDescent="0.2">
      <c r="A579" s="477"/>
      <c r="B579" s="135"/>
      <c r="C579" s="136"/>
      <c r="D579" s="137"/>
      <c r="E579" s="138"/>
      <c r="F579" s="137"/>
      <c r="G579" s="127"/>
      <c r="H579" s="143"/>
      <c r="I579" s="143"/>
      <c r="K579" s="6"/>
      <c r="L579" s="6"/>
    </row>
    <row r="580" spans="1:12" x14ac:dyDescent="0.2">
      <c r="A580" s="477"/>
      <c r="B580" s="135"/>
      <c r="C580" s="136"/>
      <c r="D580" s="137"/>
      <c r="E580" s="138"/>
      <c r="F580" s="137"/>
      <c r="G580" s="127"/>
      <c r="H580" s="143"/>
      <c r="I580" s="143"/>
      <c r="K580" s="6"/>
      <c r="L580" s="6"/>
    </row>
    <row r="581" spans="1:12" x14ac:dyDescent="0.2">
      <c r="A581" s="477"/>
      <c r="B581" s="135"/>
      <c r="C581" s="136"/>
      <c r="D581" s="137"/>
      <c r="E581" s="138"/>
      <c r="F581" s="137"/>
      <c r="G581" s="127"/>
      <c r="H581" s="143"/>
      <c r="I581" s="143"/>
      <c r="K581" s="6"/>
      <c r="L581" s="6"/>
    </row>
    <row r="582" spans="1:12" x14ac:dyDescent="0.2">
      <c r="A582" s="477"/>
      <c r="B582" s="135"/>
      <c r="C582" s="136"/>
      <c r="D582" s="137"/>
      <c r="E582" s="138"/>
      <c r="F582" s="137"/>
      <c r="G582" s="127"/>
      <c r="H582" s="143"/>
      <c r="I582" s="143"/>
      <c r="K582" s="6"/>
      <c r="L582" s="6"/>
    </row>
    <row r="583" spans="1:12" x14ac:dyDescent="0.2">
      <c r="A583" s="477"/>
      <c r="B583" s="135"/>
      <c r="C583" s="136"/>
      <c r="D583" s="137"/>
      <c r="E583" s="138"/>
      <c r="F583" s="137"/>
      <c r="G583" s="127"/>
      <c r="H583" s="143"/>
      <c r="I583" s="143"/>
      <c r="K583" s="6"/>
      <c r="L583" s="6"/>
    </row>
    <row r="584" spans="1:12" x14ac:dyDescent="0.2">
      <c r="A584" s="477"/>
      <c r="B584" s="135"/>
      <c r="C584" s="136"/>
      <c r="D584" s="137"/>
      <c r="E584" s="138"/>
      <c r="F584" s="137"/>
      <c r="G584" s="127"/>
      <c r="H584" s="143"/>
      <c r="I584" s="143"/>
      <c r="K584" s="6"/>
      <c r="L584" s="6"/>
    </row>
    <row r="585" spans="1:12" x14ac:dyDescent="0.2">
      <c r="A585" s="477"/>
      <c r="B585" s="135"/>
      <c r="C585" s="136"/>
      <c r="D585" s="137"/>
      <c r="E585" s="138"/>
      <c r="F585" s="137"/>
      <c r="G585" s="127"/>
      <c r="H585" s="143"/>
      <c r="I585" s="143"/>
      <c r="K585" s="6"/>
      <c r="L585" s="6"/>
    </row>
    <row r="586" spans="1:12" x14ac:dyDescent="0.2">
      <c r="A586" s="477"/>
      <c r="B586" s="135"/>
      <c r="C586" s="136"/>
      <c r="D586" s="137"/>
      <c r="E586" s="138"/>
      <c r="F586" s="137"/>
      <c r="G586" s="127"/>
      <c r="H586" s="143"/>
      <c r="I586" s="143"/>
      <c r="K586" s="6"/>
      <c r="L586" s="6"/>
    </row>
    <row r="587" spans="1:12" x14ac:dyDescent="0.2">
      <c r="A587" s="477"/>
      <c r="B587" s="135"/>
      <c r="C587" s="136"/>
      <c r="D587" s="137"/>
      <c r="E587" s="138"/>
      <c r="F587" s="137"/>
      <c r="G587" s="127"/>
      <c r="H587" s="143"/>
      <c r="I587" s="143"/>
      <c r="K587" s="6"/>
      <c r="L587" s="6"/>
    </row>
    <row r="588" spans="1:12" x14ac:dyDescent="0.2">
      <c r="A588" s="477"/>
      <c r="B588" s="135"/>
      <c r="C588" s="136"/>
      <c r="D588" s="137"/>
      <c r="E588" s="138"/>
      <c r="F588" s="137"/>
      <c r="G588" s="127"/>
      <c r="H588" s="143"/>
      <c r="I588" s="143"/>
      <c r="K588" s="6"/>
      <c r="L588" s="6"/>
    </row>
    <row r="589" spans="1:12" x14ac:dyDescent="0.2">
      <c r="A589" s="477"/>
      <c r="B589" s="135"/>
      <c r="C589" s="136"/>
      <c r="D589" s="137"/>
      <c r="E589" s="138"/>
      <c r="F589" s="137"/>
      <c r="G589" s="127"/>
      <c r="H589" s="143"/>
      <c r="I589" s="143"/>
      <c r="K589" s="6"/>
      <c r="L589" s="6"/>
    </row>
    <row r="590" spans="1:12" x14ac:dyDescent="0.2">
      <c r="A590" s="477"/>
      <c r="B590" s="135"/>
      <c r="C590" s="136"/>
      <c r="D590" s="137"/>
      <c r="E590" s="138"/>
      <c r="F590" s="137"/>
      <c r="G590" s="127"/>
      <c r="H590" s="143"/>
      <c r="I590" s="143"/>
      <c r="K590" s="6"/>
      <c r="L590" s="6"/>
    </row>
    <row r="591" spans="1:12" x14ac:dyDescent="0.2">
      <c r="A591" s="477"/>
      <c r="B591" s="135"/>
      <c r="C591" s="136"/>
      <c r="D591" s="137"/>
      <c r="E591" s="138"/>
      <c r="F591" s="137"/>
      <c r="G591" s="127"/>
      <c r="H591" s="143"/>
      <c r="I591" s="143"/>
      <c r="K591" s="6"/>
      <c r="L591" s="6"/>
    </row>
    <row r="592" spans="1:12" x14ac:dyDescent="0.2">
      <c r="A592" s="477"/>
      <c r="B592" s="135"/>
      <c r="C592" s="136"/>
      <c r="D592" s="137"/>
      <c r="E592" s="138"/>
      <c r="F592" s="137"/>
      <c r="G592" s="127"/>
      <c r="H592" s="143"/>
      <c r="I592" s="143"/>
      <c r="K592" s="6"/>
      <c r="L592" s="6"/>
    </row>
    <row r="593" spans="1:12" x14ac:dyDescent="0.2">
      <c r="A593" s="477"/>
      <c r="B593" s="135"/>
      <c r="C593" s="136"/>
      <c r="D593" s="137"/>
      <c r="E593" s="138"/>
      <c r="F593" s="137"/>
      <c r="G593" s="127"/>
      <c r="H593" s="143"/>
      <c r="I593" s="143"/>
      <c r="K593" s="6"/>
      <c r="L593" s="6"/>
    </row>
    <row r="594" spans="1:12" x14ac:dyDescent="0.2">
      <c r="A594" s="477"/>
      <c r="B594" s="135"/>
      <c r="C594" s="136"/>
      <c r="D594" s="137"/>
      <c r="E594" s="138"/>
      <c r="F594" s="137"/>
      <c r="G594" s="127"/>
      <c r="H594" s="143"/>
      <c r="I594" s="143"/>
      <c r="K594" s="6"/>
      <c r="L594" s="6"/>
    </row>
    <row r="595" spans="1:12" x14ac:dyDescent="0.2">
      <c r="A595" s="477"/>
      <c r="B595" s="135"/>
      <c r="C595" s="136"/>
      <c r="D595" s="137"/>
      <c r="E595" s="138"/>
      <c r="F595" s="137"/>
      <c r="G595" s="127"/>
      <c r="H595" s="143"/>
      <c r="I595" s="143"/>
      <c r="K595" s="6"/>
      <c r="L595" s="6"/>
    </row>
    <row r="596" spans="1:12" x14ac:dyDescent="0.2">
      <c r="A596" s="477"/>
      <c r="B596" s="135"/>
      <c r="C596" s="136"/>
      <c r="D596" s="137"/>
      <c r="E596" s="138"/>
      <c r="F596" s="137"/>
      <c r="G596" s="127"/>
      <c r="H596" s="143"/>
      <c r="I596" s="143"/>
      <c r="K596" s="6"/>
      <c r="L596" s="6"/>
    </row>
    <row r="597" spans="1:12" x14ac:dyDescent="0.2">
      <c r="A597" s="477"/>
      <c r="B597" s="135"/>
      <c r="C597" s="136"/>
      <c r="D597" s="137"/>
      <c r="E597" s="138"/>
      <c r="F597" s="137"/>
      <c r="G597" s="127"/>
      <c r="H597" s="143"/>
      <c r="I597" s="143"/>
      <c r="K597" s="6"/>
      <c r="L597" s="6"/>
    </row>
    <row r="598" spans="1:12" x14ac:dyDescent="0.2">
      <c r="A598" s="477"/>
      <c r="B598" s="135"/>
      <c r="C598" s="136"/>
      <c r="D598" s="137"/>
      <c r="E598" s="138"/>
      <c r="F598" s="137"/>
      <c r="G598" s="127"/>
      <c r="H598" s="143"/>
      <c r="I598" s="143"/>
      <c r="K598" s="6"/>
      <c r="L598" s="6"/>
    </row>
    <row r="599" spans="1:12" x14ac:dyDescent="0.2">
      <c r="A599" s="477"/>
      <c r="B599" s="135"/>
      <c r="C599" s="136"/>
      <c r="D599" s="137"/>
      <c r="E599" s="138"/>
      <c r="F599" s="137"/>
      <c r="G599" s="127"/>
      <c r="H599" s="143"/>
      <c r="I599" s="143"/>
      <c r="K599" s="6"/>
      <c r="L599" s="6"/>
    </row>
    <row r="600" spans="1:12" x14ac:dyDescent="0.2">
      <c r="A600" s="477"/>
      <c r="B600" s="135"/>
      <c r="C600" s="136"/>
      <c r="D600" s="137"/>
      <c r="E600" s="138"/>
      <c r="F600" s="137"/>
      <c r="G600" s="127"/>
      <c r="H600" s="143"/>
      <c r="I600" s="143"/>
      <c r="K600" s="6"/>
      <c r="L600" s="6"/>
    </row>
    <row r="601" spans="1:12" x14ac:dyDescent="0.2">
      <c r="A601" s="477"/>
      <c r="B601" s="135"/>
      <c r="C601" s="136"/>
      <c r="D601" s="137"/>
      <c r="E601" s="138"/>
      <c r="F601" s="137"/>
      <c r="G601" s="127"/>
      <c r="H601" s="143"/>
      <c r="I601" s="143"/>
      <c r="K601" s="6"/>
      <c r="L601" s="6"/>
    </row>
    <row r="602" spans="1:12" x14ac:dyDescent="0.2">
      <c r="A602" s="477"/>
      <c r="B602" s="135"/>
      <c r="C602" s="136"/>
      <c r="D602" s="137"/>
      <c r="E602" s="138"/>
      <c r="F602" s="137"/>
      <c r="G602" s="127"/>
      <c r="H602" s="143"/>
      <c r="I602" s="143"/>
      <c r="K602" s="6"/>
      <c r="L602" s="6"/>
    </row>
    <row r="603" spans="1:12" x14ac:dyDescent="0.2">
      <c r="A603" s="477"/>
      <c r="B603" s="135"/>
      <c r="C603" s="136"/>
      <c r="D603" s="137"/>
      <c r="E603" s="138"/>
      <c r="F603" s="137"/>
      <c r="G603" s="127"/>
      <c r="H603" s="143"/>
      <c r="I603" s="143"/>
      <c r="K603" s="6"/>
      <c r="L603" s="6"/>
    </row>
    <row r="604" spans="1:12" x14ac:dyDescent="0.2">
      <c r="A604" s="477"/>
      <c r="B604" s="135"/>
      <c r="C604" s="136"/>
      <c r="D604" s="137"/>
      <c r="E604" s="138"/>
      <c r="F604" s="137"/>
      <c r="G604" s="127"/>
      <c r="H604" s="143"/>
      <c r="I604" s="143"/>
      <c r="K604" s="6"/>
      <c r="L604" s="6"/>
    </row>
    <row r="605" spans="1:12" x14ac:dyDescent="0.2">
      <c r="A605" s="477"/>
      <c r="B605" s="135"/>
      <c r="C605" s="136"/>
      <c r="D605" s="137"/>
      <c r="E605" s="138"/>
      <c r="F605" s="137"/>
      <c r="G605" s="127"/>
      <c r="H605" s="143"/>
      <c r="I605" s="143"/>
      <c r="K605" s="6"/>
      <c r="L605" s="6"/>
    </row>
    <row r="606" spans="1:12" x14ac:dyDescent="0.2">
      <c r="A606" s="477"/>
      <c r="B606" s="135"/>
      <c r="C606" s="136"/>
      <c r="D606" s="137"/>
      <c r="E606" s="138"/>
      <c r="F606" s="137"/>
      <c r="G606" s="127"/>
      <c r="H606" s="143"/>
      <c r="I606" s="143"/>
      <c r="K606" s="6"/>
      <c r="L606" s="6"/>
    </row>
    <row r="607" spans="1:12" x14ac:dyDescent="0.2">
      <c r="A607" s="477"/>
      <c r="B607" s="135"/>
      <c r="C607" s="136"/>
      <c r="D607" s="137"/>
      <c r="E607" s="138"/>
      <c r="F607" s="137"/>
      <c r="G607" s="127"/>
      <c r="H607" s="143"/>
      <c r="I607" s="143"/>
      <c r="K607" s="6"/>
      <c r="L607" s="6"/>
    </row>
    <row r="608" spans="1:12" x14ac:dyDescent="0.2">
      <c r="A608" s="477"/>
      <c r="B608" s="135"/>
      <c r="C608" s="136"/>
      <c r="D608" s="137"/>
      <c r="E608" s="138"/>
      <c r="F608" s="137"/>
      <c r="G608" s="127"/>
      <c r="H608" s="143"/>
      <c r="I608" s="143"/>
      <c r="K608" s="6"/>
      <c r="L608" s="6"/>
    </row>
    <row r="609" spans="1:12" x14ac:dyDescent="0.2">
      <c r="A609" s="477"/>
      <c r="B609" s="135"/>
      <c r="C609" s="136"/>
      <c r="D609" s="137"/>
      <c r="E609" s="138"/>
      <c r="F609" s="137"/>
      <c r="G609" s="127"/>
      <c r="H609" s="143"/>
      <c r="I609" s="143"/>
      <c r="K609" s="6"/>
      <c r="L609" s="6"/>
    </row>
    <row r="610" spans="1:12" x14ac:dyDescent="0.2">
      <c r="A610" s="477"/>
      <c r="B610" s="135"/>
      <c r="C610" s="136"/>
      <c r="D610" s="137"/>
      <c r="E610" s="138"/>
      <c r="F610" s="137"/>
      <c r="G610" s="127"/>
      <c r="H610" s="143"/>
      <c r="I610" s="143"/>
      <c r="K610" s="6"/>
      <c r="L610" s="6"/>
    </row>
    <row r="611" spans="1:12" x14ac:dyDescent="0.2">
      <c r="A611" s="477"/>
      <c r="B611" s="135"/>
      <c r="C611" s="136"/>
      <c r="D611" s="137"/>
      <c r="E611" s="138"/>
      <c r="F611" s="137"/>
      <c r="G611" s="127"/>
      <c r="H611" s="143"/>
      <c r="I611" s="143"/>
      <c r="K611" s="6"/>
      <c r="L611" s="6"/>
    </row>
    <row r="612" spans="1:12" x14ac:dyDescent="0.2">
      <c r="A612" s="477"/>
      <c r="B612" s="135"/>
      <c r="C612" s="136"/>
      <c r="D612" s="137"/>
      <c r="E612" s="138"/>
      <c r="F612" s="137"/>
      <c r="G612" s="127"/>
      <c r="H612" s="143"/>
      <c r="I612" s="143"/>
      <c r="K612" s="6"/>
      <c r="L612" s="6"/>
    </row>
    <row r="613" spans="1:12" x14ac:dyDescent="0.2">
      <c r="A613" s="477"/>
      <c r="B613" s="135"/>
      <c r="C613" s="136"/>
      <c r="D613" s="137"/>
      <c r="E613" s="138"/>
      <c r="F613" s="137"/>
      <c r="G613" s="127"/>
      <c r="H613" s="143"/>
      <c r="I613" s="143"/>
      <c r="K613" s="6"/>
      <c r="L613" s="6"/>
    </row>
    <row r="614" spans="1:12" x14ac:dyDescent="0.2">
      <c r="A614" s="477"/>
      <c r="B614" s="135"/>
      <c r="C614" s="136"/>
      <c r="D614" s="137"/>
      <c r="E614" s="138"/>
      <c r="F614" s="137"/>
      <c r="G614" s="127"/>
      <c r="H614" s="143"/>
      <c r="I614" s="143"/>
      <c r="K614" s="6"/>
      <c r="L614" s="6"/>
    </row>
    <row r="615" spans="1:12" x14ac:dyDescent="0.2">
      <c r="A615" s="477"/>
      <c r="B615" s="135"/>
      <c r="C615" s="136"/>
      <c r="D615" s="137"/>
      <c r="E615" s="138"/>
      <c r="F615" s="137"/>
      <c r="G615" s="127"/>
      <c r="H615" s="143"/>
      <c r="I615" s="143"/>
      <c r="K615" s="6"/>
      <c r="L615" s="6"/>
    </row>
    <row r="616" spans="1:12" x14ac:dyDescent="0.2">
      <c r="A616" s="477"/>
      <c r="B616" s="135"/>
      <c r="C616" s="136"/>
      <c r="D616" s="137"/>
      <c r="E616" s="138"/>
      <c r="F616" s="137"/>
      <c r="G616" s="127"/>
      <c r="H616" s="143"/>
      <c r="I616" s="143"/>
      <c r="K616" s="6"/>
      <c r="L616" s="6"/>
    </row>
    <row r="617" spans="1:12" x14ac:dyDescent="0.2">
      <c r="A617" s="477"/>
      <c r="B617" s="135"/>
      <c r="C617" s="136"/>
      <c r="D617" s="137"/>
      <c r="E617" s="138"/>
      <c r="F617" s="137"/>
      <c r="G617" s="127"/>
      <c r="H617" s="143"/>
      <c r="I617" s="143"/>
      <c r="K617" s="6"/>
      <c r="L617" s="6"/>
    </row>
    <row r="618" spans="1:12" x14ac:dyDescent="0.2">
      <c r="A618" s="477"/>
      <c r="B618" s="135"/>
      <c r="C618" s="136"/>
      <c r="D618" s="137"/>
      <c r="E618" s="138"/>
      <c r="F618" s="137"/>
      <c r="G618" s="127"/>
      <c r="H618" s="143"/>
      <c r="I618" s="143"/>
      <c r="K618" s="6"/>
      <c r="L618" s="6"/>
    </row>
    <row r="619" spans="1:12" x14ac:dyDescent="0.2">
      <c r="A619" s="477"/>
      <c r="B619" s="135"/>
      <c r="C619" s="136"/>
      <c r="D619" s="137"/>
      <c r="E619" s="138"/>
      <c r="F619" s="137"/>
      <c r="G619" s="127"/>
      <c r="H619" s="143"/>
      <c r="I619" s="143"/>
      <c r="K619" s="6"/>
      <c r="L619" s="6"/>
    </row>
    <row r="620" spans="1:12" x14ac:dyDescent="0.2">
      <c r="A620" s="477"/>
      <c r="B620" s="135"/>
      <c r="C620" s="136"/>
      <c r="D620" s="137"/>
      <c r="E620" s="138"/>
      <c r="F620" s="137"/>
      <c r="G620" s="127"/>
      <c r="H620" s="143"/>
      <c r="I620" s="143"/>
      <c r="K620" s="6"/>
      <c r="L620" s="6"/>
    </row>
    <row r="621" spans="1:12" x14ac:dyDescent="0.2">
      <c r="A621" s="477"/>
      <c r="B621" s="135"/>
      <c r="C621" s="136"/>
      <c r="D621" s="137"/>
      <c r="E621" s="138"/>
      <c r="F621" s="137"/>
      <c r="G621" s="127"/>
      <c r="H621" s="143"/>
      <c r="I621" s="143"/>
      <c r="K621" s="6"/>
      <c r="L621" s="6"/>
    </row>
    <row r="622" spans="1:12" x14ac:dyDescent="0.2">
      <c r="A622" s="477"/>
      <c r="B622" s="135"/>
      <c r="C622" s="136"/>
      <c r="D622" s="137"/>
      <c r="E622" s="138"/>
      <c r="F622" s="137"/>
      <c r="G622" s="127"/>
      <c r="H622" s="143"/>
      <c r="I622" s="143"/>
      <c r="K622" s="6"/>
      <c r="L622" s="6"/>
    </row>
    <row r="623" spans="1:12" x14ac:dyDescent="0.2">
      <c r="A623" s="477"/>
      <c r="B623" s="135"/>
      <c r="C623" s="136"/>
      <c r="D623" s="137"/>
      <c r="E623" s="138"/>
      <c r="F623" s="137"/>
      <c r="G623" s="127"/>
      <c r="H623" s="143"/>
      <c r="I623" s="143"/>
      <c r="K623" s="6"/>
      <c r="L623" s="6"/>
    </row>
    <row r="624" spans="1:12" x14ac:dyDescent="0.2">
      <c r="A624" s="477"/>
      <c r="B624" s="135"/>
      <c r="C624" s="136"/>
      <c r="D624" s="137"/>
      <c r="E624" s="138"/>
      <c r="F624" s="137"/>
      <c r="G624" s="127"/>
      <c r="H624" s="143"/>
      <c r="I624" s="143"/>
      <c r="K624" s="6"/>
      <c r="L624" s="6"/>
    </row>
    <row r="625" spans="1:12" x14ac:dyDescent="0.2">
      <c r="A625" s="477"/>
      <c r="B625" s="135"/>
      <c r="C625" s="136"/>
      <c r="D625" s="137"/>
      <c r="E625" s="138"/>
      <c r="F625" s="137"/>
      <c r="G625" s="127"/>
      <c r="H625" s="143"/>
      <c r="I625" s="143"/>
      <c r="K625" s="6"/>
      <c r="L625" s="6"/>
    </row>
    <row r="626" spans="1:12" x14ac:dyDescent="0.2">
      <c r="A626" s="477"/>
      <c r="B626" s="135"/>
      <c r="C626" s="136"/>
      <c r="D626" s="137"/>
      <c r="E626" s="138"/>
      <c r="F626" s="137"/>
      <c r="G626" s="127"/>
      <c r="H626" s="143"/>
      <c r="I626" s="143"/>
      <c r="K626" s="6"/>
      <c r="L626" s="6"/>
    </row>
    <row r="627" spans="1:12" x14ac:dyDescent="0.2">
      <c r="A627" s="477"/>
      <c r="B627" s="135"/>
      <c r="C627" s="136"/>
      <c r="D627" s="137"/>
      <c r="E627" s="138"/>
      <c r="F627" s="137"/>
      <c r="G627" s="127"/>
      <c r="H627" s="143"/>
      <c r="I627" s="143"/>
      <c r="K627" s="6"/>
      <c r="L627" s="6"/>
    </row>
    <row r="628" spans="1:12" x14ac:dyDescent="0.2">
      <c r="A628" s="477"/>
      <c r="B628" s="135"/>
      <c r="C628" s="136"/>
      <c r="D628" s="137"/>
      <c r="E628" s="138"/>
      <c r="F628" s="137"/>
      <c r="G628" s="127"/>
      <c r="H628" s="143"/>
      <c r="I628" s="143"/>
      <c r="K628" s="6"/>
      <c r="L628" s="6"/>
    </row>
    <row r="629" spans="1:12" x14ac:dyDescent="0.2">
      <c r="A629" s="477"/>
      <c r="B629" s="135"/>
      <c r="C629" s="136"/>
      <c r="D629" s="137"/>
      <c r="E629" s="138"/>
      <c r="F629" s="137"/>
      <c r="G629" s="127"/>
      <c r="H629" s="143"/>
      <c r="I629" s="143"/>
      <c r="K629" s="6"/>
      <c r="L629" s="6"/>
    </row>
    <row r="630" spans="1:12" x14ac:dyDescent="0.2">
      <c r="A630" s="477"/>
      <c r="B630" s="135"/>
      <c r="C630" s="136"/>
      <c r="D630" s="137"/>
      <c r="E630" s="138"/>
      <c r="F630" s="137"/>
      <c r="G630" s="127"/>
      <c r="H630" s="143"/>
      <c r="I630" s="143"/>
      <c r="K630" s="6"/>
      <c r="L630" s="6"/>
    </row>
    <row r="631" spans="1:12" x14ac:dyDescent="0.2">
      <c r="A631" s="477"/>
      <c r="B631" s="135"/>
      <c r="C631" s="136"/>
      <c r="D631" s="137"/>
      <c r="E631" s="138"/>
      <c r="F631" s="137"/>
      <c r="G631" s="127"/>
      <c r="H631" s="143"/>
      <c r="I631" s="143"/>
      <c r="K631" s="6"/>
      <c r="L631" s="6"/>
    </row>
    <row r="632" spans="1:12" x14ac:dyDescent="0.2">
      <c r="A632" s="477"/>
      <c r="B632" s="135"/>
      <c r="C632" s="136"/>
      <c r="D632" s="137"/>
      <c r="E632" s="138"/>
      <c r="F632" s="137"/>
      <c r="G632" s="127"/>
      <c r="H632" s="143"/>
      <c r="I632" s="143"/>
      <c r="K632" s="6"/>
      <c r="L632" s="6"/>
    </row>
    <row r="633" spans="1:12" x14ac:dyDescent="0.2">
      <c r="A633" s="477"/>
      <c r="B633" s="135"/>
      <c r="C633" s="136"/>
      <c r="D633" s="137"/>
      <c r="E633" s="138"/>
      <c r="F633" s="137"/>
      <c r="G633" s="127"/>
      <c r="H633" s="143"/>
      <c r="I633" s="143"/>
      <c r="K633" s="6"/>
      <c r="L633" s="6"/>
    </row>
    <row r="634" spans="1:12" x14ac:dyDescent="0.2">
      <c r="A634" s="477"/>
      <c r="B634" s="135"/>
      <c r="C634" s="136"/>
      <c r="D634" s="137"/>
      <c r="E634" s="138"/>
      <c r="F634" s="137"/>
      <c r="G634" s="127"/>
      <c r="H634" s="143"/>
      <c r="I634" s="143"/>
      <c r="K634" s="6"/>
      <c r="L634" s="6"/>
    </row>
    <row r="635" spans="1:12" x14ac:dyDescent="0.2">
      <c r="A635" s="477"/>
      <c r="B635" s="135"/>
      <c r="C635" s="136"/>
      <c r="D635" s="137"/>
      <c r="E635" s="138"/>
      <c r="F635" s="137"/>
      <c r="G635" s="127"/>
      <c r="H635" s="143"/>
      <c r="I635" s="143"/>
      <c r="K635" s="6"/>
      <c r="L635" s="6"/>
    </row>
    <row r="636" spans="1:12" x14ac:dyDescent="0.2">
      <c r="A636" s="477"/>
      <c r="B636" s="135"/>
      <c r="C636" s="136"/>
      <c r="D636" s="137"/>
      <c r="E636" s="138"/>
      <c r="F636" s="137"/>
      <c r="G636" s="127"/>
      <c r="H636" s="143"/>
      <c r="I636" s="143"/>
      <c r="K636" s="6"/>
      <c r="L636" s="6"/>
    </row>
    <row r="637" spans="1:12" x14ac:dyDescent="0.2">
      <c r="A637" s="477"/>
      <c r="B637" s="135"/>
      <c r="C637" s="136"/>
      <c r="D637" s="137"/>
      <c r="E637" s="138"/>
      <c r="F637" s="137"/>
      <c r="G637" s="127"/>
      <c r="H637" s="143"/>
      <c r="I637" s="143"/>
      <c r="K637" s="6"/>
      <c r="L637" s="6"/>
    </row>
    <row r="638" spans="1:12" x14ac:dyDescent="0.2">
      <c r="A638" s="477"/>
      <c r="B638" s="135"/>
      <c r="C638" s="136"/>
      <c r="D638" s="137"/>
      <c r="E638" s="138"/>
      <c r="F638" s="137"/>
      <c r="G638" s="127"/>
      <c r="H638" s="143"/>
      <c r="I638" s="143"/>
      <c r="K638" s="6"/>
      <c r="L638" s="6"/>
    </row>
    <row r="639" spans="1:12" x14ac:dyDescent="0.2">
      <c r="A639" s="477"/>
      <c r="B639" s="135"/>
      <c r="C639" s="136"/>
      <c r="D639" s="137"/>
      <c r="E639" s="138"/>
      <c r="F639" s="137"/>
      <c r="G639" s="127"/>
      <c r="H639" s="143"/>
      <c r="I639" s="143"/>
      <c r="K639" s="6"/>
      <c r="L639" s="6"/>
    </row>
    <row r="640" spans="1:12" x14ac:dyDescent="0.2">
      <c r="A640" s="477"/>
      <c r="B640" s="135"/>
      <c r="C640" s="136"/>
      <c r="D640" s="137"/>
      <c r="E640" s="138"/>
      <c r="F640" s="137"/>
      <c r="G640" s="127"/>
      <c r="H640" s="143"/>
      <c r="I640" s="143"/>
      <c r="K640" s="6"/>
      <c r="L640" s="6"/>
    </row>
    <row r="641" spans="1:12" x14ac:dyDescent="0.2">
      <c r="A641" s="477"/>
      <c r="B641" s="135"/>
      <c r="C641" s="136"/>
      <c r="D641" s="137"/>
      <c r="E641" s="138"/>
      <c r="F641" s="137"/>
      <c r="G641" s="127"/>
      <c r="H641" s="143"/>
      <c r="I641" s="143"/>
      <c r="K641" s="6"/>
      <c r="L641" s="6"/>
    </row>
    <row r="642" spans="1:12" x14ac:dyDescent="0.2">
      <c r="A642" s="477"/>
      <c r="B642" s="135"/>
      <c r="C642" s="136"/>
      <c r="D642" s="137"/>
      <c r="E642" s="138"/>
      <c r="F642" s="137"/>
      <c r="G642" s="127"/>
      <c r="H642" s="143"/>
      <c r="I642" s="143"/>
      <c r="K642" s="6"/>
      <c r="L642" s="6"/>
    </row>
    <row r="643" spans="1:12" x14ac:dyDescent="0.2">
      <c r="A643" s="477"/>
      <c r="B643" s="135"/>
      <c r="C643" s="136"/>
      <c r="D643" s="137"/>
      <c r="E643" s="138"/>
      <c r="F643" s="137"/>
      <c r="G643" s="127"/>
      <c r="H643" s="143"/>
      <c r="I643" s="143"/>
      <c r="K643" s="6"/>
      <c r="L643" s="6"/>
    </row>
    <row r="644" spans="1:12" x14ac:dyDescent="0.2">
      <c r="A644" s="477"/>
      <c r="B644" s="135"/>
      <c r="C644" s="136"/>
      <c r="D644" s="137"/>
      <c r="E644" s="138"/>
      <c r="F644" s="137"/>
      <c r="G644" s="127"/>
      <c r="H644" s="143"/>
      <c r="I644" s="143"/>
      <c r="K644" s="6"/>
      <c r="L644" s="6"/>
    </row>
    <row r="645" spans="1:12" x14ac:dyDescent="0.2">
      <c r="A645" s="477"/>
      <c r="B645" s="135"/>
      <c r="C645" s="136"/>
      <c r="D645" s="137"/>
      <c r="E645" s="138"/>
      <c r="F645" s="137"/>
      <c r="G645" s="127"/>
      <c r="H645" s="143"/>
      <c r="I645" s="143"/>
      <c r="K645" s="6"/>
      <c r="L645" s="6"/>
    </row>
    <row r="646" spans="1:12" x14ac:dyDescent="0.2">
      <c r="A646" s="477"/>
      <c r="B646" s="135"/>
      <c r="C646" s="136"/>
      <c r="D646" s="137"/>
      <c r="E646" s="138"/>
      <c r="F646" s="137"/>
      <c r="G646" s="127"/>
      <c r="H646" s="143"/>
      <c r="I646" s="143"/>
      <c r="K646" s="6"/>
      <c r="L646" s="6"/>
    </row>
    <row r="647" spans="1:12" x14ac:dyDescent="0.2">
      <c r="A647" s="477"/>
      <c r="B647" s="135"/>
      <c r="C647" s="136"/>
      <c r="D647" s="137"/>
      <c r="E647" s="138"/>
      <c r="F647" s="137"/>
      <c r="G647" s="127"/>
      <c r="H647" s="143"/>
      <c r="I647" s="143"/>
      <c r="K647" s="6"/>
      <c r="L647" s="6"/>
    </row>
    <row r="648" spans="1:12" x14ac:dyDescent="0.2">
      <c r="A648" s="477"/>
      <c r="B648" s="135"/>
      <c r="C648" s="136"/>
      <c r="D648" s="137"/>
      <c r="E648" s="138"/>
      <c r="F648" s="137"/>
      <c r="G648" s="127"/>
      <c r="H648" s="143"/>
      <c r="I648" s="143"/>
      <c r="K648" s="6"/>
      <c r="L648" s="6"/>
    </row>
    <row r="649" spans="1:12" x14ac:dyDescent="0.2">
      <c r="A649" s="477"/>
      <c r="B649" s="135"/>
      <c r="C649" s="136"/>
      <c r="D649" s="137"/>
      <c r="E649" s="138"/>
      <c r="F649" s="137"/>
      <c r="G649" s="127"/>
      <c r="H649" s="143"/>
      <c r="I649" s="143"/>
      <c r="K649" s="6"/>
      <c r="L649" s="6"/>
    </row>
    <row r="650" spans="1:12" x14ac:dyDescent="0.2">
      <c r="A650" s="477"/>
      <c r="B650" s="135"/>
      <c r="C650" s="136"/>
      <c r="D650" s="137"/>
      <c r="E650" s="138"/>
      <c r="F650" s="137"/>
      <c r="G650" s="127"/>
      <c r="H650" s="143"/>
      <c r="I650" s="143"/>
      <c r="K650" s="6"/>
      <c r="L650" s="6"/>
    </row>
    <row r="651" spans="1:12" x14ac:dyDescent="0.2">
      <c r="A651" s="477"/>
      <c r="B651" s="135"/>
      <c r="C651" s="136"/>
      <c r="D651" s="137"/>
      <c r="E651" s="138"/>
      <c r="F651" s="137"/>
      <c r="G651" s="127"/>
      <c r="H651" s="143"/>
      <c r="I651" s="143"/>
      <c r="K651" s="6"/>
      <c r="L651" s="6"/>
    </row>
    <row r="652" spans="1:12" x14ac:dyDescent="0.2">
      <c r="A652" s="477"/>
      <c r="B652" s="135"/>
      <c r="C652" s="136"/>
      <c r="D652" s="137"/>
      <c r="E652" s="138"/>
      <c r="F652" s="137"/>
      <c r="G652" s="127"/>
      <c r="H652" s="143"/>
      <c r="I652" s="143"/>
      <c r="K652" s="6"/>
      <c r="L652" s="6"/>
    </row>
    <row r="653" spans="1:12" x14ac:dyDescent="0.2">
      <c r="A653" s="477"/>
      <c r="B653" s="135"/>
      <c r="C653" s="136"/>
      <c r="D653" s="137"/>
      <c r="E653" s="138"/>
      <c r="F653" s="137"/>
      <c r="G653" s="127"/>
      <c r="H653" s="143"/>
      <c r="I653" s="143"/>
      <c r="K653" s="6"/>
      <c r="L653" s="6"/>
    </row>
    <row r="654" spans="1:12" x14ac:dyDescent="0.2">
      <c r="A654" s="477"/>
      <c r="B654" s="135"/>
      <c r="C654" s="136"/>
      <c r="D654" s="137"/>
      <c r="E654" s="138"/>
      <c r="F654" s="137"/>
      <c r="G654" s="127"/>
      <c r="H654" s="143"/>
      <c r="I654" s="143"/>
      <c r="K654" s="6"/>
      <c r="L654" s="6"/>
    </row>
    <row r="655" spans="1:12" x14ac:dyDescent="0.2">
      <c r="A655" s="477"/>
      <c r="B655" s="135"/>
      <c r="C655" s="136"/>
      <c r="D655" s="137"/>
      <c r="E655" s="138"/>
      <c r="F655" s="137"/>
      <c r="G655" s="127"/>
      <c r="H655" s="143"/>
      <c r="I655" s="143"/>
      <c r="K655" s="6"/>
      <c r="L655" s="6"/>
    </row>
    <row r="656" spans="1:12" x14ac:dyDescent="0.2">
      <c r="A656" s="477"/>
      <c r="B656" s="135"/>
      <c r="C656" s="136"/>
      <c r="D656" s="137"/>
      <c r="E656" s="138"/>
      <c r="F656" s="137"/>
      <c r="G656" s="127"/>
      <c r="H656" s="143"/>
      <c r="I656" s="143"/>
      <c r="K656" s="6"/>
      <c r="L656" s="6"/>
    </row>
    <row r="657" spans="1:12" x14ac:dyDescent="0.2">
      <c r="A657" s="477"/>
      <c r="B657" s="135"/>
      <c r="C657" s="136"/>
      <c r="D657" s="137"/>
      <c r="E657" s="138"/>
      <c r="F657" s="137"/>
      <c r="G657" s="127"/>
      <c r="H657" s="143"/>
      <c r="I657" s="143"/>
      <c r="K657" s="6"/>
      <c r="L657" s="6"/>
    </row>
    <row r="658" spans="1:12" x14ac:dyDescent="0.2">
      <c r="A658" s="477"/>
      <c r="B658" s="135"/>
      <c r="C658" s="136"/>
      <c r="D658" s="137"/>
      <c r="E658" s="138"/>
      <c r="F658" s="137"/>
      <c r="G658" s="127"/>
      <c r="H658" s="143"/>
      <c r="I658" s="143"/>
      <c r="K658" s="6"/>
      <c r="L658" s="6"/>
    </row>
    <row r="659" spans="1:12" x14ac:dyDescent="0.2">
      <c r="A659" s="477"/>
      <c r="B659" s="135"/>
      <c r="C659" s="136"/>
      <c r="D659" s="137"/>
      <c r="E659" s="138"/>
      <c r="F659" s="137"/>
      <c r="G659" s="127"/>
      <c r="H659" s="143"/>
      <c r="I659" s="143"/>
      <c r="K659" s="6"/>
      <c r="L659" s="6"/>
    </row>
    <row r="660" spans="1:12" x14ac:dyDescent="0.2">
      <c r="A660" s="477"/>
      <c r="B660" s="135"/>
      <c r="C660" s="136"/>
      <c r="D660" s="137"/>
      <c r="E660" s="138"/>
      <c r="F660" s="137"/>
      <c r="G660" s="127"/>
      <c r="H660" s="143"/>
      <c r="I660" s="143"/>
      <c r="K660" s="6"/>
      <c r="L660" s="6"/>
    </row>
    <row r="661" spans="1:12" x14ac:dyDescent="0.2">
      <c r="A661" s="477"/>
      <c r="B661" s="135"/>
      <c r="C661" s="136"/>
      <c r="D661" s="137"/>
      <c r="E661" s="138"/>
      <c r="F661" s="137"/>
      <c r="G661" s="127"/>
      <c r="H661" s="143"/>
      <c r="I661" s="143"/>
      <c r="K661" s="6"/>
      <c r="L661" s="6"/>
    </row>
    <row r="662" spans="1:12" x14ac:dyDescent="0.2">
      <c r="A662" s="477"/>
      <c r="B662" s="135"/>
      <c r="C662" s="136"/>
      <c r="D662" s="137"/>
      <c r="E662" s="138"/>
      <c r="F662" s="137"/>
      <c r="G662" s="127"/>
      <c r="H662" s="143"/>
      <c r="I662" s="143"/>
      <c r="K662" s="6"/>
      <c r="L662" s="6"/>
    </row>
    <row r="663" spans="1:12" x14ac:dyDescent="0.2">
      <c r="A663" s="477"/>
      <c r="B663" s="135"/>
      <c r="C663" s="136"/>
      <c r="D663" s="137"/>
      <c r="E663" s="138"/>
      <c r="F663" s="137"/>
      <c r="G663" s="127"/>
      <c r="H663" s="143"/>
      <c r="I663" s="143"/>
      <c r="K663" s="6"/>
      <c r="L663" s="6"/>
    </row>
    <row r="664" spans="1:12" x14ac:dyDescent="0.2">
      <c r="A664" s="477"/>
      <c r="B664" s="135"/>
      <c r="C664" s="136"/>
      <c r="D664" s="137"/>
      <c r="E664" s="138"/>
      <c r="F664" s="137"/>
      <c r="G664" s="127"/>
      <c r="H664" s="143"/>
      <c r="I664" s="143"/>
      <c r="K664" s="6"/>
      <c r="L664" s="6"/>
    </row>
    <row r="665" spans="1:12" x14ac:dyDescent="0.2">
      <c r="A665" s="477"/>
      <c r="B665" s="135"/>
      <c r="C665" s="136"/>
      <c r="D665" s="137"/>
      <c r="E665" s="138"/>
      <c r="F665" s="137"/>
      <c r="G665" s="127"/>
      <c r="H665" s="143"/>
      <c r="I665" s="143"/>
      <c r="K665" s="6"/>
      <c r="L665" s="6"/>
    </row>
    <row r="666" spans="1:12" x14ac:dyDescent="0.2">
      <c r="A666" s="477"/>
      <c r="B666" s="135"/>
      <c r="C666" s="136"/>
      <c r="D666" s="137"/>
      <c r="E666" s="138"/>
      <c r="F666" s="137"/>
      <c r="G666" s="127"/>
      <c r="H666" s="143"/>
      <c r="I666" s="143"/>
      <c r="K666" s="6"/>
      <c r="L666" s="6"/>
    </row>
    <row r="667" spans="1:12" x14ac:dyDescent="0.2">
      <c r="A667" s="477"/>
      <c r="B667" s="135"/>
      <c r="C667" s="136"/>
      <c r="D667" s="137"/>
      <c r="E667" s="138"/>
      <c r="F667" s="137"/>
      <c r="G667" s="127"/>
      <c r="H667" s="143"/>
      <c r="I667" s="143"/>
      <c r="K667" s="6"/>
      <c r="L667" s="6"/>
    </row>
    <row r="668" spans="1:12" x14ac:dyDescent="0.2">
      <c r="A668" s="477"/>
      <c r="B668" s="135"/>
      <c r="C668" s="136"/>
      <c r="D668" s="137"/>
      <c r="E668" s="138"/>
      <c r="F668" s="137"/>
      <c r="G668" s="127"/>
      <c r="H668" s="143"/>
      <c r="I668" s="143"/>
      <c r="K668" s="6"/>
      <c r="L668" s="6"/>
    </row>
    <row r="669" spans="1:12" x14ac:dyDescent="0.2">
      <c r="A669" s="477"/>
      <c r="B669" s="135"/>
      <c r="C669" s="136"/>
      <c r="D669" s="137"/>
      <c r="E669" s="138"/>
      <c r="F669" s="137"/>
      <c r="G669" s="127"/>
      <c r="H669" s="143"/>
      <c r="I669" s="143"/>
      <c r="K669" s="6"/>
      <c r="L669" s="6"/>
    </row>
    <row r="670" spans="1:12" x14ac:dyDescent="0.2">
      <c r="A670" s="477"/>
      <c r="B670" s="135"/>
      <c r="C670" s="136"/>
      <c r="D670" s="137"/>
      <c r="E670" s="138"/>
      <c r="F670" s="137"/>
      <c r="G670" s="127"/>
      <c r="H670" s="143"/>
      <c r="I670" s="143"/>
      <c r="K670" s="6"/>
      <c r="L670" s="6"/>
    </row>
    <row r="671" spans="1:12" x14ac:dyDescent="0.2">
      <c r="A671" s="477"/>
      <c r="B671" s="135"/>
      <c r="C671" s="136"/>
      <c r="D671" s="137"/>
      <c r="E671" s="138"/>
      <c r="F671" s="137"/>
      <c r="G671" s="127"/>
      <c r="H671" s="143"/>
      <c r="I671" s="143"/>
      <c r="K671" s="6"/>
      <c r="L671" s="6"/>
    </row>
    <row r="672" spans="1:12" x14ac:dyDescent="0.2">
      <c r="A672" s="477"/>
      <c r="B672" s="135"/>
      <c r="C672" s="136"/>
      <c r="D672" s="137"/>
      <c r="E672" s="138"/>
      <c r="F672" s="137"/>
      <c r="G672" s="127"/>
      <c r="H672" s="143"/>
      <c r="I672" s="143"/>
      <c r="K672" s="6"/>
      <c r="L672" s="6"/>
    </row>
    <row r="673" spans="1:12" x14ac:dyDescent="0.2">
      <c r="A673" s="477"/>
      <c r="B673" s="135"/>
      <c r="C673" s="136"/>
      <c r="D673" s="137"/>
      <c r="E673" s="138"/>
      <c r="F673" s="137"/>
      <c r="G673" s="127"/>
      <c r="H673" s="143"/>
      <c r="I673" s="143"/>
      <c r="K673" s="6"/>
      <c r="L673" s="6"/>
    </row>
    <row r="674" spans="1:12" x14ac:dyDescent="0.2">
      <c r="A674" s="477"/>
      <c r="B674" s="135"/>
      <c r="C674" s="136"/>
      <c r="D674" s="137"/>
      <c r="E674" s="138"/>
      <c r="F674" s="137"/>
      <c r="G674" s="127"/>
      <c r="H674" s="143"/>
      <c r="I674" s="143"/>
      <c r="K674" s="6"/>
      <c r="L674" s="6"/>
    </row>
    <row r="675" spans="1:12" x14ac:dyDescent="0.2">
      <c r="A675" s="477"/>
      <c r="B675" s="135"/>
      <c r="C675" s="136"/>
      <c r="D675" s="137"/>
      <c r="E675" s="138"/>
      <c r="F675" s="137"/>
      <c r="G675" s="127"/>
      <c r="H675" s="143"/>
      <c r="I675" s="143"/>
      <c r="K675" s="6"/>
      <c r="L675" s="6"/>
    </row>
    <row r="676" spans="1:12" x14ac:dyDescent="0.2">
      <c r="A676" s="477"/>
      <c r="B676" s="135"/>
      <c r="C676" s="136"/>
      <c r="D676" s="137"/>
      <c r="E676" s="138"/>
      <c r="F676" s="137"/>
      <c r="G676" s="127"/>
      <c r="H676" s="143"/>
      <c r="I676" s="143"/>
      <c r="K676" s="6"/>
      <c r="L676" s="6"/>
    </row>
    <row r="677" spans="1:12" x14ac:dyDescent="0.2">
      <c r="A677" s="477"/>
      <c r="B677" s="135"/>
      <c r="C677" s="136"/>
      <c r="D677" s="137"/>
      <c r="E677" s="138"/>
      <c r="F677" s="137"/>
      <c r="G677" s="127"/>
      <c r="H677" s="143"/>
      <c r="I677" s="143"/>
      <c r="K677" s="6"/>
      <c r="L677" s="6"/>
    </row>
    <row r="678" spans="1:12" x14ac:dyDescent="0.2">
      <c r="A678" s="477"/>
      <c r="B678" s="135"/>
      <c r="C678" s="136"/>
      <c r="D678" s="137"/>
      <c r="E678" s="138"/>
      <c r="F678" s="137"/>
      <c r="G678" s="127"/>
      <c r="H678" s="143"/>
      <c r="I678" s="143"/>
      <c r="K678" s="6"/>
      <c r="L678" s="6"/>
    </row>
    <row r="679" spans="1:12" x14ac:dyDescent="0.2">
      <c r="A679" s="477"/>
      <c r="B679" s="135"/>
      <c r="C679" s="136"/>
      <c r="D679" s="137"/>
      <c r="E679" s="138"/>
      <c r="F679" s="137"/>
      <c r="G679" s="127"/>
      <c r="H679" s="143"/>
      <c r="I679" s="143"/>
      <c r="K679" s="6"/>
      <c r="L679" s="6"/>
    </row>
    <row r="680" spans="1:12" x14ac:dyDescent="0.2">
      <c r="A680" s="477"/>
      <c r="B680" s="135"/>
      <c r="C680" s="136"/>
      <c r="D680" s="137"/>
      <c r="E680" s="138"/>
      <c r="F680" s="137"/>
      <c r="G680" s="127"/>
      <c r="H680" s="143"/>
      <c r="I680" s="143"/>
      <c r="K680" s="6"/>
      <c r="L680" s="6"/>
    </row>
    <row r="681" spans="1:12" x14ac:dyDescent="0.2">
      <c r="A681" s="477"/>
      <c r="B681" s="135"/>
      <c r="C681" s="136"/>
      <c r="D681" s="137"/>
      <c r="E681" s="138"/>
      <c r="F681" s="137"/>
      <c r="G681" s="127"/>
      <c r="H681" s="143"/>
      <c r="I681" s="143"/>
      <c r="K681" s="6"/>
      <c r="L681" s="6"/>
    </row>
    <row r="682" spans="1:12" x14ac:dyDescent="0.2">
      <c r="A682" s="477"/>
      <c r="B682" s="135"/>
      <c r="C682" s="136"/>
      <c r="D682" s="137"/>
      <c r="E682" s="138"/>
      <c r="F682" s="137"/>
      <c r="G682" s="127"/>
      <c r="H682" s="143"/>
      <c r="I682" s="143"/>
      <c r="K682" s="6"/>
      <c r="L682" s="6"/>
    </row>
    <row r="683" spans="1:12" x14ac:dyDescent="0.2">
      <c r="A683" s="477"/>
      <c r="B683" s="135"/>
      <c r="C683" s="136"/>
      <c r="D683" s="137"/>
      <c r="E683" s="138"/>
      <c r="F683" s="137"/>
      <c r="G683" s="127"/>
      <c r="H683" s="143"/>
      <c r="I683" s="143"/>
      <c r="K683" s="6"/>
      <c r="L683" s="6"/>
    </row>
    <row r="684" spans="1:12" x14ac:dyDescent="0.2">
      <c r="A684" s="477"/>
      <c r="B684" s="135"/>
      <c r="C684" s="136"/>
      <c r="D684" s="137"/>
      <c r="E684" s="138"/>
      <c r="F684" s="137"/>
      <c r="G684" s="127"/>
      <c r="H684" s="143"/>
      <c r="I684" s="143"/>
      <c r="K684" s="6"/>
      <c r="L684" s="6"/>
    </row>
    <row r="685" spans="1:12" x14ac:dyDescent="0.2">
      <c r="A685" s="477"/>
      <c r="B685" s="135"/>
      <c r="C685" s="136"/>
      <c r="D685" s="137"/>
      <c r="E685" s="138"/>
      <c r="F685" s="137"/>
      <c r="G685" s="127"/>
      <c r="H685" s="143"/>
      <c r="I685" s="143"/>
      <c r="K685" s="6"/>
      <c r="L685" s="6"/>
    </row>
    <row r="686" spans="1:12" x14ac:dyDescent="0.2">
      <c r="A686" s="477"/>
      <c r="B686" s="135"/>
      <c r="C686" s="136"/>
      <c r="D686" s="137"/>
      <c r="E686" s="138"/>
      <c r="F686" s="137"/>
      <c r="G686" s="127"/>
      <c r="H686" s="143"/>
      <c r="I686" s="143"/>
      <c r="K686" s="6"/>
      <c r="L686" s="6"/>
    </row>
    <row r="687" spans="1:12" x14ac:dyDescent="0.2">
      <c r="A687" s="477"/>
      <c r="B687" s="135"/>
      <c r="C687" s="136"/>
      <c r="D687" s="137"/>
      <c r="E687" s="138"/>
      <c r="F687" s="137"/>
      <c r="G687" s="127"/>
      <c r="H687" s="143"/>
      <c r="I687" s="143"/>
      <c r="K687" s="6"/>
      <c r="L687" s="6"/>
    </row>
    <row r="688" spans="1:12" x14ac:dyDescent="0.2">
      <c r="A688" s="477"/>
      <c r="B688" s="135"/>
      <c r="C688" s="136"/>
      <c r="D688" s="137"/>
      <c r="E688" s="138"/>
      <c r="F688" s="137"/>
      <c r="G688" s="127"/>
      <c r="H688" s="143"/>
      <c r="I688" s="143"/>
      <c r="K688" s="6"/>
      <c r="L688" s="6"/>
    </row>
    <row r="689" spans="1:12" x14ac:dyDescent="0.2">
      <c r="A689" s="477"/>
      <c r="B689" s="135"/>
      <c r="C689" s="136"/>
      <c r="D689" s="137"/>
      <c r="E689" s="138"/>
      <c r="F689" s="137"/>
      <c r="G689" s="127"/>
      <c r="H689" s="143"/>
      <c r="I689" s="143"/>
      <c r="K689" s="6"/>
      <c r="L689" s="6"/>
    </row>
    <row r="690" spans="1:12" x14ac:dyDescent="0.2">
      <c r="A690" s="477"/>
      <c r="B690" s="135"/>
      <c r="C690" s="136"/>
      <c r="D690" s="137"/>
      <c r="E690" s="138"/>
      <c r="F690" s="137"/>
      <c r="G690" s="127"/>
      <c r="H690" s="143"/>
      <c r="I690" s="143"/>
      <c r="K690" s="6"/>
      <c r="L690" s="6"/>
    </row>
    <row r="691" spans="1:12" x14ac:dyDescent="0.2">
      <c r="A691" s="477"/>
      <c r="B691" s="135"/>
      <c r="C691" s="136"/>
      <c r="D691" s="137"/>
      <c r="E691" s="138"/>
      <c r="F691" s="137"/>
      <c r="G691" s="127"/>
      <c r="H691" s="143"/>
      <c r="I691" s="143"/>
      <c r="K691" s="6"/>
      <c r="L691" s="6"/>
    </row>
    <row r="692" spans="1:12" x14ac:dyDescent="0.2">
      <c r="A692" s="477"/>
      <c r="B692" s="135"/>
      <c r="C692" s="136"/>
      <c r="D692" s="137"/>
      <c r="E692" s="138"/>
      <c r="F692" s="137"/>
      <c r="G692" s="127"/>
      <c r="H692" s="143"/>
      <c r="I692" s="143"/>
      <c r="K692" s="6"/>
      <c r="L692" s="6"/>
    </row>
    <row r="693" spans="1:12" x14ac:dyDescent="0.2">
      <c r="A693" s="477"/>
      <c r="B693" s="135"/>
      <c r="C693" s="136"/>
      <c r="D693" s="137"/>
      <c r="E693" s="138"/>
      <c r="F693" s="137"/>
      <c r="G693" s="127"/>
      <c r="H693" s="143"/>
      <c r="I693" s="143"/>
      <c r="K693" s="6"/>
      <c r="L693" s="6"/>
    </row>
    <row r="694" spans="1:12" x14ac:dyDescent="0.2">
      <c r="A694" s="477"/>
      <c r="B694" s="135"/>
      <c r="C694" s="136"/>
      <c r="D694" s="137"/>
      <c r="E694" s="138"/>
      <c r="F694" s="137"/>
      <c r="G694" s="127"/>
      <c r="H694" s="143"/>
      <c r="I694" s="143"/>
      <c r="K694" s="6"/>
      <c r="L694" s="6"/>
    </row>
    <row r="695" spans="1:12" x14ac:dyDescent="0.2">
      <c r="A695" s="477"/>
      <c r="B695" s="135"/>
      <c r="C695" s="136"/>
      <c r="D695" s="137"/>
      <c r="E695" s="138"/>
      <c r="F695" s="137"/>
      <c r="G695" s="127"/>
      <c r="H695" s="143"/>
      <c r="I695" s="143"/>
      <c r="K695" s="6"/>
      <c r="L695" s="6"/>
    </row>
    <row r="696" spans="1:12" x14ac:dyDescent="0.2">
      <c r="A696" s="477"/>
      <c r="B696" s="135"/>
      <c r="C696" s="136"/>
      <c r="D696" s="137"/>
      <c r="E696" s="138"/>
      <c r="F696" s="137"/>
      <c r="G696" s="127"/>
      <c r="H696" s="143"/>
      <c r="I696" s="143"/>
      <c r="K696" s="6"/>
      <c r="L696" s="6"/>
    </row>
    <row r="697" spans="1:12" x14ac:dyDescent="0.2">
      <c r="A697" s="477"/>
      <c r="B697" s="135"/>
      <c r="C697" s="136"/>
      <c r="D697" s="137"/>
      <c r="E697" s="138"/>
      <c r="F697" s="137"/>
      <c r="G697" s="127"/>
      <c r="H697" s="143"/>
      <c r="I697" s="143"/>
      <c r="K697" s="6"/>
      <c r="L697" s="6"/>
    </row>
    <row r="698" spans="1:12" x14ac:dyDescent="0.2">
      <c r="A698" s="477"/>
      <c r="B698" s="135"/>
      <c r="C698" s="136"/>
      <c r="D698" s="137"/>
      <c r="E698" s="138"/>
      <c r="F698" s="137"/>
      <c r="G698" s="127"/>
      <c r="H698" s="143"/>
      <c r="I698" s="143"/>
      <c r="K698" s="6"/>
      <c r="L698" s="6"/>
    </row>
    <row r="699" spans="1:12" x14ac:dyDescent="0.2">
      <c r="A699" s="477"/>
      <c r="B699" s="135"/>
      <c r="C699" s="136"/>
      <c r="D699" s="137"/>
      <c r="E699" s="138"/>
      <c r="F699" s="137"/>
      <c r="G699" s="127"/>
      <c r="H699" s="143"/>
      <c r="I699" s="143"/>
      <c r="K699" s="6"/>
      <c r="L699" s="6"/>
    </row>
    <row r="700" spans="1:12" x14ac:dyDescent="0.2">
      <c r="A700" s="477"/>
      <c r="B700" s="135"/>
      <c r="C700" s="136"/>
      <c r="D700" s="137"/>
      <c r="E700" s="138"/>
      <c r="F700" s="137"/>
      <c r="G700" s="127"/>
      <c r="H700" s="143"/>
      <c r="I700" s="143"/>
      <c r="K700" s="6"/>
      <c r="L700" s="6"/>
    </row>
    <row r="701" spans="1:12" x14ac:dyDescent="0.2">
      <c r="A701" s="477"/>
      <c r="B701" s="135"/>
      <c r="C701" s="136"/>
      <c r="D701" s="137"/>
      <c r="E701" s="138"/>
      <c r="F701" s="137"/>
      <c r="G701" s="127"/>
      <c r="H701" s="143"/>
      <c r="I701" s="143"/>
      <c r="K701" s="6"/>
      <c r="L701" s="6"/>
    </row>
    <row r="702" spans="1:12" x14ac:dyDescent="0.2">
      <c r="A702" s="477"/>
      <c r="B702" s="135"/>
      <c r="C702" s="136"/>
      <c r="D702" s="137"/>
      <c r="E702" s="138"/>
      <c r="F702" s="137"/>
      <c r="G702" s="127"/>
      <c r="H702" s="143"/>
      <c r="I702" s="143"/>
      <c r="K702" s="6"/>
      <c r="L702" s="6"/>
    </row>
    <row r="703" spans="1:12" x14ac:dyDescent="0.2">
      <c r="A703" s="477"/>
      <c r="B703" s="135"/>
      <c r="C703" s="136"/>
      <c r="D703" s="137"/>
      <c r="E703" s="138"/>
      <c r="F703" s="137"/>
      <c r="G703" s="127"/>
      <c r="H703" s="143"/>
      <c r="I703" s="143"/>
      <c r="K703" s="6"/>
      <c r="L703" s="6"/>
    </row>
    <row r="704" spans="1:12" x14ac:dyDescent="0.2">
      <c r="A704" s="477"/>
      <c r="B704" s="135"/>
      <c r="C704" s="136"/>
      <c r="D704" s="137"/>
      <c r="E704" s="138"/>
      <c r="F704" s="137"/>
      <c r="G704" s="127"/>
      <c r="H704" s="143"/>
      <c r="I704" s="143"/>
      <c r="K704" s="6"/>
      <c r="L704" s="6"/>
    </row>
    <row r="705" spans="1:12" x14ac:dyDescent="0.2">
      <c r="A705" s="477"/>
      <c r="B705" s="135"/>
      <c r="C705" s="136"/>
      <c r="D705" s="137"/>
      <c r="E705" s="138"/>
      <c r="F705" s="137"/>
      <c r="G705" s="127"/>
      <c r="H705" s="143"/>
      <c r="I705" s="143"/>
      <c r="K705" s="6"/>
      <c r="L705" s="6"/>
    </row>
    <row r="706" spans="1:12" x14ac:dyDescent="0.2">
      <c r="A706" s="477"/>
      <c r="B706" s="135"/>
      <c r="C706" s="136"/>
      <c r="D706" s="137"/>
      <c r="E706" s="138"/>
      <c r="F706" s="137"/>
      <c r="G706" s="127"/>
      <c r="H706" s="143"/>
      <c r="I706" s="143"/>
      <c r="K706" s="6"/>
      <c r="L706" s="6"/>
    </row>
    <row r="707" spans="1:12" x14ac:dyDescent="0.2">
      <c r="A707" s="477"/>
      <c r="B707" s="135"/>
      <c r="C707" s="136"/>
      <c r="D707" s="137"/>
      <c r="E707" s="138"/>
      <c r="F707" s="137"/>
      <c r="G707" s="127"/>
      <c r="H707" s="143"/>
      <c r="I707" s="143"/>
      <c r="K707" s="6"/>
      <c r="L707" s="6"/>
    </row>
    <row r="708" spans="1:12" x14ac:dyDescent="0.2">
      <c r="A708" s="477"/>
      <c r="B708" s="135"/>
      <c r="C708" s="136"/>
      <c r="D708" s="137"/>
      <c r="E708" s="138"/>
      <c r="F708" s="137"/>
      <c r="G708" s="127"/>
      <c r="H708" s="143"/>
      <c r="I708" s="143"/>
      <c r="K708" s="6"/>
      <c r="L708" s="6"/>
    </row>
    <row r="709" spans="1:12" x14ac:dyDescent="0.2">
      <c r="A709" s="477"/>
      <c r="B709" s="135"/>
      <c r="C709" s="136"/>
      <c r="D709" s="137"/>
      <c r="E709" s="138"/>
      <c r="F709" s="137"/>
      <c r="G709" s="127"/>
      <c r="H709" s="143"/>
      <c r="I709" s="143"/>
      <c r="K709" s="6"/>
      <c r="L709" s="6"/>
    </row>
    <row r="710" spans="1:12" x14ac:dyDescent="0.2">
      <c r="A710" s="477"/>
      <c r="B710" s="135"/>
      <c r="C710" s="136"/>
      <c r="D710" s="137"/>
      <c r="E710" s="138"/>
      <c r="F710" s="137"/>
      <c r="G710" s="127"/>
      <c r="H710" s="143"/>
      <c r="I710" s="143"/>
      <c r="K710" s="6"/>
      <c r="L710" s="6"/>
    </row>
    <row r="711" spans="1:12" x14ac:dyDescent="0.2">
      <c r="A711" s="477"/>
      <c r="B711" s="135"/>
      <c r="C711" s="136"/>
      <c r="D711" s="137"/>
      <c r="E711" s="138"/>
      <c r="F711" s="137"/>
      <c r="G711" s="127"/>
      <c r="H711" s="143"/>
      <c r="I711" s="143"/>
      <c r="K711" s="6"/>
      <c r="L711" s="6"/>
    </row>
    <row r="712" spans="1:12" x14ac:dyDescent="0.2">
      <c r="A712" s="477"/>
      <c r="B712" s="135"/>
      <c r="C712" s="136"/>
      <c r="D712" s="137"/>
      <c r="E712" s="138"/>
      <c r="F712" s="137"/>
      <c r="G712" s="127"/>
      <c r="H712" s="143"/>
      <c r="I712" s="143"/>
      <c r="K712" s="6"/>
      <c r="L712" s="6"/>
    </row>
    <row r="713" spans="1:12" x14ac:dyDescent="0.2">
      <c r="A713" s="477"/>
      <c r="B713" s="135"/>
      <c r="C713" s="136"/>
      <c r="D713" s="137"/>
      <c r="E713" s="138"/>
      <c r="F713" s="137"/>
      <c r="G713" s="127"/>
      <c r="H713" s="143"/>
      <c r="I713" s="143"/>
      <c r="K713" s="6"/>
      <c r="L713" s="6"/>
    </row>
    <row r="714" spans="1:12" x14ac:dyDescent="0.2">
      <c r="A714" s="477"/>
      <c r="B714" s="135"/>
      <c r="C714" s="136"/>
      <c r="D714" s="137"/>
      <c r="E714" s="138"/>
      <c r="F714" s="137"/>
      <c r="G714" s="127"/>
      <c r="H714" s="143"/>
      <c r="I714" s="143"/>
      <c r="K714" s="6"/>
      <c r="L714" s="6"/>
    </row>
    <row r="715" spans="1:12" x14ac:dyDescent="0.2">
      <c r="A715" s="477"/>
      <c r="B715" s="135"/>
      <c r="C715" s="136"/>
      <c r="D715" s="137"/>
      <c r="E715" s="138"/>
      <c r="F715" s="137"/>
      <c r="G715" s="127"/>
      <c r="H715" s="143"/>
      <c r="I715" s="143"/>
      <c r="K715" s="6"/>
      <c r="L715" s="6"/>
    </row>
    <row r="716" spans="1:12" x14ac:dyDescent="0.2">
      <c r="A716" s="477"/>
      <c r="B716" s="135"/>
      <c r="C716" s="136"/>
      <c r="D716" s="137"/>
      <c r="E716" s="138"/>
      <c r="F716" s="137"/>
      <c r="G716" s="127"/>
      <c r="H716" s="143"/>
      <c r="I716" s="143"/>
      <c r="K716" s="6"/>
      <c r="L716" s="6"/>
    </row>
    <row r="717" spans="1:12" x14ac:dyDescent="0.2">
      <c r="A717" s="477"/>
      <c r="B717" s="135"/>
      <c r="C717" s="136"/>
      <c r="D717" s="137"/>
      <c r="E717" s="138"/>
      <c r="F717" s="137"/>
      <c r="G717" s="127"/>
      <c r="H717" s="143"/>
      <c r="I717" s="143"/>
      <c r="K717" s="6"/>
      <c r="L717" s="6"/>
    </row>
    <row r="718" spans="1:12" x14ac:dyDescent="0.2">
      <c r="A718" s="477"/>
      <c r="B718" s="135"/>
      <c r="C718" s="136"/>
      <c r="D718" s="137"/>
      <c r="E718" s="138"/>
      <c r="F718" s="137"/>
      <c r="G718" s="127"/>
      <c r="H718" s="143"/>
      <c r="I718" s="143"/>
      <c r="K718" s="6"/>
      <c r="L718" s="6"/>
    </row>
    <row r="719" spans="1:12" x14ac:dyDescent="0.2">
      <c r="A719" s="477"/>
      <c r="B719" s="135"/>
      <c r="C719" s="136"/>
      <c r="D719" s="137"/>
      <c r="E719" s="138"/>
      <c r="F719" s="137"/>
      <c r="G719" s="127"/>
      <c r="H719" s="143"/>
      <c r="I719" s="143"/>
      <c r="K719" s="6"/>
      <c r="L719" s="6"/>
    </row>
    <row r="720" spans="1:12" x14ac:dyDescent="0.2">
      <c r="A720" s="477"/>
      <c r="B720" s="135"/>
      <c r="C720" s="136"/>
      <c r="D720" s="137"/>
      <c r="E720" s="138"/>
      <c r="F720" s="137"/>
      <c r="G720" s="127"/>
      <c r="H720" s="143"/>
      <c r="I720" s="143"/>
      <c r="K720" s="6"/>
      <c r="L720" s="6"/>
    </row>
    <row r="721" spans="1:12" x14ac:dyDescent="0.2">
      <c r="A721" s="477"/>
      <c r="B721" s="135"/>
      <c r="C721" s="136"/>
      <c r="D721" s="137"/>
      <c r="E721" s="138"/>
      <c r="F721" s="137"/>
      <c r="G721" s="127"/>
      <c r="H721" s="143"/>
      <c r="I721" s="143"/>
      <c r="K721" s="6"/>
      <c r="L721" s="6"/>
    </row>
    <row r="722" spans="1:12" x14ac:dyDescent="0.2">
      <c r="A722" s="477"/>
      <c r="B722" s="135"/>
      <c r="C722" s="136"/>
      <c r="D722" s="137"/>
      <c r="E722" s="138"/>
      <c r="F722" s="137"/>
      <c r="G722" s="127"/>
      <c r="H722" s="143"/>
      <c r="I722" s="143"/>
      <c r="K722" s="6"/>
      <c r="L722" s="6"/>
    </row>
    <row r="723" spans="1:12" x14ac:dyDescent="0.2">
      <c r="A723" s="477"/>
      <c r="B723" s="135"/>
      <c r="C723" s="136"/>
      <c r="D723" s="137"/>
      <c r="E723" s="138"/>
      <c r="F723" s="137"/>
      <c r="G723" s="127"/>
      <c r="H723" s="143"/>
      <c r="I723" s="143"/>
      <c r="K723" s="6"/>
      <c r="L723" s="6"/>
    </row>
    <row r="724" spans="1:12" x14ac:dyDescent="0.2">
      <c r="A724" s="477"/>
      <c r="B724" s="135"/>
      <c r="C724" s="136"/>
      <c r="D724" s="137"/>
      <c r="E724" s="138"/>
      <c r="F724" s="137"/>
      <c r="G724" s="127"/>
      <c r="H724" s="143"/>
      <c r="I724" s="143"/>
      <c r="K724" s="6"/>
      <c r="L724" s="6"/>
    </row>
    <row r="725" spans="1:12" x14ac:dyDescent="0.2">
      <c r="A725" s="477"/>
      <c r="B725" s="135"/>
      <c r="C725" s="136"/>
      <c r="D725" s="137"/>
      <c r="E725" s="138"/>
      <c r="F725" s="137"/>
      <c r="G725" s="127"/>
      <c r="H725" s="143"/>
      <c r="I725" s="143"/>
      <c r="K725" s="6"/>
      <c r="L725" s="6"/>
    </row>
    <row r="726" spans="1:12" x14ac:dyDescent="0.2">
      <c r="A726" s="477"/>
      <c r="B726" s="135"/>
      <c r="C726" s="136"/>
      <c r="D726" s="137"/>
      <c r="E726" s="138"/>
      <c r="F726" s="137"/>
      <c r="G726" s="127"/>
      <c r="H726" s="143"/>
      <c r="I726" s="143"/>
      <c r="K726" s="6"/>
      <c r="L726" s="6"/>
    </row>
    <row r="727" spans="1:12" x14ac:dyDescent="0.2">
      <c r="A727" s="477"/>
      <c r="B727" s="135"/>
      <c r="C727" s="136"/>
      <c r="D727" s="137"/>
      <c r="E727" s="138"/>
      <c r="F727" s="137"/>
      <c r="G727" s="127"/>
      <c r="H727" s="143"/>
      <c r="I727" s="143"/>
      <c r="K727" s="6"/>
      <c r="L727" s="6"/>
    </row>
    <row r="728" spans="1:12" x14ac:dyDescent="0.2">
      <c r="A728" s="477"/>
      <c r="B728" s="135"/>
      <c r="C728" s="136"/>
      <c r="D728" s="137"/>
      <c r="E728" s="138"/>
      <c r="F728" s="137"/>
      <c r="G728" s="127"/>
      <c r="H728" s="143"/>
      <c r="I728" s="143"/>
      <c r="K728" s="6"/>
      <c r="L728" s="6"/>
    </row>
    <row r="729" spans="1:12" x14ac:dyDescent="0.2">
      <c r="A729" s="477"/>
      <c r="B729" s="135"/>
      <c r="C729" s="136"/>
      <c r="D729" s="137"/>
      <c r="E729" s="138"/>
      <c r="F729" s="137"/>
      <c r="G729" s="127"/>
      <c r="H729" s="143"/>
      <c r="I729" s="143"/>
      <c r="K729" s="6"/>
      <c r="L729" s="6"/>
    </row>
    <row r="730" spans="1:12" x14ac:dyDescent="0.2">
      <c r="A730" s="477"/>
      <c r="B730" s="135"/>
      <c r="C730" s="136"/>
      <c r="D730" s="137"/>
      <c r="E730" s="138"/>
      <c r="F730" s="137"/>
      <c r="G730" s="127"/>
      <c r="H730" s="143"/>
      <c r="I730" s="143"/>
      <c r="K730" s="6"/>
      <c r="L730" s="6"/>
    </row>
    <row r="731" spans="1:12" x14ac:dyDescent="0.2">
      <c r="A731" s="477"/>
      <c r="B731" s="135"/>
      <c r="C731" s="136"/>
      <c r="D731" s="137"/>
      <c r="E731" s="138"/>
      <c r="F731" s="137"/>
      <c r="G731" s="127"/>
      <c r="H731" s="143"/>
      <c r="I731" s="143"/>
      <c r="K731" s="6"/>
      <c r="L731" s="6"/>
    </row>
    <row r="732" spans="1:12" x14ac:dyDescent="0.2">
      <c r="A732" s="477"/>
      <c r="B732" s="135"/>
      <c r="C732" s="136"/>
      <c r="D732" s="137"/>
      <c r="E732" s="138"/>
      <c r="F732" s="137"/>
      <c r="G732" s="127"/>
      <c r="H732" s="143"/>
      <c r="I732" s="143"/>
      <c r="K732" s="6"/>
      <c r="L732" s="6"/>
    </row>
    <row r="733" spans="1:12" x14ac:dyDescent="0.2">
      <c r="A733" s="477"/>
      <c r="B733" s="135"/>
      <c r="C733" s="136"/>
      <c r="D733" s="137"/>
      <c r="E733" s="138"/>
      <c r="F733" s="137"/>
      <c r="G733" s="127"/>
      <c r="H733" s="143"/>
      <c r="I733" s="143"/>
      <c r="K733" s="6"/>
      <c r="L733" s="6"/>
    </row>
    <row r="734" spans="1:12" x14ac:dyDescent="0.2">
      <c r="A734" s="477"/>
      <c r="B734" s="135"/>
      <c r="C734" s="136"/>
      <c r="D734" s="137"/>
      <c r="E734" s="138"/>
      <c r="F734" s="137"/>
      <c r="G734" s="127"/>
      <c r="H734" s="143"/>
      <c r="I734" s="143"/>
      <c r="K734" s="6"/>
      <c r="L734" s="6"/>
    </row>
    <row r="735" spans="1:12" x14ac:dyDescent="0.2">
      <c r="A735" s="477"/>
      <c r="B735" s="135"/>
      <c r="C735" s="136"/>
      <c r="D735" s="137"/>
      <c r="E735" s="138"/>
      <c r="F735" s="137"/>
      <c r="G735" s="127"/>
      <c r="H735" s="143"/>
      <c r="I735" s="143"/>
      <c r="K735" s="6"/>
      <c r="L735" s="6"/>
    </row>
    <row r="736" spans="1:12" x14ac:dyDescent="0.2">
      <c r="A736" s="477"/>
      <c r="B736" s="135"/>
      <c r="C736" s="136"/>
      <c r="D736" s="137"/>
      <c r="E736" s="138"/>
      <c r="F736" s="137"/>
      <c r="G736" s="127"/>
      <c r="H736" s="143"/>
      <c r="I736" s="143"/>
      <c r="K736" s="6"/>
      <c r="L736" s="6"/>
    </row>
    <row r="737" spans="1:12" x14ac:dyDescent="0.2">
      <c r="A737" s="477"/>
      <c r="B737" s="135"/>
      <c r="C737" s="136"/>
      <c r="D737" s="137"/>
      <c r="E737" s="138"/>
      <c r="F737" s="137"/>
      <c r="G737" s="127"/>
      <c r="H737" s="143"/>
      <c r="I737" s="143"/>
      <c r="K737" s="6"/>
      <c r="L737" s="6"/>
    </row>
    <row r="738" spans="1:12" x14ac:dyDescent="0.2">
      <c r="A738" s="477"/>
      <c r="B738" s="135"/>
      <c r="C738" s="136"/>
      <c r="D738" s="137"/>
      <c r="E738" s="138"/>
      <c r="F738" s="137"/>
      <c r="G738" s="127"/>
      <c r="H738" s="143"/>
      <c r="I738" s="143"/>
      <c r="K738" s="6"/>
      <c r="L738" s="6"/>
    </row>
    <row r="739" spans="1:12" x14ac:dyDescent="0.2">
      <c r="A739" s="477"/>
      <c r="B739" s="135"/>
      <c r="C739" s="136"/>
      <c r="D739" s="137"/>
      <c r="E739" s="138"/>
      <c r="F739" s="137"/>
      <c r="G739" s="127"/>
      <c r="H739" s="143"/>
      <c r="I739" s="143"/>
      <c r="K739" s="6"/>
      <c r="L739" s="6"/>
    </row>
    <row r="740" spans="1:12" x14ac:dyDescent="0.2">
      <c r="A740" s="477"/>
      <c r="B740" s="135"/>
      <c r="C740" s="136"/>
      <c r="D740" s="137"/>
      <c r="E740" s="138"/>
      <c r="F740" s="137"/>
      <c r="G740" s="127"/>
      <c r="H740" s="143"/>
      <c r="I740" s="143"/>
      <c r="K740" s="6"/>
      <c r="L740" s="6"/>
    </row>
    <row r="741" spans="1:12" x14ac:dyDescent="0.2">
      <c r="A741" s="477"/>
      <c r="B741" s="135"/>
      <c r="C741" s="136"/>
      <c r="D741" s="137"/>
      <c r="E741" s="138"/>
      <c r="F741" s="137"/>
      <c r="G741" s="127"/>
      <c r="H741" s="143"/>
      <c r="I741" s="143"/>
      <c r="K741" s="6"/>
      <c r="L741" s="6"/>
    </row>
    <row r="742" spans="1:12" x14ac:dyDescent="0.2">
      <c r="A742" s="477"/>
      <c r="B742" s="135"/>
      <c r="C742" s="136"/>
      <c r="D742" s="137"/>
      <c r="E742" s="138"/>
      <c r="F742" s="137"/>
      <c r="G742" s="127"/>
      <c r="H742" s="143"/>
      <c r="I742" s="143"/>
      <c r="K742" s="6"/>
      <c r="L742" s="6"/>
    </row>
    <row r="743" spans="1:12" x14ac:dyDescent="0.2">
      <c r="A743" s="477"/>
      <c r="B743" s="135"/>
      <c r="C743" s="136"/>
      <c r="D743" s="137"/>
      <c r="E743" s="138"/>
      <c r="F743" s="137"/>
      <c r="G743" s="127"/>
      <c r="H743" s="143"/>
      <c r="I743" s="143"/>
      <c r="K743" s="6"/>
      <c r="L743" s="6"/>
    </row>
    <row r="744" spans="1:12" x14ac:dyDescent="0.2">
      <c r="A744" s="477"/>
      <c r="B744" s="135"/>
      <c r="C744" s="136"/>
      <c r="D744" s="137"/>
      <c r="E744" s="138"/>
      <c r="F744" s="137"/>
      <c r="G744" s="127"/>
      <c r="H744" s="143"/>
      <c r="I744" s="143"/>
      <c r="K744" s="6"/>
      <c r="L744" s="6"/>
    </row>
    <row r="745" spans="1:12" x14ac:dyDescent="0.2">
      <c r="A745" s="477"/>
      <c r="B745" s="135"/>
      <c r="C745" s="136"/>
      <c r="D745" s="137"/>
      <c r="E745" s="138"/>
      <c r="F745" s="137"/>
      <c r="G745" s="127"/>
      <c r="H745" s="143"/>
      <c r="I745" s="143"/>
      <c r="K745" s="6"/>
      <c r="L745" s="6"/>
    </row>
    <row r="746" spans="1:12" x14ac:dyDescent="0.2">
      <c r="A746" s="477"/>
      <c r="B746" s="135"/>
      <c r="C746" s="136"/>
      <c r="D746" s="137"/>
      <c r="E746" s="138"/>
      <c r="F746" s="137"/>
      <c r="G746" s="127"/>
      <c r="H746" s="143"/>
      <c r="I746" s="143"/>
      <c r="K746" s="6"/>
      <c r="L746" s="6"/>
    </row>
    <row r="747" spans="1:12" x14ac:dyDescent="0.2">
      <c r="A747" s="477"/>
      <c r="B747" s="135"/>
      <c r="C747" s="136"/>
      <c r="D747" s="137"/>
      <c r="E747" s="138"/>
      <c r="F747" s="137"/>
      <c r="G747" s="127"/>
      <c r="H747" s="143"/>
      <c r="I747" s="143"/>
      <c r="K747" s="6"/>
      <c r="L747" s="6"/>
    </row>
    <row r="748" spans="1:12" x14ac:dyDescent="0.2">
      <c r="A748" s="477"/>
      <c r="B748" s="135"/>
      <c r="C748" s="136"/>
      <c r="D748" s="137"/>
      <c r="E748" s="138"/>
      <c r="F748" s="137"/>
      <c r="G748" s="127"/>
      <c r="H748" s="143"/>
      <c r="I748" s="143"/>
      <c r="K748" s="6"/>
      <c r="L748" s="6"/>
    </row>
    <row r="749" spans="1:12" x14ac:dyDescent="0.2">
      <c r="A749" s="477"/>
      <c r="B749" s="135"/>
      <c r="C749" s="136"/>
      <c r="D749" s="137"/>
      <c r="E749" s="138"/>
      <c r="F749" s="137"/>
      <c r="G749" s="127"/>
      <c r="H749" s="143"/>
      <c r="I749" s="143"/>
      <c r="K749" s="6"/>
      <c r="L749" s="6"/>
    </row>
    <row r="750" spans="1:12" x14ac:dyDescent="0.2">
      <c r="A750" s="477"/>
      <c r="B750" s="135"/>
      <c r="C750" s="136"/>
      <c r="D750" s="137"/>
      <c r="E750" s="138"/>
      <c r="F750" s="137"/>
      <c r="G750" s="127"/>
      <c r="H750" s="143"/>
      <c r="I750" s="143"/>
      <c r="K750" s="6"/>
      <c r="L750" s="6"/>
    </row>
    <row r="751" spans="1:12" x14ac:dyDescent="0.2">
      <c r="A751" s="477"/>
      <c r="B751" s="135"/>
      <c r="C751" s="136"/>
      <c r="D751" s="137"/>
      <c r="E751" s="138"/>
      <c r="F751" s="137"/>
      <c r="G751" s="127"/>
      <c r="H751" s="143"/>
      <c r="I751" s="143"/>
      <c r="K751" s="6"/>
      <c r="L751" s="6"/>
    </row>
    <row r="752" spans="1:12" x14ac:dyDescent="0.2">
      <c r="A752" s="477"/>
      <c r="B752" s="135"/>
      <c r="C752" s="136"/>
      <c r="D752" s="137"/>
      <c r="E752" s="138"/>
      <c r="F752" s="137"/>
      <c r="G752" s="127"/>
      <c r="H752" s="143"/>
      <c r="I752" s="143"/>
      <c r="K752" s="6"/>
      <c r="L752" s="6"/>
    </row>
    <row r="753" spans="1:12" x14ac:dyDescent="0.2">
      <c r="A753" s="477"/>
      <c r="B753" s="135"/>
      <c r="C753" s="136"/>
      <c r="D753" s="137"/>
      <c r="E753" s="138"/>
      <c r="F753" s="137"/>
      <c r="G753" s="127"/>
      <c r="H753" s="143"/>
      <c r="I753" s="143"/>
      <c r="K753" s="6"/>
      <c r="L753" s="6"/>
    </row>
    <row r="754" spans="1:12" x14ac:dyDescent="0.2">
      <c r="A754" s="477"/>
      <c r="B754" s="135"/>
      <c r="C754" s="136"/>
      <c r="D754" s="137"/>
      <c r="E754" s="138"/>
      <c r="F754" s="137"/>
      <c r="G754" s="127"/>
      <c r="H754" s="143"/>
      <c r="I754" s="143"/>
      <c r="K754" s="6"/>
      <c r="L754" s="6"/>
    </row>
    <row r="755" spans="1:12" x14ac:dyDescent="0.2">
      <c r="A755" s="477"/>
      <c r="B755" s="135"/>
      <c r="C755" s="136"/>
      <c r="D755" s="137"/>
      <c r="E755" s="138"/>
      <c r="F755" s="137"/>
      <c r="G755" s="127"/>
      <c r="H755" s="143"/>
      <c r="I755" s="143"/>
      <c r="K755" s="6"/>
      <c r="L755" s="6"/>
    </row>
    <row r="756" spans="1:12" x14ac:dyDescent="0.2">
      <c r="A756" s="477"/>
      <c r="B756" s="135"/>
      <c r="C756" s="136"/>
      <c r="D756" s="137"/>
      <c r="E756" s="138"/>
      <c r="F756" s="137"/>
      <c r="G756" s="127"/>
      <c r="H756" s="143"/>
      <c r="I756" s="143"/>
      <c r="K756" s="6"/>
      <c r="L756" s="6"/>
    </row>
    <row r="757" spans="1:12" x14ac:dyDescent="0.2">
      <c r="A757" s="477"/>
      <c r="B757" s="135"/>
      <c r="C757" s="136"/>
      <c r="D757" s="137"/>
      <c r="E757" s="138"/>
      <c r="F757" s="137"/>
      <c r="G757" s="127"/>
      <c r="H757" s="143"/>
      <c r="I757" s="143"/>
      <c r="K757" s="6"/>
      <c r="L757" s="6"/>
    </row>
    <row r="758" spans="1:12" x14ac:dyDescent="0.2">
      <c r="A758" s="477"/>
      <c r="B758" s="135"/>
      <c r="C758" s="136"/>
      <c r="D758" s="137"/>
      <c r="E758" s="138"/>
      <c r="F758" s="137"/>
      <c r="G758" s="127"/>
      <c r="H758" s="143"/>
      <c r="I758" s="143"/>
      <c r="K758" s="6"/>
      <c r="L758" s="6"/>
    </row>
    <row r="759" spans="1:12" x14ac:dyDescent="0.2">
      <c r="A759" s="477"/>
      <c r="B759" s="135"/>
      <c r="C759" s="136"/>
      <c r="D759" s="137"/>
      <c r="E759" s="138"/>
      <c r="F759" s="137"/>
      <c r="G759" s="127"/>
      <c r="H759" s="143"/>
      <c r="I759" s="143"/>
      <c r="K759" s="6"/>
      <c r="L759" s="6"/>
    </row>
    <row r="760" spans="1:12" x14ac:dyDescent="0.2">
      <c r="A760" s="477"/>
      <c r="B760" s="135"/>
      <c r="C760" s="136"/>
      <c r="D760" s="137"/>
      <c r="E760" s="138"/>
      <c r="F760" s="137"/>
      <c r="G760" s="127"/>
      <c r="H760" s="143"/>
      <c r="I760" s="143"/>
      <c r="K760" s="6"/>
      <c r="L760" s="6"/>
    </row>
    <row r="761" spans="1:12" x14ac:dyDescent="0.2">
      <c r="A761" s="477"/>
      <c r="B761" s="135"/>
      <c r="C761" s="136"/>
      <c r="D761" s="137"/>
      <c r="E761" s="138"/>
      <c r="F761" s="137"/>
      <c r="G761" s="127"/>
      <c r="H761" s="143"/>
      <c r="I761" s="143"/>
      <c r="K761" s="6"/>
      <c r="L761" s="6"/>
    </row>
    <row r="762" spans="1:12" x14ac:dyDescent="0.2">
      <c r="A762" s="477"/>
      <c r="B762" s="135"/>
      <c r="C762" s="136"/>
      <c r="D762" s="137"/>
      <c r="E762" s="138"/>
      <c r="F762" s="137"/>
      <c r="G762" s="127"/>
      <c r="H762" s="143"/>
      <c r="I762" s="143"/>
      <c r="K762" s="6"/>
      <c r="L762" s="6"/>
    </row>
    <row r="763" spans="1:12" x14ac:dyDescent="0.2">
      <c r="A763" s="477"/>
      <c r="B763" s="135"/>
      <c r="C763" s="136"/>
      <c r="D763" s="137"/>
      <c r="E763" s="138"/>
      <c r="F763" s="137"/>
      <c r="G763" s="127"/>
      <c r="H763" s="143"/>
      <c r="I763" s="143"/>
      <c r="K763" s="6"/>
      <c r="L763" s="6"/>
    </row>
    <row r="764" spans="1:12" x14ac:dyDescent="0.2">
      <c r="A764" s="477"/>
      <c r="B764" s="135"/>
      <c r="C764" s="136"/>
      <c r="D764" s="137"/>
      <c r="E764" s="138"/>
      <c r="F764" s="137"/>
      <c r="G764" s="127"/>
      <c r="H764" s="143"/>
      <c r="I764" s="143"/>
      <c r="K764" s="6"/>
      <c r="L764" s="6"/>
    </row>
    <row r="765" spans="1:12" x14ac:dyDescent="0.2">
      <c r="A765" s="477"/>
      <c r="B765" s="135"/>
      <c r="C765" s="136"/>
      <c r="D765" s="137"/>
      <c r="E765" s="138"/>
      <c r="F765" s="137"/>
      <c r="G765" s="127"/>
      <c r="H765" s="143"/>
      <c r="I765" s="143"/>
      <c r="K765" s="6"/>
      <c r="L765" s="6"/>
    </row>
    <row r="766" spans="1:12" x14ac:dyDescent="0.2">
      <c r="A766" s="477"/>
      <c r="B766" s="135"/>
      <c r="C766" s="136"/>
      <c r="D766" s="137"/>
      <c r="E766" s="138"/>
      <c r="F766" s="137"/>
      <c r="G766" s="127"/>
      <c r="H766" s="143"/>
      <c r="I766" s="143"/>
      <c r="K766" s="6"/>
      <c r="L766" s="6"/>
    </row>
    <row r="767" spans="1:12" x14ac:dyDescent="0.2">
      <c r="A767" s="477"/>
      <c r="B767" s="135"/>
      <c r="C767" s="136"/>
      <c r="D767" s="137"/>
      <c r="E767" s="138"/>
      <c r="F767" s="137"/>
      <c r="G767" s="127"/>
      <c r="H767" s="143"/>
      <c r="I767" s="143"/>
      <c r="K767" s="6"/>
      <c r="L767" s="6"/>
    </row>
    <row r="768" spans="1:12" x14ac:dyDescent="0.2">
      <c r="A768" s="477"/>
      <c r="B768" s="135"/>
      <c r="C768" s="136"/>
      <c r="D768" s="137"/>
      <c r="E768" s="138"/>
      <c r="F768" s="137"/>
      <c r="G768" s="127"/>
      <c r="H768" s="143"/>
      <c r="I768" s="143"/>
      <c r="K768" s="6"/>
      <c r="L768" s="6"/>
    </row>
    <row r="769" spans="1:12" x14ac:dyDescent="0.2">
      <c r="A769" s="477"/>
      <c r="B769" s="135"/>
      <c r="C769" s="136"/>
      <c r="D769" s="137"/>
      <c r="E769" s="138"/>
      <c r="F769" s="137"/>
      <c r="G769" s="127"/>
      <c r="H769" s="143"/>
      <c r="I769" s="143"/>
      <c r="K769" s="6"/>
      <c r="L769" s="6"/>
    </row>
    <row r="770" spans="1:12" x14ac:dyDescent="0.2">
      <c r="A770" s="477"/>
      <c r="B770" s="135"/>
      <c r="C770" s="136"/>
      <c r="D770" s="137"/>
      <c r="E770" s="138"/>
      <c r="F770" s="137"/>
      <c r="G770" s="127"/>
      <c r="H770" s="143"/>
      <c r="I770" s="143"/>
      <c r="K770" s="6"/>
      <c r="L770" s="6"/>
    </row>
    <row r="771" spans="1:12" x14ac:dyDescent="0.2">
      <c r="A771" s="477"/>
      <c r="B771" s="135"/>
      <c r="C771" s="136"/>
      <c r="D771" s="137"/>
      <c r="E771" s="138"/>
      <c r="F771" s="137"/>
      <c r="G771" s="127"/>
      <c r="H771" s="143"/>
      <c r="I771" s="143"/>
      <c r="K771" s="6"/>
      <c r="L771" s="6"/>
    </row>
    <row r="772" spans="1:12" x14ac:dyDescent="0.2">
      <c r="A772" s="477"/>
      <c r="B772" s="135"/>
      <c r="C772" s="136"/>
      <c r="D772" s="137"/>
      <c r="E772" s="138"/>
      <c r="F772" s="137"/>
      <c r="G772" s="127"/>
      <c r="H772" s="143"/>
      <c r="I772" s="143"/>
      <c r="K772" s="6"/>
      <c r="L772" s="6"/>
    </row>
    <row r="773" spans="1:12" x14ac:dyDescent="0.2">
      <c r="A773" s="477"/>
      <c r="B773" s="135"/>
      <c r="C773" s="136"/>
      <c r="D773" s="137"/>
      <c r="E773" s="138"/>
      <c r="F773" s="137"/>
      <c r="G773" s="127"/>
      <c r="H773" s="143"/>
      <c r="I773" s="143"/>
      <c r="K773" s="6"/>
      <c r="L773" s="6"/>
    </row>
    <row r="774" spans="1:12" x14ac:dyDescent="0.2">
      <c r="A774" s="477"/>
      <c r="B774" s="135"/>
      <c r="C774" s="136"/>
      <c r="D774" s="137"/>
      <c r="E774" s="138"/>
      <c r="F774" s="137"/>
      <c r="G774" s="127"/>
      <c r="H774" s="143"/>
      <c r="I774" s="143"/>
      <c r="K774" s="6"/>
      <c r="L774" s="6"/>
    </row>
    <row r="775" spans="1:12" x14ac:dyDescent="0.2">
      <c r="A775" s="477"/>
      <c r="B775" s="135"/>
      <c r="C775" s="136"/>
      <c r="D775" s="137"/>
      <c r="E775" s="138"/>
      <c r="F775" s="137"/>
      <c r="G775" s="127"/>
      <c r="H775" s="143"/>
      <c r="I775" s="143"/>
      <c r="K775" s="6"/>
      <c r="L775" s="6"/>
    </row>
    <row r="776" spans="1:12" x14ac:dyDescent="0.2">
      <c r="A776" s="477"/>
      <c r="B776" s="135"/>
      <c r="C776" s="136"/>
      <c r="D776" s="137"/>
      <c r="E776" s="138"/>
      <c r="F776" s="137"/>
      <c r="G776" s="127"/>
      <c r="H776" s="143"/>
      <c r="I776" s="143"/>
      <c r="K776" s="6"/>
      <c r="L776" s="6"/>
    </row>
    <row r="777" spans="1:12" x14ac:dyDescent="0.2">
      <c r="A777" s="477"/>
      <c r="B777" s="135"/>
      <c r="C777" s="136"/>
      <c r="D777" s="137"/>
      <c r="E777" s="138"/>
      <c r="F777" s="137"/>
      <c r="G777" s="127"/>
      <c r="H777" s="143"/>
      <c r="I777" s="143"/>
      <c r="K777" s="6"/>
      <c r="L777" s="6"/>
    </row>
    <row r="778" spans="1:12" x14ac:dyDescent="0.2">
      <c r="A778" s="477"/>
      <c r="B778" s="135"/>
      <c r="C778" s="136"/>
      <c r="D778" s="137"/>
      <c r="E778" s="138"/>
      <c r="F778" s="137"/>
      <c r="G778" s="127"/>
      <c r="H778" s="143"/>
      <c r="I778" s="143"/>
      <c r="K778" s="6"/>
      <c r="L778" s="6"/>
    </row>
    <row r="779" spans="1:12" x14ac:dyDescent="0.2">
      <c r="A779" s="477"/>
      <c r="B779" s="135"/>
      <c r="C779" s="136"/>
      <c r="D779" s="137"/>
      <c r="E779" s="138"/>
      <c r="F779" s="137"/>
      <c r="G779" s="127"/>
      <c r="H779" s="143"/>
      <c r="I779" s="143"/>
      <c r="K779" s="6"/>
      <c r="L779" s="6"/>
    </row>
    <row r="780" spans="1:12" x14ac:dyDescent="0.2">
      <c r="A780" s="477"/>
      <c r="B780" s="135"/>
      <c r="C780" s="136"/>
      <c r="D780" s="137"/>
      <c r="E780" s="138"/>
      <c r="F780" s="137"/>
      <c r="G780" s="127"/>
      <c r="H780" s="143"/>
      <c r="I780" s="143"/>
      <c r="K780" s="6"/>
      <c r="L780" s="6"/>
    </row>
    <row r="781" spans="1:12" x14ac:dyDescent="0.2">
      <c r="A781" s="477"/>
      <c r="B781" s="135"/>
      <c r="C781" s="136"/>
      <c r="D781" s="137"/>
      <c r="E781" s="138"/>
      <c r="F781" s="137"/>
      <c r="G781" s="127"/>
      <c r="H781" s="143"/>
      <c r="I781" s="143"/>
      <c r="K781" s="6"/>
      <c r="L781" s="6"/>
    </row>
    <row r="782" spans="1:12" x14ac:dyDescent="0.2">
      <c r="A782" s="477"/>
      <c r="B782" s="135"/>
      <c r="C782" s="136"/>
      <c r="D782" s="137"/>
      <c r="E782" s="138"/>
      <c r="F782" s="137"/>
      <c r="G782" s="127"/>
      <c r="H782" s="143"/>
      <c r="I782" s="143"/>
      <c r="K782" s="6"/>
      <c r="L782" s="6"/>
    </row>
    <row r="783" spans="1:12" x14ac:dyDescent="0.2">
      <c r="A783" s="477"/>
      <c r="B783" s="135"/>
      <c r="C783" s="136"/>
      <c r="D783" s="137"/>
      <c r="E783" s="138"/>
      <c r="F783" s="137"/>
      <c r="G783" s="127"/>
      <c r="H783" s="143"/>
      <c r="I783" s="143"/>
      <c r="K783" s="6"/>
      <c r="L783" s="6"/>
    </row>
    <row r="784" spans="1:12" x14ac:dyDescent="0.2">
      <c r="A784" s="477"/>
      <c r="B784" s="135"/>
      <c r="C784" s="136"/>
      <c r="D784" s="137"/>
      <c r="E784" s="138"/>
      <c r="F784" s="137"/>
      <c r="G784" s="127"/>
      <c r="H784" s="143"/>
      <c r="I784" s="143"/>
      <c r="K784" s="6"/>
      <c r="L784" s="6"/>
    </row>
    <row r="785" spans="1:12" x14ac:dyDescent="0.2">
      <c r="A785" s="477"/>
      <c r="B785" s="135"/>
      <c r="C785" s="136"/>
      <c r="D785" s="137"/>
      <c r="E785" s="138"/>
      <c r="F785" s="137"/>
      <c r="G785" s="127"/>
      <c r="H785" s="143"/>
      <c r="I785" s="143"/>
      <c r="K785" s="6"/>
      <c r="L785" s="6"/>
    </row>
    <row r="786" spans="1:12" x14ac:dyDescent="0.2">
      <c r="A786" s="477"/>
      <c r="B786" s="135"/>
      <c r="C786" s="136"/>
      <c r="D786" s="137"/>
      <c r="E786" s="138"/>
      <c r="F786" s="137"/>
      <c r="G786" s="127"/>
      <c r="H786" s="143"/>
      <c r="I786" s="143"/>
      <c r="K786" s="6"/>
      <c r="L786" s="6"/>
    </row>
    <row r="787" spans="1:12" x14ac:dyDescent="0.2">
      <c r="A787" s="477"/>
      <c r="B787" s="135"/>
      <c r="C787" s="136"/>
      <c r="D787" s="137"/>
      <c r="E787" s="138"/>
      <c r="F787" s="137"/>
      <c r="G787" s="127"/>
      <c r="H787" s="143"/>
      <c r="I787" s="143"/>
      <c r="K787" s="6"/>
      <c r="L787" s="6"/>
    </row>
    <row r="788" spans="1:12" x14ac:dyDescent="0.2">
      <c r="A788" s="477"/>
      <c r="B788" s="135"/>
      <c r="C788" s="136"/>
      <c r="D788" s="137"/>
      <c r="E788" s="138"/>
      <c r="F788" s="137"/>
      <c r="G788" s="127"/>
      <c r="H788" s="143"/>
      <c r="I788" s="143"/>
      <c r="K788" s="6"/>
      <c r="L788" s="6"/>
    </row>
    <row r="789" spans="1:12" x14ac:dyDescent="0.2">
      <c r="A789" s="477"/>
      <c r="B789" s="135"/>
      <c r="C789" s="136"/>
      <c r="D789" s="137"/>
      <c r="E789" s="138"/>
      <c r="F789" s="137"/>
      <c r="G789" s="127"/>
      <c r="H789" s="143"/>
      <c r="I789" s="143"/>
      <c r="K789" s="6"/>
      <c r="L789" s="6"/>
    </row>
    <row r="790" spans="1:12" x14ac:dyDescent="0.2">
      <c r="A790" s="477"/>
      <c r="B790" s="135"/>
      <c r="C790" s="136"/>
      <c r="D790" s="137"/>
      <c r="E790" s="138"/>
      <c r="F790" s="137"/>
      <c r="G790" s="127"/>
      <c r="H790" s="143"/>
      <c r="I790" s="143"/>
      <c r="K790" s="6"/>
      <c r="L790" s="6"/>
    </row>
    <row r="791" spans="1:12" x14ac:dyDescent="0.2">
      <c r="A791" s="477"/>
      <c r="B791" s="135"/>
      <c r="C791" s="136"/>
      <c r="D791" s="137"/>
      <c r="E791" s="138"/>
      <c r="F791" s="137"/>
      <c r="G791" s="127"/>
      <c r="H791" s="143"/>
      <c r="I791" s="143"/>
      <c r="K791" s="6"/>
      <c r="L791" s="6"/>
    </row>
    <row r="792" spans="1:12" x14ac:dyDescent="0.2">
      <c r="A792" s="477"/>
      <c r="B792" s="135"/>
      <c r="C792" s="136"/>
      <c r="D792" s="137"/>
      <c r="E792" s="138"/>
      <c r="F792" s="137"/>
      <c r="G792" s="127"/>
      <c r="H792" s="143"/>
      <c r="I792" s="143"/>
      <c r="K792" s="6"/>
      <c r="L792" s="6"/>
    </row>
    <row r="793" spans="1:12" x14ac:dyDescent="0.2">
      <c r="A793" s="477"/>
      <c r="B793" s="135"/>
      <c r="C793" s="136"/>
      <c r="D793" s="137"/>
      <c r="E793" s="138"/>
      <c r="F793" s="137"/>
      <c r="G793" s="127"/>
      <c r="H793" s="143"/>
      <c r="I793" s="143"/>
      <c r="K793" s="6"/>
      <c r="L793" s="6"/>
    </row>
    <row r="794" spans="1:12" x14ac:dyDescent="0.2">
      <c r="A794" s="477"/>
      <c r="B794" s="135"/>
      <c r="C794" s="136"/>
      <c r="D794" s="137"/>
      <c r="E794" s="138"/>
      <c r="F794" s="137"/>
      <c r="G794" s="127"/>
      <c r="H794" s="143"/>
      <c r="I794" s="143"/>
      <c r="K794" s="6"/>
      <c r="L794" s="6"/>
    </row>
    <row r="795" spans="1:12" x14ac:dyDescent="0.2">
      <c r="A795" s="477"/>
      <c r="B795" s="135"/>
      <c r="C795" s="136"/>
      <c r="D795" s="137"/>
      <c r="E795" s="138"/>
      <c r="F795" s="137"/>
      <c r="G795" s="127"/>
      <c r="H795" s="143"/>
      <c r="I795" s="143"/>
      <c r="K795" s="6"/>
      <c r="L795" s="6"/>
    </row>
    <row r="796" spans="1:12" x14ac:dyDescent="0.2">
      <c r="A796" s="477"/>
      <c r="B796" s="135"/>
      <c r="C796" s="136"/>
      <c r="D796" s="137"/>
      <c r="E796" s="138"/>
      <c r="F796" s="137"/>
      <c r="G796" s="127"/>
      <c r="H796" s="143"/>
      <c r="I796" s="143"/>
      <c r="K796" s="6"/>
      <c r="L796" s="6"/>
    </row>
    <row r="797" spans="1:12" x14ac:dyDescent="0.2">
      <c r="A797" s="477"/>
      <c r="B797" s="135"/>
      <c r="C797" s="136"/>
      <c r="D797" s="137"/>
      <c r="E797" s="138"/>
      <c r="F797" s="137"/>
      <c r="G797" s="127"/>
      <c r="H797" s="143"/>
      <c r="I797" s="143"/>
      <c r="K797" s="6"/>
      <c r="L797" s="6"/>
    </row>
    <row r="798" spans="1:12" x14ac:dyDescent="0.2">
      <c r="A798" s="477"/>
      <c r="B798" s="135"/>
      <c r="C798" s="136"/>
      <c r="D798" s="137"/>
      <c r="E798" s="138"/>
      <c r="F798" s="137"/>
      <c r="G798" s="127"/>
      <c r="H798" s="143"/>
      <c r="I798" s="143"/>
      <c r="K798" s="6"/>
      <c r="L798" s="6"/>
    </row>
    <row r="799" spans="1:12" x14ac:dyDescent="0.2">
      <c r="A799" s="477"/>
      <c r="B799" s="135"/>
      <c r="C799" s="136"/>
      <c r="D799" s="137"/>
      <c r="E799" s="138"/>
      <c r="F799" s="137"/>
      <c r="G799" s="127"/>
      <c r="H799" s="143"/>
      <c r="I799" s="143"/>
      <c r="K799" s="6"/>
      <c r="L799" s="6"/>
    </row>
    <row r="800" spans="1:12" x14ac:dyDescent="0.2">
      <c r="A800" s="477"/>
      <c r="B800" s="135"/>
      <c r="C800" s="136"/>
      <c r="D800" s="137"/>
      <c r="E800" s="138"/>
      <c r="F800" s="137"/>
      <c r="G800" s="127"/>
      <c r="H800" s="143"/>
      <c r="I800" s="143"/>
      <c r="K800" s="6"/>
      <c r="L800" s="6"/>
    </row>
    <row r="801" spans="1:12" x14ac:dyDescent="0.2">
      <c r="A801" s="477"/>
      <c r="B801" s="135"/>
      <c r="C801" s="136"/>
      <c r="D801" s="137"/>
      <c r="E801" s="138"/>
      <c r="F801" s="137"/>
      <c r="G801" s="127"/>
      <c r="H801" s="143"/>
      <c r="I801" s="143"/>
      <c r="K801" s="6"/>
      <c r="L801" s="6"/>
    </row>
    <row r="802" spans="1:12" x14ac:dyDescent="0.2">
      <c r="A802" s="477"/>
      <c r="B802" s="135"/>
      <c r="C802" s="136"/>
      <c r="D802" s="137"/>
      <c r="E802" s="138"/>
      <c r="F802" s="137"/>
      <c r="G802" s="127"/>
      <c r="H802" s="143"/>
      <c r="I802" s="143"/>
      <c r="K802" s="6"/>
      <c r="L802" s="6"/>
    </row>
    <row r="803" spans="1:12" x14ac:dyDescent="0.2">
      <c r="A803" s="477"/>
      <c r="B803" s="135"/>
      <c r="C803" s="136"/>
      <c r="D803" s="137"/>
      <c r="E803" s="138"/>
      <c r="F803" s="137"/>
      <c r="G803" s="127"/>
      <c r="H803" s="143"/>
      <c r="I803" s="143"/>
      <c r="K803" s="6"/>
      <c r="L803" s="6"/>
    </row>
    <row r="804" spans="1:12" x14ac:dyDescent="0.2">
      <c r="A804" s="477"/>
      <c r="B804" s="135"/>
      <c r="C804" s="136"/>
      <c r="D804" s="137"/>
      <c r="E804" s="138"/>
      <c r="F804" s="137"/>
      <c r="G804" s="127"/>
      <c r="H804" s="143"/>
      <c r="I804" s="143"/>
      <c r="K804" s="6"/>
      <c r="L804" s="6"/>
    </row>
    <row r="805" spans="1:12" x14ac:dyDescent="0.2">
      <c r="A805" s="477"/>
      <c r="B805" s="135"/>
      <c r="C805" s="136"/>
      <c r="D805" s="137"/>
      <c r="E805" s="138"/>
      <c r="F805" s="137"/>
      <c r="G805" s="127"/>
      <c r="H805" s="143"/>
      <c r="I805" s="143"/>
      <c r="K805" s="6"/>
      <c r="L805" s="6"/>
    </row>
    <row r="806" spans="1:12" x14ac:dyDescent="0.2">
      <c r="A806" s="477"/>
      <c r="B806" s="135"/>
      <c r="C806" s="136"/>
      <c r="D806" s="137"/>
      <c r="E806" s="138"/>
      <c r="F806" s="137"/>
      <c r="G806" s="127"/>
      <c r="H806" s="143"/>
      <c r="I806" s="143"/>
      <c r="K806" s="6"/>
      <c r="L806" s="6"/>
    </row>
    <row r="807" spans="1:12" x14ac:dyDescent="0.2">
      <c r="A807" s="477"/>
      <c r="B807" s="135"/>
      <c r="C807" s="136"/>
      <c r="D807" s="137"/>
      <c r="E807" s="138"/>
      <c r="F807" s="137"/>
      <c r="G807" s="127"/>
      <c r="H807" s="143"/>
      <c r="I807" s="143"/>
      <c r="K807" s="6"/>
      <c r="L807" s="6"/>
    </row>
    <row r="808" spans="1:12" x14ac:dyDescent="0.2">
      <c r="A808" s="477"/>
      <c r="B808" s="135"/>
      <c r="C808" s="136"/>
      <c r="D808" s="137"/>
      <c r="E808" s="138"/>
      <c r="F808" s="137"/>
      <c r="G808" s="127"/>
      <c r="H808" s="143"/>
      <c r="I808" s="143"/>
      <c r="K808" s="6"/>
      <c r="L808" s="6"/>
    </row>
    <row r="809" spans="1:12" x14ac:dyDescent="0.2">
      <c r="A809" s="477"/>
      <c r="B809" s="135"/>
      <c r="C809" s="136"/>
      <c r="D809" s="137"/>
      <c r="E809" s="138"/>
      <c r="F809" s="137"/>
      <c r="G809" s="127"/>
      <c r="H809" s="143"/>
      <c r="I809" s="143"/>
      <c r="K809" s="6"/>
      <c r="L809" s="6"/>
    </row>
    <row r="810" spans="1:12" x14ac:dyDescent="0.2">
      <c r="A810" s="477"/>
      <c r="B810" s="135"/>
      <c r="C810" s="136"/>
      <c r="D810" s="137"/>
      <c r="E810" s="138"/>
      <c r="F810" s="137"/>
      <c r="G810" s="127"/>
      <c r="H810" s="143"/>
      <c r="I810" s="143"/>
      <c r="K810" s="6"/>
      <c r="L810" s="6"/>
    </row>
    <row r="811" spans="1:12" x14ac:dyDescent="0.2">
      <c r="A811" s="477"/>
      <c r="B811" s="135"/>
      <c r="C811" s="136"/>
      <c r="D811" s="137"/>
      <c r="E811" s="138"/>
      <c r="F811" s="137"/>
      <c r="G811" s="127"/>
      <c r="H811" s="143"/>
      <c r="I811" s="143"/>
      <c r="K811" s="6"/>
      <c r="L811" s="6"/>
    </row>
    <row r="812" spans="1:12" x14ac:dyDescent="0.2">
      <c r="A812" s="477"/>
      <c r="B812" s="135"/>
      <c r="C812" s="136"/>
      <c r="D812" s="137"/>
      <c r="E812" s="138"/>
      <c r="F812" s="137"/>
      <c r="G812" s="127"/>
      <c r="H812" s="143"/>
      <c r="I812" s="143"/>
      <c r="K812" s="6"/>
      <c r="L812" s="6"/>
    </row>
    <row r="813" spans="1:12" x14ac:dyDescent="0.2">
      <c r="A813" s="477"/>
      <c r="B813" s="135"/>
      <c r="C813" s="136"/>
      <c r="D813" s="137"/>
      <c r="E813" s="138"/>
      <c r="F813" s="137"/>
      <c r="G813" s="127"/>
      <c r="H813" s="143"/>
      <c r="I813" s="143"/>
      <c r="K813" s="6"/>
      <c r="L813" s="6"/>
    </row>
    <row r="814" spans="1:12" x14ac:dyDescent="0.2">
      <c r="A814" s="477"/>
      <c r="B814" s="135"/>
      <c r="C814" s="136"/>
      <c r="D814" s="137"/>
      <c r="E814" s="138"/>
      <c r="F814" s="137"/>
      <c r="G814" s="127"/>
      <c r="H814" s="143"/>
      <c r="I814" s="143"/>
      <c r="K814" s="6"/>
      <c r="L814" s="6"/>
    </row>
    <row r="815" spans="1:12" x14ac:dyDescent="0.2">
      <c r="A815" s="477"/>
      <c r="B815" s="135"/>
      <c r="C815" s="136"/>
      <c r="D815" s="137"/>
      <c r="E815" s="138"/>
      <c r="F815" s="137"/>
      <c r="G815" s="127"/>
      <c r="H815" s="143"/>
      <c r="I815" s="143"/>
      <c r="K815" s="6"/>
      <c r="L815" s="6"/>
    </row>
    <row r="816" spans="1:12" x14ac:dyDescent="0.2">
      <c r="A816" s="477"/>
      <c r="B816" s="135"/>
      <c r="C816" s="136"/>
      <c r="D816" s="137"/>
      <c r="E816" s="138"/>
      <c r="F816" s="137"/>
      <c r="G816" s="127"/>
      <c r="H816" s="143"/>
      <c r="I816" s="143"/>
      <c r="K816" s="6"/>
      <c r="L816" s="6"/>
    </row>
    <row r="817" spans="1:12" x14ac:dyDescent="0.2">
      <c r="A817" s="477"/>
      <c r="B817" s="135"/>
      <c r="C817" s="136"/>
      <c r="D817" s="137"/>
      <c r="E817" s="138"/>
      <c r="F817" s="137"/>
      <c r="G817" s="127"/>
      <c r="H817" s="143"/>
      <c r="I817" s="143"/>
      <c r="K817" s="6"/>
      <c r="L817" s="6"/>
    </row>
    <row r="818" spans="1:12" x14ac:dyDescent="0.2">
      <c r="A818" s="477"/>
      <c r="B818" s="135"/>
      <c r="C818" s="136"/>
      <c r="D818" s="137"/>
      <c r="E818" s="138"/>
      <c r="F818" s="137"/>
      <c r="G818" s="127"/>
      <c r="H818" s="143"/>
      <c r="I818" s="143"/>
      <c r="K818" s="6"/>
      <c r="L818" s="6"/>
    </row>
    <row r="819" spans="1:12" x14ac:dyDescent="0.2">
      <c r="A819" s="477"/>
      <c r="B819" s="135"/>
      <c r="C819" s="136"/>
      <c r="D819" s="137"/>
      <c r="E819" s="138"/>
      <c r="F819" s="137"/>
      <c r="G819" s="127"/>
      <c r="H819" s="143"/>
      <c r="I819" s="143"/>
      <c r="K819" s="6"/>
      <c r="L819" s="6"/>
    </row>
    <row r="820" spans="1:12" x14ac:dyDescent="0.2">
      <c r="A820" s="477"/>
      <c r="B820" s="135"/>
      <c r="C820" s="136"/>
      <c r="D820" s="137"/>
      <c r="E820" s="138"/>
      <c r="F820" s="137"/>
      <c r="G820" s="127"/>
      <c r="H820" s="143"/>
      <c r="I820" s="143"/>
      <c r="K820" s="6"/>
      <c r="L820" s="6"/>
    </row>
    <row r="821" spans="1:12" x14ac:dyDescent="0.2">
      <c r="A821" s="477"/>
      <c r="B821" s="135"/>
      <c r="C821" s="136"/>
      <c r="D821" s="137"/>
      <c r="E821" s="138"/>
      <c r="F821" s="137"/>
      <c r="G821" s="127"/>
      <c r="H821" s="143"/>
      <c r="I821" s="143"/>
      <c r="K821" s="6"/>
      <c r="L821" s="6"/>
    </row>
    <row r="822" spans="1:12" x14ac:dyDescent="0.2">
      <c r="A822" s="477"/>
      <c r="B822" s="135"/>
      <c r="C822" s="136"/>
      <c r="D822" s="137"/>
      <c r="E822" s="138"/>
      <c r="F822" s="137"/>
      <c r="G822" s="127"/>
      <c r="H822" s="143"/>
      <c r="I822" s="143"/>
      <c r="K822" s="6"/>
      <c r="L822" s="6"/>
    </row>
    <row r="823" spans="1:12" x14ac:dyDescent="0.2">
      <c r="A823" s="477"/>
      <c r="B823" s="135"/>
      <c r="C823" s="136"/>
      <c r="D823" s="137"/>
      <c r="E823" s="138"/>
      <c r="F823" s="137"/>
      <c r="G823" s="127"/>
      <c r="H823" s="143"/>
      <c r="I823" s="143"/>
      <c r="K823" s="6"/>
      <c r="L823" s="6"/>
    </row>
    <row r="824" spans="1:12" x14ac:dyDescent="0.2">
      <c r="A824" s="477"/>
      <c r="B824" s="135"/>
      <c r="C824" s="136"/>
      <c r="D824" s="137"/>
      <c r="E824" s="138"/>
      <c r="F824" s="137"/>
      <c r="G824" s="127"/>
      <c r="H824" s="143"/>
      <c r="I824" s="143"/>
      <c r="K824" s="6"/>
      <c r="L824" s="6"/>
    </row>
    <row r="825" spans="1:12" x14ac:dyDescent="0.2">
      <c r="A825" s="477"/>
      <c r="B825" s="135"/>
      <c r="C825" s="136"/>
      <c r="D825" s="137"/>
      <c r="E825" s="138"/>
      <c r="F825" s="137"/>
      <c r="G825" s="127"/>
      <c r="H825" s="143"/>
      <c r="I825" s="143"/>
      <c r="K825" s="6"/>
      <c r="L825" s="6"/>
    </row>
    <row r="826" spans="1:12" x14ac:dyDescent="0.2">
      <c r="A826" s="477"/>
      <c r="B826" s="135"/>
      <c r="C826" s="136"/>
      <c r="D826" s="137"/>
      <c r="E826" s="138"/>
      <c r="F826" s="137"/>
      <c r="G826" s="127"/>
      <c r="H826" s="143"/>
      <c r="I826" s="143"/>
      <c r="K826" s="6"/>
      <c r="L826" s="6"/>
    </row>
    <row r="827" spans="1:12" x14ac:dyDescent="0.2">
      <c r="A827" s="477"/>
      <c r="B827" s="135"/>
      <c r="C827" s="136"/>
      <c r="D827" s="137"/>
      <c r="E827" s="138"/>
      <c r="F827" s="137"/>
      <c r="G827" s="127"/>
      <c r="H827" s="143"/>
      <c r="I827" s="143"/>
      <c r="K827" s="6"/>
      <c r="L827" s="6"/>
    </row>
    <row r="828" spans="1:12" x14ac:dyDescent="0.2">
      <c r="A828" s="477"/>
      <c r="B828" s="135"/>
      <c r="C828" s="136"/>
      <c r="D828" s="137"/>
      <c r="E828" s="138"/>
      <c r="F828" s="137"/>
      <c r="G828" s="127"/>
      <c r="H828" s="143"/>
      <c r="I828" s="143"/>
      <c r="K828" s="6"/>
      <c r="L828" s="6"/>
    </row>
    <row r="829" spans="1:12" x14ac:dyDescent="0.2">
      <c r="A829" s="477"/>
      <c r="B829" s="135"/>
      <c r="C829" s="136"/>
      <c r="D829" s="137"/>
      <c r="E829" s="138"/>
      <c r="F829" s="137"/>
      <c r="G829" s="127"/>
      <c r="H829" s="143"/>
      <c r="I829" s="143"/>
      <c r="K829" s="6"/>
      <c r="L829" s="6"/>
    </row>
    <row r="830" spans="1:12" x14ac:dyDescent="0.2">
      <c r="A830" s="477"/>
      <c r="B830" s="135"/>
      <c r="C830" s="136"/>
      <c r="D830" s="137"/>
      <c r="E830" s="138"/>
      <c r="F830" s="137"/>
      <c r="G830" s="127"/>
      <c r="H830" s="143"/>
      <c r="I830" s="143"/>
      <c r="K830" s="6"/>
      <c r="L830" s="6"/>
    </row>
    <row r="831" spans="1:12" x14ac:dyDescent="0.2">
      <c r="A831" s="477"/>
      <c r="B831" s="135"/>
      <c r="C831" s="136"/>
      <c r="D831" s="137"/>
      <c r="E831" s="138"/>
      <c r="F831" s="137"/>
      <c r="G831" s="127"/>
      <c r="H831" s="143"/>
      <c r="I831" s="143"/>
      <c r="K831" s="6"/>
      <c r="L831" s="6"/>
    </row>
    <row r="832" spans="1:12" x14ac:dyDescent="0.2">
      <c r="A832" s="477"/>
      <c r="B832" s="135"/>
      <c r="C832" s="136"/>
      <c r="D832" s="137"/>
      <c r="E832" s="138"/>
      <c r="F832" s="137"/>
      <c r="G832" s="127"/>
      <c r="H832" s="143"/>
      <c r="I832" s="143"/>
      <c r="K832" s="6"/>
      <c r="L832" s="6"/>
    </row>
    <row r="833" spans="1:12" x14ac:dyDescent="0.2">
      <c r="A833" s="477"/>
      <c r="B833" s="135"/>
      <c r="C833" s="136"/>
      <c r="D833" s="137"/>
      <c r="E833" s="138"/>
      <c r="F833" s="137"/>
      <c r="G833" s="127"/>
      <c r="H833" s="143"/>
      <c r="I833" s="143"/>
      <c r="K833" s="6"/>
      <c r="L833" s="6"/>
    </row>
    <row r="834" spans="1:12" x14ac:dyDescent="0.2">
      <c r="A834" s="477"/>
      <c r="B834" s="135"/>
      <c r="C834" s="136"/>
      <c r="D834" s="137"/>
      <c r="E834" s="138"/>
      <c r="F834" s="137"/>
      <c r="G834" s="127"/>
      <c r="H834" s="143"/>
      <c r="I834" s="143"/>
      <c r="K834" s="6"/>
      <c r="L834" s="6"/>
    </row>
    <row r="835" spans="1:12" x14ac:dyDescent="0.2">
      <c r="A835" s="477"/>
      <c r="B835" s="135"/>
      <c r="C835" s="136"/>
      <c r="D835" s="137"/>
      <c r="E835" s="138"/>
      <c r="F835" s="137"/>
      <c r="G835" s="127"/>
      <c r="H835" s="143"/>
      <c r="I835" s="143"/>
      <c r="K835" s="6"/>
      <c r="L835" s="6"/>
    </row>
    <row r="836" spans="1:12" x14ac:dyDescent="0.2">
      <c r="A836" s="477"/>
      <c r="B836" s="135"/>
      <c r="C836" s="136"/>
      <c r="D836" s="137"/>
      <c r="E836" s="138"/>
      <c r="F836" s="137"/>
      <c r="G836" s="127"/>
      <c r="H836" s="143"/>
      <c r="I836" s="143"/>
      <c r="K836" s="6"/>
      <c r="L836" s="6"/>
    </row>
    <row r="837" spans="1:12" x14ac:dyDescent="0.2">
      <c r="A837" s="477"/>
      <c r="B837" s="135"/>
      <c r="C837" s="136"/>
      <c r="D837" s="137"/>
      <c r="E837" s="138"/>
      <c r="F837" s="137"/>
      <c r="G837" s="127"/>
      <c r="H837" s="143"/>
      <c r="I837" s="143"/>
      <c r="K837" s="6"/>
      <c r="L837" s="6"/>
    </row>
    <row r="838" spans="1:12" x14ac:dyDescent="0.2">
      <c r="A838" s="477"/>
      <c r="B838" s="135"/>
      <c r="C838" s="136"/>
      <c r="D838" s="137"/>
      <c r="E838" s="138"/>
      <c r="F838" s="137"/>
      <c r="G838" s="127"/>
      <c r="H838" s="143"/>
      <c r="I838" s="143"/>
      <c r="K838" s="6"/>
      <c r="L838" s="6"/>
    </row>
    <row r="839" spans="1:12" x14ac:dyDescent="0.2">
      <c r="A839" s="477"/>
      <c r="B839" s="135"/>
      <c r="C839" s="136"/>
      <c r="D839" s="137"/>
      <c r="E839" s="138"/>
      <c r="F839" s="137"/>
      <c r="G839" s="127"/>
      <c r="H839" s="143"/>
      <c r="I839" s="143"/>
      <c r="K839" s="6"/>
      <c r="L839" s="6"/>
    </row>
    <row r="840" spans="1:12" x14ac:dyDescent="0.2">
      <c r="A840" s="477"/>
      <c r="B840" s="135"/>
      <c r="C840" s="136"/>
      <c r="D840" s="137"/>
      <c r="E840" s="138"/>
      <c r="F840" s="137"/>
      <c r="G840" s="127"/>
      <c r="H840" s="143"/>
      <c r="I840" s="143"/>
      <c r="K840" s="6"/>
      <c r="L840" s="6"/>
    </row>
    <row r="841" spans="1:12" x14ac:dyDescent="0.2">
      <c r="A841" s="477"/>
      <c r="B841" s="135"/>
      <c r="C841" s="136"/>
      <c r="D841" s="137"/>
      <c r="E841" s="138"/>
      <c r="F841" s="137"/>
      <c r="G841" s="127"/>
      <c r="H841" s="143"/>
      <c r="I841" s="143"/>
      <c r="K841" s="6"/>
      <c r="L841" s="6"/>
    </row>
    <row r="842" spans="1:12" x14ac:dyDescent="0.2">
      <c r="A842" s="477"/>
      <c r="B842" s="135"/>
      <c r="C842" s="136"/>
      <c r="D842" s="137"/>
      <c r="E842" s="138"/>
      <c r="F842" s="137"/>
      <c r="G842" s="127"/>
      <c r="H842" s="143"/>
      <c r="I842" s="143"/>
      <c r="K842" s="6"/>
      <c r="L842" s="6"/>
    </row>
    <row r="843" spans="1:12" x14ac:dyDescent="0.2">
      <c r="A843" s="477"/>
      <c r="B843" s="135"/>
      <c r="C843" s="136"/>
      <c r="D843" s="137"/>
      <c r="E843" s="138"/>
      <c r="F843" s="137"/>
      <c r="G843" s="127"/>
      <c r="H843" s="143"/>
      <c r="I843" s="143"/>
      <c r="K843" s="6"/>
      <c r="L843" s="6"/>
    </row>
    <row r="844" spans="1:12" x14ac:dyDescent="0.2">
      <c r="A844" s="477"/>
      <c r="B844" s="135"/>
      <c r="C844" s="136"/>
      <c r="D844" s="137"/>
      <c r="E844" s="138"/>
      <c r="F844" s="137"/>
      <c r="G844" s="127"/>
      <c r="H844" s="143"/>
      <c r="I844" s="143"/>
      <c r="K844" s="6"/>
      <c r="L844" s="6"/>
    </row>
    <row r="845" spans="1:12" x14ac:dyDescent="0.2">
      <c r="A845" s="477"/>
      <c r="B845" s="135"/>
      <c r="C845" s="136"/>
      <c r="D845" s="137"/>
      <c r="E845" s="138"/>
      <c r="F845" s="137"/>
      <c r="G845" s="127"/>
      <c r="H845" s="143"/>
      <c r="I845" s="143"/>
      <c r="K845" s="6"/>
      <c r="L845" s="6"/>
    </row>
    <row r="846" spans="1:12" x14ac:dyDescent="0.2">
      <c r="A846" s="477"/>
      <c r="B846" s="135"/>
      <c r="C846" s="136"/>
      <c r="D846" s="137"/>
      <c r="E846" s="138"/>
      <c r="F846" s="137"/>
      <c r="G846" s="127"/>
      <c r="H846" s="143"/>
      <c r="I846" s="143"/>
      <c r="K846" s="6"/>
      <c r="L846" s="6"/>
    </row>
    <row r="847" spans="1:12" x14ac:dyDescent="0.2">
      <c r="A847" s="477"/>
      <c r="B847" s="135"/>
      <c r="C847" s="136"/>
      <c r="D847" s="137"/>
      <c r="E847" s="138"/>
      <c r="F847" s="137"/>
      <c r="G847" s="127"/>
      <c r="H847" s="143"/>
      <c r="I847" s="143"/>
      <c r="K847" s="6"/>
      <c r="L847" s="6"/>
    </row>
    <row r="848" spans="1:12" x14ac:dyDescent="0.2">
      <c r="A848" s="477"/>
      <c r="B848" s="135"/>
      <c r="C848" s="136"/>
      <c r="D848" s="137"/>
      <c r="E848" s="138"/>
      <c r="F848" s="137"/>
      <c r="G848" s="127"/>
      <c r="H848" s="143"/>
      <c r="I848" s="143"/>
      <c r="K848" s="6"/>
      <c r="L848" s="6"/>
    </row>
    <row r="849" spans="1:12" x14ac:dyDescent="0.2">
      <c r="A849" s="477"/>
      <c r="B849" s="135"/>
      <c r="C849" s="136"/>
      <c r="D849" s="137"/>
      <c r="E849" s="138"/>
      <c r="F849" s="137"/>
      <c r="G849" s="127"/>
      <c r="H849" s="143"/>
      <c r="I849" s="143"/>
      <c r="K849" s="6"/>
      <c r="L849" s="6"/>
    </row>
    <row r="850" spans="1:12" x14ac:dyDescent="0.2">
      <c r="A850" s="477"/>
      <c r="B850" s="135"/>
      <c r="C850" s="136"/>
      <c r="D850" s="137"/>
      <c r="E850" s="138"/>
      <c r="F850" s="137"/>
      <c r="G850" s="127"/>
      <c r="H850" s="143"/>
      <c r="I850" s="143"/>
      <c r="K850" s="6"/>
      <c r="L850" s="6"/>
    </row>
    <row r="851" spans="1:12" x14ac:dyDescent="0.2">
      <c r="A851" s="477"/>
      <c r="B851" s="135"/>
      <c r="C851" s="136"/>
      <c r="D851" s="137"/>
      <c r="E851" s="138"/>
      <c r="F851" s="137"/>
      <c r="G851" s="127"/>
      <c r="H851" s="143"/>
      <c r="I851" s="143"/>
      <c r="K851" s="6"/>
      <c r="L851" s="6"/>
    </row>
    <row r="852" spans="1:12" x14ac:dyDescent="0.2">
      <c r="A852" s="477"/>
      <c r="B852" s="135"/>
      <c r="C852" s="136"/>
      <c r="D852" s="137"/>
      <c r="E852" s="138"/>
      <c r="F852" s="137"/>
      <c r="G852" s="127"/>
      <c r="H852" s="143"/>
      <c r="I852" s="143"/>
      <c r="K852" s="6"/>
      <c r="L852" s="6"/>
    </row>
    <row r="853" spans="1:12" x14ac:dyDescent="0.2">
      <c r="A853" s="477"/>
      <c r="B853" s="135"/>
      <c r="C853" s="136"/>
      <c r="D853" s="137"/>
      <c r="E853" s="138"/>
      <c r="F853" s="137"/>
      <c r="G853" s="127"/>
      <c r="H853" s="143"/>
      <c r="I853" s="143"/>
      <c r="K853" s="6"/>
      <c r="L853" s="6"/>
    </row>
    <row r="854" spans="1:12" x14ac:dyDescent="0.2">
      <c r="A854" s="477"/>
      <c r="B854" s="135"/>
      <c r="C854" s="136"/>
      <c r="D854" s="137"/>
      <c r="E854" s="138"/>
      <c r="F854" s="137"/>
      <c r="G854" s="127"/>
      <c r="H854" s="143"/>
      <c r="I854" s="143"/>
      <c r="K854" s="6"/>
      <c r="L854" s="6"/>
    </row>
    <row r="855" spans="1:12" x14ac:dyDescent="0.2">
      <c r="A855" s="477"/>
      <c r="B855" s="135"/>
      <c r="C855" s="136"/>
      <c r="D855" s="137"/>
      <c r="E855" s="138"/>
      <c r="F855" s="137"/>
      <c r="G855" s="127"/>
      <c r="H855" s="143"/>
      <c r="I855" s="143"/>
      <c r="K855" s="6"/>
      <c r="L855" s="6"/>
    </row>
    <row r="856" spans="1:12" x14ac:dyDescent="0.2">
      <c r="A856" s="477"/>
      <c r="B856" s="135"/>
      <c r="C856" s="136"/>
      <c r="D856" s="137"/>
      <c r="E856" s="138"/>
      <c r="F856" s="137"/>
      <c r="G856" s="127"/>
      <c r="H856" s="143"/>
      <c r="I856" s="143"/>
      <c r="K856" s="6"/>
      <c r="L856" s="6"/>
    </row>
    <row r="857" spans="1:12" x14ac:dyDescent="0.2">
      <c r="A857" s="477"/>
      <c r="B857" s="135"/>
      <c r="C857" s="136"/>
      <c r="D857" s="137"/>
      <c r="E857" s="138"/>
      <c r="F857" s="137"/>
      <c r="G857" s="127"/>
      <c r="H857" s="143"/>
      <c r="I857" s="143"/>
      <c r="K857" s="6"/>
      <c r="L857" s="6"/>
    </row>
    <row r="858" spans="1:12" x14ac:dyDescent="0.2">
      <c r="A858" s="477"/>
      <c r="B858" s="135"/>
      <c r="C858" s="136"/>
      <c r="D858" s="137"/>
      <c r="E858" s="138"/>
      <c r="F858" s="137"/>
      <c r="G858" s="127"/>
      <c r="H858" s="143"/>
      <c r="I858" s="143"/>
      <c r="K858" s="6"/>
      <c r="L858" s="6"/>
    </row>
    <row r="859" spans="1:12" x14ac:dyDescent="0.2">
      <c r="A859" s="477"/>
      <c r="B859" s="135"/>
      <c r="C859" s="136"/>
      <c r="D859" s="137"/>
      <c r="E859" s="138"/>
      <c r="F859" s="137"/>
      <c r="G859" s="127"/>
      <c r="H859" s="143"/>
      <c r="I859" s="143"/>
      <c r="K859" s="6"/>
      <c r="L859" s="6"/>
    </row>
    <row r="860" spans="1:12" x14ac:dyDescent="0.2">
      <c r="A860" s="477"/>
      <c r="B860" s="135"/>
      <c r="C860" s="136"/>
      <c r="D860" s="137"/>
      <c r="E860" s="138"/>
      <c r="F860" s="137"/>
      <c r="G860" s="127"/>
      <c r="H860" s="143"/>
      <c r="I860" s="143"/>
      <c r="K860" s="6"/>
      <c r="L860" s="6"/>
    </row>
    <row r="861" spans="1:12" x14ac:dyDescent="0.2">
      <c r="A861" s="477"/>
      <c r="B861" s="135"/>
      <c r="C861" s="136"/>
      <c r="D861" s="137"/>
      <c r="E861" s="138"/>
      <c r="F861" s="137"/>
      <c r="G861" s="127"/>
      <c r="H861" s="143"/>
      <c r="I861" s="143"/>
      <c r="K861" s="6"/>
      <c r="L861" s="6"/>
    </row>
    <row r="862" spans="1:12" x14ac:dyDescent="0.2">
      <c r="A862" s="477"/>
      <c r="B862" s="135"/>
      <c r="C862" s="136"/>
      <c r="D862" s="137"/>
      <c r="E862" s="138"/>
      <c r="F862" s="137"/>
      <c r="G862" s="127"/>
      <c r="H862" s="143"/>
      <c r="I862" s="143"/>
      <c r="K862" s="6"/>
      <c r="L862" s="6"/>
    </row>
    <row r="863" spans="1:12" x14ac:dyDescent="0.2">
      <c r="A863" s="477"/>
      <c r="B863" s="135"/>
      <c r="C863" s="136"/>
      <c r="D863" s="137"/>
      <c r="E863" s="138"/>
      <c r="F863" s="137"/>
      <c r="G863" s="127"/>
      <c r="H863" s="143"/>
      <c r="I863" s="143"/>
      <c r="K863" s="6"/>
      <c r="L863" s="6"/>
    </row>
    <row r="864" spans="1:12" x14ac:dyDescent="0.2">
      <c r="A864" s="477"/>
      <c r="B864" s="135"/>
      <c r="C864" s="136"/>
      <c r="D864" s="137"/>
      <c r="E864" s="138"/>
      <c r="F864" s="137"/>
      <c r="G864" s="127"/>
      <c r="H864" s="143"/>
      <c r="I864" s="143"/>
      <c r="K864" s="6"/>
      <c r="L864" s="6"/>
    </row>
    <row r="865" spans="1:12" x14ac:dyDescent="0.2">
      <c r="A865" s="477"/>
      <c r="B865" s="135"/>
      <c r="C865" s="136"/>
      <c r="D865" s="137"/>
      <c r="E865" s="138"/>
      <c r="F865" s="137"/>
      <c r="G865" s="127"/>
      <c r="H865" s="143"/>
      <c r="I865" s="143"/>
      <c r="K865" s="6"/>
      <c r="L865" s="6"/>
    </row>
    <row r="866" spans="1:12" x14ac:dyDescent="0.2">
      <c r="A866" s="477"/>
      <c r="B866" s="135"/>
      <c r="C866" s="136"/>
      <c r="D866" s="137"/>
      <c r="E866" s="138"/>
      <c r="F866" s="137"/>
      <c r="G866" s="127"/>
      <c r="H866" s="143"/>
      <c r="I866" s="143"/>
      <c r="K866" s="6"/>
      <c r="L866" s="6"/>
    </row>
    <row r="867" spans="1:12" x14ac:dyDescent="0.2">
      <c r="A867" s="477"/>
      <c r="B867" s="135"/>
      <c r="C867" s="136"/>
      <c r="D867" s="137"/>
      <c r="E867" s="138"/>
      <c r="F867" s="137"/>
      <c r="G867" s="127"/>
      <c r="H867" s="143"/>
      <c r="I867" s="143"/>
      <c r="K867" s="6"/>
      <c r="L867" s="6"/>
    </row>
    <row r="868" spans="1:12" x14ac:dyDescent="0.2">
      <c r="A868" s="477"/>
      <c r="B868" s="135"/>
      <c r="C868" s="136"/>
      <c r="D868" s="137"/>
      <c r="E868" s="138"/>
      <c r="F868" s="137"/>
      <c r="G868" s="127"/>
      <c r="H868" s="143"/>
      <c r="I868" s="143"/>
      <c r="K868" s="6"/>
      <c r="L868" s="6"/>
    </row>
    <row r="869" spans="1:12" x14ac:dyDescent="0.2">
      <c r="A869" s="477"/>
      <c r="B869" s="135"/>
      <c r="C869" s="136"/>
      <c r="D869" s="137"/>
      <c r="E869" s="138"/>
      <c r="F869" s="137"/>
      <c r="G869" s="127"/>
      <c r="H869" s="143"/>
      <c r="I869" s="143"/>
      <c r="K869" s="6"/>
      <c r="L869" s="6"/>
    </row>
    <row r="870" spans="1:12" x14ac:dyDescent="0.2">
      <c r="A870" s="477"/>
      <c r="B870" s="135"/>
      <c r="C870" s="136"/>
      <c r="D870" s="137"/>
      <c r="E870" s="138"/>
      <c r="F870" s="137"/>
      <c r="G870" s="127"/>
      <c r="H870" s="143"/>
      <c r="I870" s="143"/>
      <c r="K870" s="6"/>
      <c r="L870" s="6"/>
    </row>
    <row r="871" spans="1:12" x14ac:dyDescent="0.2">
      <c r="A871" s="477"/>
      <c r="B871" s="135"/>
      <c r="C871" s="136"/>
      <c r="D871" s="137"/>
      <c r="E871" s="138"/>
      <c r="F871" s="137"/>
      <c r="G871" s="127"/>
      <c r="H871" s="143"/>
      <c r="I871" s="143"/>
      <c r="K871" s="6"/>
      <c r="L871" s="6"/>
    </row>
    <row r="872" spans="1:12" x14ac:dyDescent="0.2">
      <c r="A872" s="477"/>
      <c r="B872" s="135"/>
      <c r="C872" s="136"/>
      <c r="D872" s="137"/>
      <c r="E872" s="138"/>
      <c r="F872" s="137"/>
      <c r="G872" s="127"/>
      <c r="H872" s="143"/>
      <c r="I872" s="143"/>
      <c r="K872" s="6"/>
      <c r="L872" s="6"/>
    </row>
    <row r="873" spans="1:12" x14ac:dyDescent="0.2">
      <c r="A873" s="477"/>
      <c r="B873" s="135"/>
      <c r="C873" s="136"/>
      <c r="D873" s="137"/>
      <c r="E873" s="138"/>
      <c r="F873" s="137"/>
      <c r="G873" s="127"/>
      <c r="H873" s="143"/>
      <c r="I873" s="143"/>
      <c r="K873" s="6"/>
      <c r="L873" s="6"/>
    </row>
    <row r="874" spans="1:12" x14ac:dyDescent="0.2">
      <c r="A874" s="477"/>
      <c r="B874" s="135"/>
      <c r="C874" s="136"/>
      <c r="D874" s="137"/>
      <c r="E874" s="138"/>
      <c r="F874" s="137"/>
      <c r="G874" s="127"/>
      <c r="H874" s="143"/>
      <c r="I874" s="143"/>
      <c r="K874" s="6"/>
      <c r="L874" s="6"/>
    </row>
    <row r="875" spans="1:12" x14ac:dyDescent="0.2">
      <c r="A875" s="477"/>
      <c r="B875" s="135"/>
      <c r="C875" s="136"/>
      <c r="D875" s="137"/>
      <c r="E875" s="138"/>
      <c r="F875" s="137"/>
      <c r="G875" s="127"/>
      <c r="H875" s="143"/>
      <c r="I875" s="143"/>
      <c r="K875" s="6"/>
      <c r="L875" s="6"/>
    </row>
    <row r="876" spans="1:12" x14ac:dyDescent="0.2">
      <c r="A876" s="477"/>
      <c r="B876" s="135"/>
      <c r="C876" s="136"/>
      <c r="D876" s="137"/>
      <c r="E876" s="138"/>
      <c r="F876" s="137"/>
      <c r="G876" s="127"/>
      <c r="H876" s="143"/>
      <c r="I876" s="143"/>
      <c r="K876" s="6"/>
      <c r="L876" s="6"/>
    </row>
    <row r="877" spans="1:12" x14ac:dyDescent="0.2">
      <c r="A877" s="477"/>
      <c r="B877" s="135"/>
      <c r="C877" s="136"/>
      <c r="D877" s="137"/>
      <c r="E877" s="138"/>
      <c r="F877" s="137"/>
      <c r="G877" s="127"/>
      <c r="H877" s="143"/>
      <c r="I877" s="143"/>
      <c r="K877" s="6"/>
      <c r="L877" s="6"/>
    </row>
    <row r="878" spans="1:12" x14ac:dyDescent="0.2">
      <c r="A878" s="477"/>
      <c r="B878" s="135"/>
      <c r="C878" s="136"/>
      <c r="D878" s="137"/>
      <c r="E878" s="138"/>
      <c r="F878" s="137"/>
      <c r="G878" s="127"/>
      <c r="H878" s="143"/>
      <c r="I878" s="143"/>
      <c r="K878" s="6"/>
      <c r="L878" s="6"/>
    </row>
    <row r="879" spans="1:12" x14ac:dyDescent="0.2">
      <c r="A879" s="477"/>
      <c r="B879" s="135"/>
      <c r="C879" s="136"/>
      <c r="D879" s="137"/>
      <c r="E879" s="138"/>
      <c r="F879" s="137"/>
      <c r="G879" s="127"/>
      <c r="H879" s="143"/>
      <c r="I879" s="143"/>
      <c r="K879" s="6"/>
      <c r="L879" s="6"/>
    </row>
    <row r="880" spans="1:12" x14ac:dyDescent="0.2">
      <c r="A880" s="477"/>
      <c r="B880" s="135"/>
      <c r="C880" s="136"/>
      <c r="D880" s="137"/>
      <c r="E880" s="138"/>
      <c r="F880" s="137"/>
      <c r="G880" s="127"/>
      <c r="H880" s="143"/>
      <c r="I880" s="143"/>
      <c r="K880" s="6"/>
      <c r="L880" s="6"/>
    </row>
    <row r="881" spans="1:12" x14ac:dyDescent="0.2">
      <c r="A881" s="477"/>
      <c r="B881" s="135"/>
      <c r="C881" s="136"/>
      <c r="D881" s="137"/>
      <c r="E881" s="138"/>
      <c r="F881" s="137"/>
      <c r="G881" s="127"/>
      <c r="H881" s="143"/>
      <c r="I881" s="143"/>
      <c r="K881" s="6"/>
      <c r="L881" s="6"/>
    </row>
    <row r="882" spans="1:12" x14ac:dyDescent="0.2">
      <c r="A882" s="477"/>
      <c r="B882" s="135"/>
      <c r="C882" s="136"/>
      <c r="D882" s="137"/>
      <c r="E882" s="138"/>
      <c r="F882" s="137"/>
      <c r="G882" s="127"/>
      <c r="H882" s="143"/>
      <c r="I882" s="143"/>
      <c r="K882" s="6"/>
      <c r="L882" s="6"/>
    </row>
    <row r="883" spans="1:12" x14ac:dyDescent="0.2">
      <c r="A883" s="477"/>
      <c r="B883" s="135"/>
      <c r="C883" s="136"/>
      <c r="D883" s="137"/>
      <c r="E883" s="138"/>
      <c r="F883" s="137"/>
      <c r="G883" s="127"/>
      <c r="H883" s="143"/>
      <c r="I883" s="143"/>
      <c r="K883" s="6"/>
      <c r="L883" s="6"/>
    </row>
    <row r="884" spans="1:12" x14ac:dyDescent="0.2">
      <c r="A884" s="477"/>
      <c r="B884" s="135"/>
      <c r="C884" s="136"/>
      <c r="D884" s="137"/>
      <c r="E884" s="138"/>
      <c r="F884" s="137"/>
      <c r="G884" s="127"/>
      <c r="H884" s="143"/>
      <c r="I884" s="143"/>
      <c r="K884" s="6"/>
      <c r="L884" s="6"/>
    </row>
    <row r="885" spans="1:12" x14ac:dyDescent="0.2">
      <c r="A885" s="477"/>
      <c r="B885" s="135"/>
      <c r="C885" s="136"/>
      <c r="D885" s="137"/>
      <c r="E885" s="138"/>
      <c r="F885" s="137"/>
      <c r="G885" s="127"/>
      <c r="H885" s="143"/>
      <c r="I885" s="143"/>
      <c r="K885" s="6"/>
      <c r="L885" s="6"/>
    </row>
    <row r="886" spans="1:12" x14ac:dyDescent="0.2">
      <c r="A886" s="477"/>
      <c r="B886" s="135"/>
      <c r="C886" s="136"/>
      <c r="D886" s="137"/>
      <c r="E886" s="138"/>
      <c r="F886" s="137"/>
      <c r="G886" s="127"/>
      <c r="H886" s="143"/>
      <c r="I886" s="143"/>
      <c r="K886" s="6"/>
      <c r="L886" s="6"/>
    </row>
    <row r="887" spans="1:12" x14ac:dyDescent="0.2">
      <c r="A887" s="477"/>
      <c r="B887" s="135"/>
      <c r="C887" s="136"/>
      <c r="D887" s="137"/>
      <c r="E887" s="138"/>
      <c r="F887" s="137"/>
      <c r="G887" s="127"/>
      <c r="H887" s="143"/>
      <c r="I887" s="143"/>
      <c r="K887" s="6"/>
      <c r="L887" s="6"/>
    </row>
    <row r="888" spans="1:12" x14ac:dyDescent="0.2">
      <c r="A888" s="477"/>
      <c r="B888" s="135"/>
      <c r="C888" s="136"/>
      <c r="D888" s="137"/>
      <c r="E888" s="138"/>
      <c r="F888" s="137"/>
      <c r="G888" s="127"/>
      <c r="H888" s="143"/>
      <c r="I888" s="143"/>
      <c r="K888" s="6"/>
      <c r="L888" s="6"/>
    </row>
    <row r="889" spans="1:12" x14ac:dyDescent="0.2">
      <c r="A889" s="477"/>
      <c r="B889" s="135"/>
      <c r="C889" s="136"/>
      <c r="D889" s="137"/>
      <c r="E889" s="138"/>
      <c r="F889" s="137"/>
      <c r="G889" s="127"/>
      <c r="H889" s="143"/>
      <c r="I889" s="143"/>
      <c r="K889" s="6"/>
      <c r="L889" s="6"/>
    </row>
    <row r="890" spans="1:12" x14ac:dyDescent="0.2">
      <c r="A890" s="477"/>
      <c r="B890" s="135"/>
      <c r="C890" s="136"/>
      <c r="D890" s="137"/>
      <c r="E890" s="138"/>
      <c r="F890" s="137"/>
      <c r="G890" s="127"/>
      <c r="H890" s="143"/>
      <c r="I890" s="143"/>
      <c r="K890" s="6"/>
      <c r="L890" s="6"/>
    </row>
    <row r="891" spans="1:12" x14ac:dyDescent="0.2">
      <c r="A891" s="477"/>
      <c r="B891" s="135"/>
      <c r="C891" s="136"/>
      <c r="D891" s="137"/>
      <c r="E891" s="138"/>
      <c r="F891" s="137"/>
      <c r="G891" s="127"/>
      <c r="H891" s="143"/>
      <c r="I891" s="143"/>
      <c r="K891" s="6"/>
      <c r="L891" s="6"/>
    </row>
    <row r="892" spans="1:12" x14ac:dyDescent="0.2">
      <c r="A892" s="477"/>
      <c r="B892" s="135"/>
      <c r="C892" s="136"/>
      <c r="D892" s="137"/>
      <c r="E892" s="138"/>
      <c r="F892" s="137"/>
      <c r="G892" s="127"/>
      <c r="H892" s="143"/>
      <c r="I892" s="143"/>
      <c r="K892" s="6"/>
      <c r="L892" s="6"/>
    </row>
    <row r="893" spans="1:12" x14ac:dyDescent="0.2">
      <c r="A893" s="477"/>
      <c r="B893" s="135"/>
      <c r="C893" s="136"/>
      <c r="D893" s="137"/>
      <c r="E893" s="138"/>
      <c r="F893" s="137"/>
      <c r="G893" s="127"/>
      <c r="H893" s="143"/>
      <c r="I893" s="143"/>
      <c r="K893" s="6"/>
      <c r="L893" s="6"/>
    </row>
    <row r="894" spans="1:12" x14ac:dyDescent="0.2">
      <c r="A894" s="477"/>
      <c r="B894" s="135"/>
      <c r="C894" s="136"/>
      <c r="D894" s="137"/>
      <c r="E894" s="138"/>
      <c r="F894" s="137"/>
      <c r="G894" s="127"/>
      <c r="H894" s="143"/>
      <c r="I894" s="143"/>
      <c r="K894" s="6"/>
      <c r="L894" s="6"/>
    </row>
    <row r="895" spans="1:12" x14ac:dyDescent="0.2">
      <c r="A895" s="477"/>
      <c r="B895" s="135"/>
      <c r="C895" s="136"/>
      <c r="D895" s="137"/>
      <c r="E895" s="138"/>
      <c r="F895" s="137"/>
      <c r="G895" s="127"/>
      <c r="H895" s="143"/>
      <c r="I895" s="143"/>
      <c r="K895" s="6"/>
      <c r="L895" s="6"/>
    </row>
    <row r="896" spans="1:12" x14ac:dyDescent="0.2">
      <c r="A896" s="477"/>
      <c r="B896" s="135"/>
      <c r="C896" s="136"/>
      <c r="D896" s="137"/>
      <c r="E896" s="138"/>
      <c r="F896" s="137"/>
      <c r="G896" s="127"/>
      <c r="H896" s="143"/>
      <c r="I896" s="143"/>
      <c r="K896" s="6"/>
      <c r="L896" s="6"/>
    </row>
    <row r="897" spans="1:12" x14ac:dyDescent="0.2">
      <c r="A897" s="477"/>
      <c r="B897" s="135"/>
      <c r="C897" s="136"/>
      <c r="D897" s="137"/>
      <c r="E897" s="138"/>
      <c r="F897" s="137"/>
      <c r="G897" s="127"/>
      <c r="H897" s="143"/>
      <c r="I897" s="143"/>
      <c r="K897" s="6"/>
      <c r="L897" s="6"/>
    </row>
    <row r="898" spans="1:12" x14ac:dyDescent="0.2">
      <c r="A898" s="477"/>
      <c r="B898" s="135"/>
      <c r="C898" s="136"/>
      <c r="D898" s="137"/>
      <c r="E898" s="138"/>
      <c r="F898" s="137"/>
      <c r="G898" s="127"/>
      <c r="H898" s="143"/>
      <c r="I898" s="143"/>
      <c r="K898" s="6"/>
      <c r="L898" s="6"/>
    </row>
    <row r="899" spans="1:12" x14ac:dyDescent="0.2">
      <c r="A899" s="477"/>
      <c r="B899" s="135"/>
      <c r="C899" s="136"/>
      <c r="D899" s="137"/>
      <c r="E899" s="138"/>
      <c r="F899" s="137"/>
      <c r="G899" s="127"/>
      <c r="H899" s="143"/>
      <c r="I899" s="143"/>
      <c r="K899" s="6"/>
      <c r="L899" s="6"/>
    </row>
    <row r="900" spans="1:12" x14ac:dyDescent="0.2">
      <c r="A900" s="477"/>
      <c r="B900" s="135"/>
      <c r="C900" s="136"/>
      <c r="D900" s="137"/>
      <c r="E900" s="138"/>
      <c r="F900" s="137"/>
      <c r="G900" s="127"/>
      <c r="H900" s="143"/>
      <c r="I900" s="143"/>
      <c r="K900" s="6"/>
      <c r="L900" s="6"/>
    </row>
    <row r="901" spans="1:12" x14ac:dyDescent="0.2">
      <c r="A901" s="477"/>
      <c r="B901" s="135"/>
      <c r="C901" s="136"/>
      <c r="D901" s="137"/>
      <c r="E901" s="138"/>
      <c r="F901" s="137"/>
      <c r="G901" s="127"/>
      <c r="H901" s="143"/>
      <c r="I901" s="143"/>
      <c r="K901" s="6"/>
      <c r="L901" s="6"/>
    </row>
    <row r="902" spans="1:12" x14ac:dyDescent="0.2">
      <c r="A902" s="477"/>
      <c r="B902" s="135"/>
      <c r="C902" s="136"/>
      <c r="D902" s="137"/>
      <c r="E902" s="138"/>
      <c r="F902" s="137"/>
      <c r="G902" s="127"/>
      <c r="H902" s="143"/>
      <c r="I902" s="143"/>
      <c r="K902" s="6"/>
      <c r="L902" s="6"/>
    </row>
    <row r="903" spans="1:12" x14ac:dyDescent="0.2">
      <c r="A903" s="477"/>
      <c r="B903" s="135"/>
      <c r="C903" s="136"/>
      <c r="D903" s="137"/>
      <c r="E903" s="138"/>
      <c r="F903" s="137"/>
      <c r="G903" s="127"/>
      <c r="H903" s="143"/>
      <c r="I903" s="143"/>
      <c r="K903" s="6"/>
      <c r="L903" s="6"/>
    </row>
    <row r="904" spans="1:12" x14ac:dyDescent="0.2">
      <c r="A904" s="477"/>
      <c r="B904" s="135"/>
      <c r="C904" s="136"/>
      <c r="D904" s="137"/>
      <c r="E904" s="138"/>
      <c r="F904" s="137"/>
      <c r="G904" s="127"/>
      <c r="H904" s="143"/>
      <c r="I904" s="143"/>
      <c r="K904" s="6"/>
      <c r="L904" s="6"/>
    </row>
    <row r="905" spans="1:12" x14ac:dyDescent="0.2">
      <c r="A905" s="477"/>
      <c r="B905" s="135"/>
      <c r="C905" s="136"/>
      <c r="D905" s="137"/>
      <c r="E905" s="138"/>
      <c r="F905" s="137"/>
      <c r="G905" s="127"/>
      <c r="H905" s="143"/>
      <c r="I905" s="143"/>
      <c r="K905" s="6"/>
      <c r="L905" s="6"/>
    </row>
    <row r="906" spans="1:12" x14ac:dyDescent="0.2">
      <c r="A906" s="477"/>
      <c r="B906" s="135"/>
      <c r="C906" s="136"/>
      <c r="D906" s="137"/>
      <c r="E906" s="138"/>
      <c r="F906" s="137"/>
      <c r="G906" s="127"/>
      <c r="H906" s="143"/>
      <c r="I906" s="143"/>
      <c r="K906" s="6"/>
      <c r="L906" s="6"/>
    </row>
    <row r="907" spans="1:12" x14ac:dyDescent="0.2">
      <c r="A907" s="477"/>
      <c r="B907" s="135"/>
      <c r="C907" s="136"/>
      <c r="D907" s="137"/>
      <c r="E907" s="138"/>
      <c r="F907" s="137"/>
      <c r="G907" s="127"/>
      <c r="H907" s="143"/>
      <c r="I907" s="143"/>
      <c r="K907" s="6"/>
      <c r="L907" s="6"/>
    </row>
    <row r="908" spans="1:12" x14ac:dyDescent="0.2">
      <c r="A908" s="477"/>
      <c r="B908" s="135"/>
      <c r="C908" s="136"/>
      <c r="D908" s="137"/>
      <c r="E908" s="138"/>
      <c r="F908" s="137"/>
      <c r="G908" s="127"/>
      <c r="H908" s="143"/>
      <c r="I908" s="143"/>
      <c r="K908" s="6"/>
      <c r="L908" s="6"/>
    </row>
    <row r="909" spans="1:12" x14ac:dyDescent="0.2">
      <c r="A909" s="477"/>
      <c r="B909" s="135"/>
      <c r="C909" s="136"/>
      <c r="D909" s="137"/>
      <c r="E909" s="138"/>
      <c r="F909" s="137"/>
      <c r="G909" s="127"/>
      <c r="H909" s="143"/>
      <c r="I909" s="143"/>
      <c r="K909" s="6"/>
      <c r="L909" s="6"/>
    </row>
    <row r="910" spans="1:12" x14ac:dyDescent="0.2">
      <c r="A910" s="477"/>
      <c r="B910" s="135"/>
      <c r="C910" s="136"/>
      <c r="D910" s="137"/>
      <c r="E910" s="138"/>
      <c r="F910" s="137"/>
      <c r="G910" s="127"/>
      <c r="H910" s="143"/>
      <c r="I910" s="143"/>
      <c r="K910" s="6"/>
      <c r="L910" s="6"/>
    </row>
    <row r="911" spans="1:12" x14ac:dyDescent="0.2">
      <c r="A911" s="477"/>
      <c r="B911" s="135"/>
      <c r="C911" s="136"/>
      <c r="D911" s="137"/>
      <c r="E911" s="138"/>
      <c r="F911" s="137"/>
      <c r="G911" s="127"/>
      <c r="H911" s="143"/>
      <c r="I911" s="143"/>
      <c r="K911" s="6"/>
      <c r="L911" s="6"/>
    </row>
    <row r="912" spans="1:12" x14ac:dyDescent="0.2">
      <c r="A912" s="477"/>
      <c r="B912" s="135"/>
      <c r="C912" s="136"/>
      <c r="D912" s="137"/>
      <c r="E912" s="138"/>
      <c r="F912" s="137"/>
      <c r="G912" s="127"/>
      <c r="H912" s="143"/>
      <c r="I912" s="143"/>
      <c r="K912" s="6"/>
      <c r="L912" s="6"/>
    </row>
    <row r="913" spans="1:12" x14ac:dyDescent="0.2">
      <c r="A913" s="477"/>
      <c r="B913" s="135"/>
      <c r="C913" s="136"/>
      <c r="D913" s="137"/>
      <c r="E913" s="138"/>
      <c r="F913" s="137"/>
      <c r="G913" s="127"/>
      <c r="H913" s="143"/>
      <c r="I913" s="143"/>
      <c r="K913" s="6"/>
      <c r="L913" s="6"/>
    </row>
    <row r="914" spans="1:12" x14ac:dyDescent="0.2">
      <c r="A914" s="477"/>
      <c r="B914" s="135"/>
      <c r="C914" s="136"/>
      <c r="D914" s="137"/>
      <c r="E914" s="138"/>
      <c r="F914" s="137"/>
      <c r="G914" s="127"/>
      <c r="H914" s="143"/>
      <c r="I914" s="143"/>
      <c r="K914" s="6"/>
      <c r="L914" s="6"/>
    </row>
    <row r="915" spans="1:12" x14ac:dyDescent="0.2">
      <c r="A915" s="477"/>
      <c r="B915" s="135"/>
      <c r="C915" s="136"/>
      <c r="D915" s="137"/>
      <c r="E915" s="138"/>
      <c r="F915" s="137"/>
      <c r="G915" s="127"/>
      <c r="H915" s="143"/>
      <c r="I915" s="143"/>
      <c r="K915" s="6"/>
      <c r="L915" s="6"/>
    </row>
    <row r="916" spans="1:12" x14ac:dyDescent="0.2">
      <c r="A916" s="477"/>
      <c r="B916" s="135"/>
      <c r="C916" s="136"/>
      <c r="D916" s="137"/>
      <c r="E916" s="138"/>
      <c r="F916" s="137"/>
      <c r="G916" s="127"/>
      <c r="H916" s="143"/>
      <c r="I916" s="143"/>
      <c r="K916" s="6"/>
      <c r="L916" s="6"/>
    </row>
    <row r="917" spans="1:12" x14ac:dyDescent="0.2">
      <c r="A917" s="477"/>
      <c r="B917" s="135"/>
      <c r="C917" s="136"/>
      <c r="D917" s="137"/>
      <c r="E917" s="138"/>
      <c r="F917" s="137"/>
      <c r="G917" s="127"/>
      <c r="H917" s="143"/>
      <c r="I917" s="143"/>
      <c r="K917" s="6"/>
      <c r="L917" s="6"/>
    </row>
    <row r="918" spans="1:12" x14ac:dyDescent="0.2">
      <c r="A918" s="477"/>
      <c r="B918" s="135"/>
      <c r="C918" s="136"/>
      <c r="D918" s="137"/>
      <c r="E918" s="138"/>
      <c r="F918" s="137"/>
      <c r="G918" s="127"/>
      <c r="H918" s="143"/>
      <c r="I918" s="143"/>
      <c r="K918" s="6"/>
      <c r="L918" s="6"/>
    </row>
    <row r="919" spans="1:12" x14ac:dyDescent="0.2">
      <c r="A919" s="477"/>
      <c r="B919" s="135"/>
      <c r="C919" s="136"/>
      <c r="D919" s="137"/>
      <c r="E919" s="138"/>
      <c r="F919" s="137"/>
      <c r="G919" s="127"/>
      <c r="H919" s="143"/>
      <c r="I919" s="143"/>
      <c r="K919" s="6"/>
      <c r="L919" s="6"/>
    </row>
    <row r="920" spans="1:12" x14ac:dyDescent="0.2">
      <c r="A920" s="477"/>
      <c r="B920" s="135"/>
      <c r="C920" s="136"/>
      <c r="D920" s="137"/>
      <c r="E920" s="138"/>
      <c r="F920" s="137"/>
      <c r="G920" s="127"/>
      <c r="H920" s="143"/>
      <c r="I920" s="143"/>
      <c r="K920" s="6"/>
      <c r="L920" s="6"/>
    </row>
    <row r="921" spans="1:12" x14ac:dyDescent="0.2">
      <c r="A921" s="477"/>
      <c r="B921" s="135"/>
      <c r="C921" s="136"/>
      <c r="D921" s="137"/>
      <c r="E921" s="138"/>
      <c r="F921" s="137"/>
      <c r="G921" s="127"/>
      <c r="H921" s="143"/>
      <c r="I921" s="143"/>
      <c r="K921" s="6"/>
      <c r="L921" s="6"/>
    </row>
    <row r="922" spans="1:12" x14ac:dyDescent="0.2">
      <c r="A922" s="477"/>
      <c r="B922" s="135"/>
      <c r="C922" s="136"/>
      <c r="D922" s="137"/>
      <c r="E922" s="138"/>
      <c r="F922" s="137"/>
      <c r="G922" s="127"/>
      <c r="H922" s="143"/>
      <c r="I922" s="143"/>
      <c r="K922" s="6"/>
      <c r="L922" s="6"/>
    </row>
    <row r="923" spans="1:12" x14ac:dyDescent="0.2">
      <c r="A923" s="477"/>
      <c r="B923" s="135"/>
      <c r="C923" s="136"/>
      <c r="D923" s="137"/>
      <c r="E923" s="138"/>
      <c r="F923" s="137"/>
      <c r="G923" s="127"/>
      <c r="H923" s="143"/>
      <c r="I923" s="143"/>
      <c r="K923" s="6"/>
      <c r="L923" s="6"/>
    </row>
    <row r="924" spans="1:12" x14ac:dyDescent="0.2">
      <c r="A924" s="477"/>
      <c r="B924" s="135"/>
      <c r="C924" s="136"/>
      <c r="D924" s="137"/>
      <c r="E924" s="138"/>
      <c r="F924" s="137"/>
      <c r="G924" s="127"/>
      <c r="H924" s="143"/>
      <c r="I924" s="143"/>
      <c r="K924" s="6"/>
      <c r="L924" s="6"/>
    </row>
    <row r="925" spans="1:12" x14ac:dyDescent="0.2">
      <c r="A925" s="477"/>
      <c r="B925" s="135"/>
      <c r="C925" s="136"/>
      <c r="D925" s="137"/>
      <c r="E925" s="138"/>
      <c r="F925" s="137"/>
      <c r="G925" s="127"/>
      <c r="H925" s="143"/>
      <c r="I925" s="143"/>
      <c r="K925" s="6"/>
      <c r="L925" s="6"/>
    </row>
    <row r="926" spans="1:12" x14ac:dyDescent="0.2">
      <c r="A926" s="477"/>
      <c r="B926" s="135"/>
      <c r="C926" s="136"/>
      <c r="D926" s="137"/>
      <c r="E926" s="138"/>
      <c r="F926" s="137"/>
      <c r="G926" s="127"/>
      <c r="H926" s="143"/>
      <c r="I926" s="143"/>
      <c r="K926" s="6"/>
      <c r="L926" s="6"/>
    </row>
    <row r="927" spans="1:12" x14ac:dyDescent="0.2">
      <c r="A927" s="477"/>
      <c r="B927" s="135"/>
      <c r="C927" s="136"/>
      <c r="D927" s="137"/>
      <c r="E927" s="138"/>
      <c r="F927" s="137"/>
      <c r="G927" s="127"/>
      <c r="H927" s="143"/>
      <c r="I927" s="143"/>
      <c r="K927" s="6"/>
      <c r="L927" s="6"/>
    </row>
    <row r="928" spans="1:12" x14ac:dyDescent="0.2">
      <c r="A928" s="477"/>
      <c r="B928" s="135"/>
      <c r="C928" s="136"/>
      <c r="D928" s="137"/>
      <c r="E928" s="138"/>
      <c r="F928" s="137"/>
      <c r="G928" s="127"/>
      <c r="H928" s="143"/>
      <c r="I928" s="143"/>
      <c r="K928" s="6"/>
      <c r="L928" s="6"/>
    </row>
    <row r="929" spans="1:12" x14ac:dyDescent="0.2">
      <c r="A929" s="477"/>
      <c r="B929" s="135"/>
      <c r="C929" s="136"/>
      <c r="D929" s="137"/>
      <c r="E929" s="138"/>
      <c r="F929" s="137"/>
      <c r="G929" s="127"/>
      <c r="H929" s="143"/>
      <c r="I929" s="143"/>
      <c r="K929" s="6"/>
      <c r="L929" s="6"/>
    </row>
    <row r="930" spans="1:12" x14ac:dyDescent="0.2">
      <c r="A930" s="477"/>
      <c r="B930" s="135"/>
      <c r="C930" s="136"/>
      <c r="D930" s="137"/>
      <c r="E930" s="138"/>
      <c r="F930" s="137"/>
      <c r="G930" s="127"/>
      <c r="H930" s="143"/>
      <c r="I930" s="143"/>
      <c r="K930" s="6"/>
      <c r="L930" s="6"/>
    </row>
    <row r="931" spans="1:12" x14ac:dyDescent="0.2">
      <c r="A931" s="477"/>
      <c r="B931" s="135"/>
      <c r="C931" s="136"/>
      <c r="D931" s="137"/>
      <c r="E931" s="138"/>
      <c r="F931" s="137"/>
      <c r="G931" s="127"/>
      <c r="H931" s="143"/>
      <c r="I931" s="143"/>
      <c r="K931" s="6"/>
      <c r="L931" s="6"/>
    </row>
    <row r="932" spans="1:12" x14ac:dyDescent="0.2">
      <c r="A932" s="477"/>
      <c r="B932" s="135"/>
      <c r="C932" s="136"/>
      <c r="D932" s="137"/>
      <c r="E932" s="138"/>
      <c r="F932" s="137"/>
      <c r="G932" s="127"/>
      <c r="H932" s="143"/>
      <c r="I932" s="143"/>
      <c r="K932" s="6"/>
      <c r="L932" s="6"/>
    </row>
    <row r="933" spans="1:12" x14ac:dyDescent="0.2">
      <c r="A933" s="477"/>
      <c r="B933" s="135"/>
      <c r="C933" s="136"/>
      <c r="D933" s="137"/>
      <c r="E933" s="138"/>
      <c r="F933" s="137"/>
      <c r="G933" s="127"/>
      <c r="H933" s="143"/>
      <c r="I933" s="143"/>
      <c r="K933" s="6"/>
      <c r="L933" s="6"/>
    </row>
    <row r="934" spans="1:12" x14ac:dyDescent="0.2">
      <c r="A934" s="477"/>
      <c r="B934" s="135"/>
      <c r="C934" s="136"/>
      <c r="D934" s="137"/>
      <c r="E934" s="138"/>
      <c r="F934" s="137"/>
      <c r="G934" s="127"/>
      <c r="H934" s="143"/>
      <c r="I934" s="143"/>
      <c r="K934" s="6"/>
      <c r="L934" s="6"/>
    </row>
    <row r="935" spans="1:12" x14ac:dyDescent="0.2">
      <c r="A935" s="477"/>
      <c r="B935" s="135"/>
      <c r="C935" s="136"/>
      <c r="D935" s="137"/>
      <c r="E935" s="138"/>
      <c r="F935" s="137"/>
      <c r="G935" s="127"/>
      <c r="H935" s="143"/>
      <c r="I935" s="143"/>
      <c r="K935" s="6"/>
      <c r="L935" s="6"/>
    </row>
    <row r="936" spans="1:12" x14ac:dyDescent="0.2">
      <c r="A936" s="477"/>
      <c r="B936" s="135"/>
      <c r="C936" s="136"/>
      <c r="D936" s="137"/>
      <c r="E936" s="138"/>
      <c r="F936" s="137"/>
      <c r="G936" s="127"/>
      <c r="H936" s="143"/>
      <c r="I936" s="143"/>
      <c r="K936" s="6"/>
      <c r="L936" s="6"/>
    </row>
    <row r="937" spans="1:12" x14ac:dyDescent="0.2">
      <c r="A937" s="477"/>
      <c r="B937" s="135"/>
      <c r="C937" s="136"/>
      <c r="D937" s="137"/>
      <c r="E937" s="138"/>
      <c r="F937" s="137"/>
      <c r="G937" s="127"/>
      <c r="H937" s="143"/>
      <c r="I937" s="143"/>
      <c r="K937" s="6"/>
      <c r="L937" s="6"/>
    </row>
    <row r="938" spans="1:12" x14ac:dyDescent="0.2">
      <c r="A938" s="477"/>
      <c r="B938" s="135"/>
      <c r="C938" s="136"/>
      <c r="D938" s="137"/>
      <c r="E938" s="138"/>
      <c r="F938" s="137"/>
      <c r="G938" s="127"/>
      <c r="H938" s="143"/>
      <c r="I938" s="143"/>
      <c r="K938" s="6"/>
      <c r="L938" s="6"/>
    </row>
    <row r="939" spans="1:12" x14ac:dyDescent="0.2">
      <c r="A939" s="477"/>
      <c r="B939" s="135"/>
      <c r="C939" s="136"/>
      <c r="D939" s="137"/>
      <c r="E939" s="138"/>
      <c r="F939" s="137"/>
      <c r="G939" s="127"/>
      <c r="H939" s="143"/>
      <c r="I939" s="143"/>
      <c r="K939" s="6"/>
      <c r="L939" s="6"/>
    </row>
    <row r="940" spans="1:12" x14ac:dyDescent="0.2">
      <c r="A940" s="477"/>
      <c r="B940" s="135"/>
      <c r="C940" s="136"/>
      <c r="D940" s="137"/>
      <c r="E940" s="138"/>
      <c r="F940" s="137"/>
      <c r="G940" s="127"/>
      <c r="H940" s="143"/>
      <c r="I940" s="143"/>
      <c r="K940" s="6"/>
      <c r="L940" s="6"/>
    </row>
    <row r="941" spans="1:12" x14ac:dyDescent="0.2">
      <c r="A941" s="477"/>
      <c r="B941" s="135"/>
      <c r="C941" s="136"/>
      <c r="D941" s="137"/>
      <c r="E941" s="138"/>
      <c r="F941" s="137"/>
      <c r="G941" s="127"/>
      <c r="H941" s="143"/>
      <c r="I941" s="143"/>
      <c r="K941" s="6"/>
      <c r="L941" s="6"/>
    </row>
    <row r="942" spans="1:12" x14ac:dyDescent="0.2">
      <c r="A942" s="477"/>
      <c r="B942" s="135"/>
      <c r="C942" s="136"/>
      <c r="D942" s="137"/>
      <c r="E942" s="138"/>
      <c r="F942" s="137"/>
      <c r="G942" s="127"/>
      <c r="H942" s="143"/>
      <c r="I942" s="143"/>
      <c r="K942" s="6"/>
      <c r="L942" s="6"/>
    </row>
    <row r="943" spans="1:12" x14ac:dyDescent="0.2">
      <c r="A943" s="477"/>
      <c r="B943" s="135"/>
      <c r="C943" s="136"/>
      <c r="D943" s="137"/>
      <c r="E943" s="138"/>
      <c r="F943" s="137"/>
      <c r="G943" s="127"/>
      <c r="H943" s="143"/>
      <c r="I943" s="143"/>
      <c r="K943" s="6"/>
      <c r="L943" s="6"/>
    </row>
    <row r="944" spans="1:12" x14ac:dyDescent="0.2">
      <c r="A944" s="477"/>
      <c r="B944" s="135"/>
      <c r="C944" s="136"/>
      <c r="D944" s="137"/>
      <c r="E944" s="138"/>
      <c r="F944" s="137"/>
      <c r="G944" s="127"/>
      <c r="H944" s="143"/>
      <c r="I944" s="143"/>
      <c r="K944" s="6"/>
      <c r="L944" s="6"/>
    </row>
    <row r="945" spans="1:12" x14ac:dyDescent="0.2">
      <c r="A945" s="477"/>
      <c r="B945" s="135"/>
      <c r="C945" s="136"/>
      <c r="D945" s="137"/>
      <c r="E945" s="138"/>
      <c r="F945" s="137"/>
      <c r="G945" s="127"/>
      <c r="H945" s="143"/>
      <c r="I945" s="143"/>
      <c r="K945" s="6"/>
      <c r="L945" s="6"/>
    </row>
    <row r="946" spans="1:12" x14ac:dyDescent="0.2">
      <c r="A946" s="477"/>
      <c r="B946" s="135"/>
      <c r="C946" s="136"/>
      <c r="D946" s="137"/>
      <c r="E946" s="138"/>
      <c r="F946" s="137"/>
      <c r="G946" s="127"/>
      <c r="H946" s="143"/>
      <c r="I946" s="143"/>
      <c r="K946" s="6"/>
      <c r="L946" s="6"/>
    </row>
    <row r="947" spans="1:12" x14ac:dyDescent="0.2">
      <c r="A947" s="477"/>
      <c r="B947" s="135"/>
      <c r="C947" s="136"/>
      <c r="D947" s="137"/>
      <c r="E947" s="138"/>
      <c r="F947" s="137"/>
      <c r="G947" s="127"/>
      <c r="H947" s="143"/>
      <c r="I947" s="143"/>
      <c r="K947" s="6"/>
      <c r="L947" s="6"/>
    </row>
    <row r="948" spans="1:12" x14ac:dyDescent="0.2">
      <c r="A948" s="477"/>
      <c r="B948" s="135"/>
      <c r="C948" s="136"/>
      <c r="D948" s="137"/>
      <c r="E948" s="138"/>
      <c r="F948" s="137"/>
      <c r="G948" s="127"/>
      <c r="H948" s="143"/>
      <c r="I948" s="143"/>
      <c r="K948" s="6"/>
      <c r="L948" s="6"/>
    </row>
    <row r="949" spans="1:12" x14ac:dyDescent="0.2">
      <c r="A949" s="477"/>
      <c r="B949" s="135"/>
      <c r="C949" s="136"/>
      <c r="D949" s="137"/>
      <c r="E949" s="138"/>
      <c r="F949" s="137"/>
      <c r="G949" s="127"/>
      <c r="H949" s="143"/>
      <c r="I949" s="143"/>
      <c r="K949" s="6"/>
      <c r="L949" s="6"/>
    </row>
    <row r="950" spans="1:12" x14ac:dyDescent="0.2">
      <c r="A950" s="477"/>
      <c r="B950" s="135"/>
      <c r="C950" s="136"/>
      <c r="D950" s="137"/>
      <c r="E950" s="138"/>
      <c r="F950" s="137"/>
      <c r="G950" s="127"/>
      <c r="H950" s="143"/>
      <c r="I950" s="143"/>
      <c r="K950" s="6"/>
      <c r="L950" s="6"/>
    </row>
    <row r="951" spans="1:12" x14ac:dyDescent="0.2">
      <c r="A951" s="477"/>
      <c r="B951" s="135"/>
      <c r="C951" s="136"/>
      <c r="D951" s="137"/>
      <c r="E951" s="138"/>
      <c r="F951" s="137"/>
      <c r="G951" s="127"/>
      <c r="H951" s="143"/>
      <c r="I951" s="143"/>
      <c r="K951" s="6"/>
      <c r="L951" s="6"/>
    </row>
    <row r="952" spans="1:12" x14ac:dyDescent="0.2">
      <c r="A952" s="477"/>
      <c r="B952" s="135"/>
      <c r="C952" s="136"/>
      <c r="D952" s="137"/>
      <c r="E952" s="138"/>
      <c r="F952" s="137"/>
      <c r="G952" s="127"/>
      <c r="H952" s="143"/>
      <c r="I952" s="143"/>
      <c r="K952" s="6"/>
      <c r="L952" s="6"/>
    </row>
    <row r="953" spans="1:12" x14ac:dyDescent="0.2">
      <c r="A953" s="477"/>
      <c r="B953" s="135"/>
      <c r="C953" s="136"/>
      <c r="D953" s="137"/>
      <c r="E953" s="138"/>
      <c r="F953" s="137"/>
      <c r="G953" s="127"/>
      <c r="H953" s="143"/>
      <c r="I953" s="143"/>
      <c r="K953" s="6"/>
      <c r="L953" s="6"/>
    </row>
    <row r="954" spans="1:12" x14ac:dyDescent="0.2">
      <c r="A954" s="477"/>
      <c r="B954" s="135"/>
      <c r="C954" s="136"/>
      <c r="D954" s="137"/>
      <c r="E954" s="138"/>
      <c r="F954" s="137"/>
      <c r="G954" s="127"/>
      <c r="H954" s="143"/>
      <c r="I954" s="143"/>
      <c r="K954" s="6"/>
      <c r="L954" s="6"/>
    </row>
    <row r="955" spans="1:12" x14ac:dyDescent="0.2">
      <c r="A955" s="477"/>
      <c r="B955" s="135"/>
      <c r="C955" s="136"/>
      <c r="D955" s="137"/>
      <c r="E955" s="138"/>
      <c r="F955" s="137"/>
      <c r="G955" s="127"/>
      <c r="H955" s="143"/>
      <c r="I955" s="143"/>
      <c r="K955" s="6"/>
      <c r="L955" s="6"/>
    </row>
    <row r="956" spans="1:12" x14ac:dyDescent="0.2">
      <c r="A956" s="477"/>
      <c r="B956" s="135"/>
      <c r="C956" s="136"/>
      <c r="D956" s="137"/>
      <c r="E956" s="138"/>
      <c r="F956" s="137"/>
      <c r="G956" s="127"/>
      <c r="H956" s="143"/>
      <c r="I956" s="143"/>
      <c r="K956" s="6"/>
      <c r="L956" s="6"/>
    </row>
    <row r="957" spans="1:12" x14ac:dyDescent="0.2">
      <c r="A957" s="477"/>
      <c r="B957" s="135"/>
      <c r="C957" s="136"/>
      <c r="D957" s="137"/>
      <c r="E957" s="138"/>
      <c r="F957" s="137"/>
      <c r="G957" s="127"/>
      <c r="H957" s="143"/>
      <c r="I957" s="143"/>
      <c r="K957" s="6"/>
      <c r="L957" s="6"/>
    </row>
    <row r="958" spans="1:12" x14ac:dyDescent="0.2">
      <c r="A958" s="477"/>
      <c r="B958" s="135"/>
      <c r="C958" s="136"/>
      <c r="D958" s="137"/>
      <c r="E958" s="138"/>
      <c r="F958" s="137"/>
      <c r="G958" s="127"/>
      <c r="H958" s="143"/>
      <c r="I958" s="143"/>
      <c r="K958" s="6"/>
      <c r="L958" s="6"/>
    </row>
    <row r="959" spans="1:12" x14ac:dyDescent="0.2">
      <c r="A959" s="477"/>
      <c r="B959" s="135"/>
      <c r="C959" s="136"/>
      <c r="D959" s="137"/>
      <c r="E959" s="138"/>
      <c r="F959" s="137"/>
      <c r="G959" s="127"/>
      <c r="H959" s="143"/>
      <c r="I959" s="143"/>
      <c r="K959" s="6"/>
      <c r="L959" s="6"/>
    </row>
    <row r="960" spans="1:12" x14ac:dyDescent="0.2">
      <c r="A960" s="477"/>
      <c r="B960" s="135"/>
      <c r="C960" s="136"/>
      <c r="D960" s="137"/>
      <c r="E960" s="138"/>
      <c r="F960" s="137"/>
      <c r="G960" s="127"/>
      <c r="H960" s="143"/>
      <c r="I960" s="143"/>
      <c r="K960" s="6"/>
      <c r="L960" s="6"/>
    </row>
    <row r="961" spans="1:12" x14ac:dyDescent="0.2">
      <c r="A961" s="477"/>
      <c r="B961" s="135"/>
      <c r="C961" s="136"/>
      <c r="D961" s="137"/>
      <c r="E961" s="138"/>
      <c r="F961" s="137"/>
      <c r="G961" s="127"/>
      <c r="H961" s="143"/>
      <c r="I961" s="143"/>
      <c r="K961" s="6"/>
      <c r="L961" s="6"/>
    </row>
    <row r="962" spans="1:12" x14ac:dyDescent="0.2">
      <c r="A962" s="477"/>
      <c r="B962" s="135"/>
      <c r="C962" s="136"/>
      <c r="D962" s="137"/>
      <c r="E962" s="138"/>
      <c r="F962" s="137"/>
      <c r="G962" s="127"/>
      <c r="H962" s="143"/>
      <c r="I962" s="143"/>
      <c r="K962" s="6"/>
      <c r="L962" s="6"/>
    </row>
    <row r="963" spans="1:12" x14ac:dyDescent="0.2">
      <c r="A963" s="477"/>
      <c r="B963" s="135"/>
      <c r="C963" s="136"/>
      <c r="D963" s="137"/>
      <c r="E963" s="138"/>
      <c r="F963" s="137"/>
      <c r="G963" s="127"/>
      <c r="H963" s="143"/>
      <c r="I963" s="143"/>
      <c r="K963" s="6"/>
      <c r="L963" s="6"/>
    </row>
    <row r="964" spans="1:12" x14ac:dyDescent="0.2">
      <c r="A964" s="477"/>
      <c r="B964" s="135"/>
      <c r="C964" s="136"/>
      <c r="D964" s="137"/>
      <c r="E964" s="138"/>
      <c r="F964" s="137"/>
      <c r="G964" s="127"/>
      <c r="H964" s="143"/>
      <c r="I964" s="143"/>
      <c r="K964" s="6"/>
      <c r="L964" s="6"/>
    </row>
    <row r="965" spans="1:12" x14ac:dyDescent="0.2">
      <c r="A965" s="477"/>
      <c r="B965" s="135"/>
      <c r="C965" s="136"/>
      <c r="D965" s="137"/>
      <c r="E965" s="138"/>
      <c r="F965" s="137"/>
      <c r="G965" s="127"/>
      <c r="H965" s="143"/>
      <c r="I965" s="143"/>
      <c r="K965" s="6"/>
      <c r="L965" s="6"/>
    </row>
    <row r="966" spans="1:12" x14ac:dyDescent="0.2">
      <c r="A966" s="477"/>
      <c r="B966" s="135"/>
      <c r="C966" s="136"/>
      <c r="D966" s="137"/>
      <c r="E966" s="138"/>
      <c r="F966" s="137"/>
      <c r="G966" s="127"/>
      <c r="H966" s="143"/>
      <c r="I966" s="143"/>
      <c r="K966" s="6"/>
      <c r="L966" s="6"/>
    </row>
    <row r="967" spans="1:12" x14ac:dyDescent="0.2">
      <c r="A967" s="477"/>
      <c r="B967" s="135"/>
      <c r="C967" s="136"/>
      <c r="D967" s="137"/>
      <c r="E967" s="138"/>
      <c r="F967" s="137"/>
      <c r="G967" s="127"/>
      <c r="H967" s="143"/>
      <c r="I967" s="143"/>
      <c r="K967" s="6"/>
      <c r="L967" s="6"/>
    </row>
    <row r="968" spans="1:12" x14ac:dyDescent="0.2">
      <c r="A968" s="477"/>
      <c r="B968" s="135"/>
      <c r="C968" s="136"/>
      <c r="D968" s="137"/>
      <c r="E968" s="138"/>
      <c r="F968" s="137"/>
      <c r="G968" s="127"/>
      <c r="H968" s="143"/>
      <c r="I968" s="143"/>
      <c r="K968" s="6"/>
      <c r="L968" s="6"/>
    </row>
    <row r="969" spans="1:12" x14ac:dyDescent="0.2">
      <c r="A969" s="477"/>
      <c r="B969" s="135"/>
      <c r="C969" s="136"/>
      <c r="D969" s="137"/>
      <c r="E969" s="138"/>
      <c r="F969" s="137"/>
      <c r="G969" s="127"/>
      <c r="H969" s="143"/>
      <c r="I969" s="143"/>
      <c r="K969" s="6"/>
      <c r="L969" s="6"/>
    </row>
    <row r="970" spans="1:12" x14ac:dyDescent="0.2">
      <c r="A970" s="477"/>
      <c r="B970" s="135"/>
      <c r="C970" s="136"/>
      <c r="D970" s="137"/>
      <c r="E970" s="138"/>
      <c r="F970" s="137"/>
      <c r="G970" s="127"/>
      <c r="H970" s="143"/>
      <c r="I970" s="143"/>
      <c r="K970" s="6"/>
      <c r="L970" s="6"/>
    </row>
    <row r="971" spans="1:12" x14ac:dyDescent="0.2">
      <c r="A971" s="477"/>
      <c r="B971" s="135"/>
      <c r="C971" s="136"/>
      <c r="D971" s="137"/>
      <c r="E971" s="138"/>
      <c r="F971" s="137"/>
      <c r="G971" s="127"/>
      <c r="H971" s="143"/>
      <c r="I971" s="143"/>
      <c r="K971" s="6"/>
      <c r="L971" s="6"/>
    </row>
    <row r="972" spans="1:12" x14ac:dyDescent="0.2">
      <c r="A972" s="477"/>
      <c r="B972" s="135"/>
      <c r="C972" s="136"/>
      <c r="D972" s="137"/>
      <c r="E972" s="138"/>
      <c r="F972" s="137"/>
      <c r="G972" s="127"/>
      <c r="H972" s="143"/>
      <c r="I972" s="143"/>
      <c r="K972" s="6"/>
      <c r="L972" s="6"/>
    </row>
    <row r="973" spans="1:12" x14ac:dyDescent="0.2">
      <c r="A973" s="477"/>
      <c r="B973" s="135"/>
      <c r="C973" s="136"/>
      <c r="D973" s="137"/>
      <c r="E973" s="138"/>
      <c r="F973" s="137"/>
      <c r="G973" s="127"/>
      <c r="H973" s="143"/>
      <c r="I973" s="143"/>
      <c r="K973" s="6"/>
      <c r="L973" s="6"/>
    </row>
    <row r="974" spans="1:12" x14ac:dyDescent="0.2">
      <c r="A974" s="477"/>
      <c r="B974" s="135"/>
      <c r="C974" s="136"/>
      <c r="D974" s="137"/>
      <c r="E974" s="138"/>
      <c r="F974" s="137"/>
      <c r="G974" s="127"/>
      <c r="H974" s="143"/>
      <c r="I974" s="143"/>
      <c r="K974" s="6"/>
      <c r="L974" s="6"/>
    </row>
    <row r="975" spans="1:12" x14ac:dyDescent="0.2">
      <c r="A975" s="477"/>
      <c r="B975" s="135"/>
      <c r="C975" s="136"/>
      <c r="D975" s="137"/>
      <c r="E975" s="138"/>
      <c r="F975" s="137"/>
      <c r="G975" s="127"/>
      <c r="H975" s="143"/>
      <c r="I975" s="143"/>
      <c r="K975" s="6"/>
      <c r="L975" s="6"/>
    </row>
    <row r="976" spans="1:12" x14ac:dyDescent="0.2">
      <c r="A976" s="477"/>
      <c r="B976" s="135"/>
      <c r="C976" s="136"/>
      <c r="D976" s="137"/>
      <c r="E976" s="138"/>
      <c r="F976" s="137"/>
      <c r="G976" s="127"/>
      <c r="H976" s="143"/>
      <c r="I976" s="143"/>
      <c r="K976" s="6"/>
      <c r="L976" s="6"/>
    </row>
    <row r="977" spans="1:12" x14ac:dyDescent="0.2">
      <c r="A977" s="477"/>
      <c r="B977" s="135"/>
      <c r="C977" s="136"/>
      <c r="D977" s="137"/>
      <c r="E977" s="138"/>
      <c r="F977" s="137"/>
      <c r="G977" s="127"/>
      <c r="H977" s="143"/>
      <c r="I977" s="143"/>
      <c r="K977" s="6"/>
      <c r="L977" s="6"/>
    </row>
    <row r="978" spans="1:12" x14ac:dyDescent="0.2">
      <c r="A978" s="477"/>
      <c r="B978" s="135"/>
      <c r="C978" s="136"/>
      <c r="D978" s="137"/>
      <c r="E978" s="138"/>
      <c r="F978" s="137"/>
      <c r="G978" s="127"/>
      <c r="H978" s="143"/>
      <c r="I978" s="143"/>
      <c r="K978" s="6"/>
      <c r="L978" s="6"/>
    </row>
    <row r="979" spans="1:12" x14ac:dyDescent="0.2">
      <c r="A979" s="477"/>
      <c r="B979" s="135"/>
      <c r="C979" s="136"/>
      <c r="D979" s="137"/>
      <c r="E979" s="138"/>
      <c r="F979" s="137"/>
      <c r="G979" s="127"/>
      <c r="H979" s="143"/>
      <c r="I979" s="143"/>
      <c r="K979" s="6"/>
      <c r="L979" s="6"/>
    </row>
    <row r="980" spans="1:12" x14ac:dyDescent="0.2">
      <c r="A980" s="477"/>
      <c r="B980" s="135"/>
      <c r="C980" s="136"/>
      <c r="D980" s="137"/>
      <c r="E980" s="138"/>
      <c r="F980" s="137"/>
      <c r="G980" s="127"/>
      <c r="H980" s="143"/>
      <c r="I980" s="143"/>
      <c r="K980" s="6"/>
      <c r="L980" s="6"/>
    </row>
    <row r="981" spans="1:12" x14ac:dyDescent="0.2">
      <c r="A981" s="477"/>
      <c r="B981" s="135"/>
      <c r="C981" s="136"/>
      <c r="D981" s="137"/>
      <c r="E981" s="138"/>
      <c r="F981" s="137"/>
      <c r="G981" s="127"/>
      <c r="H981" s="143"/>
      <c r="I981" s="143"/>
      <c r="K981" s="6"/>
      <c r="L981" s="6"/>
    </row>
    <row r="982" spans="1:12" x14ac:dyDescent="0.2">
      <c r="A982" s="477"/>
      <c r="B982" s="135"/>
      <c r="C982" s="136"/>
      <c r="D982" s="137"/>
      <c r="E982" s="138"/>
      <c r="F982" s="137"/>
      <c r="G982" s="127"/>
      <c r="H982" s="143"/>
      <c r="I982" s="143"/>
      <c r="K982" s="6"/>
      <c r="L982" s="6"/>
    </row>
    <row r="983" spans="1:12" x14ac:dyDescent="0.2">
      <c r="A983" s="477"/>
      <c r="B983" s="135"/>
      <c r="C983" s="136"/>
      <c r="D983" s="137"/>
      <c r="E983" s="138"/>
      <c r="F983" s="137"/>
      <c r="G983" s="127"/>
      <c r="H983" s="143"/>
      <c r="I983" s="143"/>
      <c r="K983" s="6"/>
      <c r="L983" s="6"/>
    </row>
    <row r="984" spans="1:12" x14ac:dyDescent="0.2">
      <c r="A984" s="477"/>
      <c r="B984" s="135"/>
      <c r="C984" s="136"/>
      <c r="D984" s="137"/>
      <c r="E984" s="138"/>
      <c r="F984" s="137"/>
      <c r="G984" s="127"/>
      <c r="H984" s="143"/>
      <c r="I984" s="143"/>
      <c r="K984" s="6"/>
      <c r="L984" s="6"/>
    </row>
    <row r="985" spans="1:12" x14ac:dyDescent="0.2">
      <c r="A985" s="477"/>
      <c r="B985" s="135"/>
      <c r="C985" s="136"/>
      <c r="D985" s="137"/>
      <c r="E985" s="138"/>
      <c r="F985" s="137"/>
      <c r="G985" s="127"/>
      <c r="H985" s="143"/>
      <c r="I985" s="143"/>
      <c r="K985" s="6"/>
      <c r="L985" s="6"/>
    </row>
    <row r="986" spans="1:12" x14ac:dyDescent="0.2">
      <c r="A986" s="477"/>
      <c r="B986" s="135"/>
      <c r="C986" s="136"/>
      <c r="D986" s="137"/>
      <c r="E986" s="138"/>
      <c r="F986" s="137"/>
      <c r="G986" s="127"/>
      <c r="H986" s="143"/>
      <c r="I986" s="143"/>
      <c r="K986" s="6"/>
      <c r="L986" s="6"/>
    </row>
    <row r="987" spans="1:12" x14ac:dyDescent="0.2">
      <c r="A987" s="477"/>
      <c r="B987" s="135"/>
      <c r="C987" s="136"/>
      <c r="D987" s="137"/>
      <c r="E987" s="138"/>
      <c r="F987" s="137"/>
      <c r="G987" s="127"/>
      <c r="H987" s="143"/>
      <c r="I987" s="143"/>
      <c r="K987" s="6"/>
      <c r="L987" s="6"/>
    </row>
    <row r="988" spans="1:12" x14ac:dyDescent="0.2">
      <c r="A988" s="477"/>
      <c r="B988" s="135"/>
      <c r="C988" s="136"/>
      <c r="D988" s="137"/>
      <c r="E988" s="138"/>
      <c r="F988" s="137"/>
      <c r="G988" s="127"/>
      <c r="H988" s="143"/>
      <c r="I988" s="143"/>
      <c r="K988" s="6"/>
      <c r="L988" s="6"/>
    </row>
    <row r="989" spans="1:12" x14ac:dyDescent="0.2">
      <c r="A989" s="477"/>
      <c r="B989" s="135"/>
      <c r="C989" s="136"/>
      <c r="D989" s="137"/>
      <c r="E989" s="138"/>
      <c r="F989" s="137"/>
      <c r="G989" s="127"/>
      <c r="H989" s="143"/>
      <c r="I989" s="143"/>
      <c r="K989" s="6"/>
      <c r="L989" s="6"/>
    </row>
    <row r="990" spans="1:12" x14ac:dyDescent="0.2">
      <c r="A990" s="477"/>
      <c r="B990" s="135"/>
      <c r="C990" s="136"/>
      <c r="D990" s="137"/>
      <c r="E990" s="138"/>
      <c r="F990" s="137"/>
      <c r="G990" s="127"/>
      <c r="H990" s="143"/>
      <c r="I990" s="143"/>
      <c r="K990" s="6"/>
      <c r="L990" s="6"/>
    </row>
    <row r="991" spans="1:12" x14ac:dyDescent="0.2">
      <c r="A991" s="477"/>
      <c r="B991" s="135"/>
      <c r="C991" s="136"/>
      <c r="D991" s="137"/>
      <c r="E991" s="138"/>
      <c r="F991" s="137"/>
      <c r="G991" s="127"/>
      <c r="H991" s="143"/>
      <c r="I991" s="143"/>
      <c r="K991" s="6"/>
      <c r="L991" s="6"/>
    </row>
    <row r="992" spans="1:12" x14ac:dyDescent="0.2">
      <c r="A992" s="477"/>
      <c r="B992" s="135"/>
      <c r="C992" s="136"/>
      <c r="D992" s="137"/>
      <c r="E992" s="138"/>
      <c r="F992" s="137"/>
      <c r="G992" s="127"/>
      <c r="H992" s="143"/>
      <c r="I992" s="143"/>
      <c r="K992" s="6"/>
      <c r="L992" s="6"/>
    </row>
    <row r="993" spans="1:12" x14ac:dyDescent="0.2">
      <c r="A993" s="477"/>
      <c r="B993" s="135"/>
      <c r="C993" s="136"/>
      <c r="D993" s="137"/>
      <c r="E993" s="138"/>
      <c r="F993" s="137"/>
      <c r="G993" s="127"/>
      <c r="H993" s="143"/>
      <c r="I993" s="143"/>
      <c r="K993" s="6"/>
      <c r="L993" s="6"/>
    </row>
    <row r="994" spans="1:12" x14ac:dyDescent="0.2">
      <c r="A994" s="477"/>
      <c r="B994" s="135"/>
      <c r="C994" s="136"/>
      <c r="D994" s="137"/>
      <c r="E994" s="138"/>
      <c r="F994" s="137"/>
      <c r="G994" s="127"/>
      <c r="H994" s="143"/>
      <c r="I994" s="143"/>
      <c r="K994" s="6"/>
      <c r="L994" s="6"/>
    </row>
    <row r="995" spans="1:12" x14ac:dyDescent="0.2">
      <c r="A995" s="477"/>
      <c r="B995" s="135"/>
      <c r="C995" s="136"/>
      <c r="D995" s="137"/>
      <c r="E995" s="138"/>
      <c r="F995" s="137"/>
      <c r="G995" s="127"/>
      <c r="H995" s="143"/>
      <c r="I995" s="143"/>
      <c r="K995" s="6"/>
      <c r="L995" s="6"/>
    </row>
    <row r="996" spans="1:12" x14ac:dyDescent="0.2">
      <c r="A996" s="477"/>
      <c r="B996" s="135"/>
      <c r="C996" s="136"/>
      <c r="D996" s="137"/>
      <c r="E996" s="138"/>
      <c r="F996" s="137"/>
      <c r="G996" s="127"/>
      <c r="H996" s="143"/>
      <c r="I996" s="143"/>
      <c r="K996" s="6"/>
      <c r="L996" s="6"/>
    </row>
    <row r="997" spans="1:12" x14ac:dyDescent="0.2">
      <c r="A997" s="477"/>
      <c r="B997" s="135"/>
      <c r="C997" s="136"/>
      <c r="D997" s="137"/>
      <c r="E997" s="138"/>
      <c r="F997" s="137"/>
      <c r="G997" s="127"/>
      <c r="H997" s="143"/>
      <c r="I997" s="143"/>
      <c r="K997" s="6"/>
      <c r="L997" s="6"/>
    </row>
    <row r="998" spans="1:12" x14ac:dyDescent="0.2">
      <c r="A998" s="477"/>
      <c r="B998" s="135"/>
      <c r="C998" s="136"/>
      <c r="D998" s="137"/>
      <c r="E998" s="138"/>
      <c r="F998" s="137"/>
      <c r="G998" s="127"/>
      <c r="H998" s="143"/>
      <c r="I998" s="143"/>
      <c r="L998" s="6"/>
    </row>
    <row r="999" spans="1:12" x14ac:dyDescent="0.2">
      <c r="A999" s="477"/>
      <c r="B999" s="135"/>
      <c r="C999" s="136"/>
      <c r="D999" s="137"/>
      <c r="E999" s="138"/>
      <c r="F999" s="137"/>
      <c r="G999" s="127"/>
      <c r="H999" s="143"/>
      <c r="I999" s="143"/>
      <c r="L999" s="6"/>
    </row>
    <row r="1000" spans="1:12" x14ac:dyDescent="0.2">
      <c r="A1000" s="477"/>
      <c r="B1000" s="135"/>
      <c r="C1000" s="136"/>
      <c r="D1000" s="137"/>
      <c r="E1000" s="138"/>
      <c r="F1000" s="137"/>
      <c r="G1000" s="127"/>
      <c r="H1000" s="143"/>
      <c r="I1000" s="143"/>
      <c r="L1000" s="6"/>
    </row>
    <row r="1001" spans="1:12" x14ac:dyDescent="0.2">
      <c r="A1001" s="477"/>
      <c r="B1001" s="135"/>
      <c r="C1001" s="136"/>
      <c r="D1001" s="137"/>
      <c r="E1001" s="138"/>
      <c r="F1001" s="137"/>
      <c r="G1001" s="127"/>
      <c r="H1001" s="143"/>
      <c r="I1001" s="143"/>
      <c r="K1001" s="6"/>
      <c r="L1001" s="6"/>
    </row>
    <row r="1002" spans="1:12" x14ac:dyDescent="0.2">
      <c r="A1002" s="477"/>
      <c r="B1002" s="135"/>
      <c r="C1002" s="136"/>
      <c r="D1002" s="137"/>
      <c r="E1002" s="138"/>
      <c r="F1002" s="137"/>
      <c r="G1002" s="127"/>
      <c r="H1002" s="143"/>
      <c r="I1002" s="143"/>
      <c r="K1002" s="6"/>
      <c r="L1002" s="6"/>
    </row>
    <row r="1003" spans="1:12" x14ac:dyDescent="0.2">
      <c r="A1003" s="477"/>
      <c r="B1003" s="135"/>
      <c r="C1003" s="136"/>
      <c r="D1003" s="137"/>
      <c r="E1003" s="138"/>
      <c r="F1003" s="137"/>
      <c r="G1003" s="127"/>
      <c r="H1003" s="143"/>
      <c r="I1003" s="143"/>
      <c r="K1003" s="6"/>
      <c r="L1003" s="6"/>
    </row>
    <row r="1004" spans="1:12" x14ac:dyDescent="0.2">
      <c r="A1004" s="477"/>
      <c r="B1004" s="135"/>
      <c r="C1004" s="136"/>
      <c r="D1004" s="137"/>
      <c r="E1004" s="138"/>
      <c r="F1004" s="137"/>
      <c r="G1004" s="127"/>
      <c r="H1004" s="143"/>
      <c r="I1004" s="143"/>
      <c r="K1004" s="6"/>
      <c r="L1004" s="6"/>
    </row>
    <row r="1005" spans="1:12" x14ac:dyDescent="0.2">
      <c r="A1005" s="477"/>
      <c r="B1005" s="135"/>
      <c r="C1005" s="136"/>
      <c r="D1005" s="137"/>
      <c r="E1005" s="138"/>
      <c r="F1005" s="137"/>
      <c r="G1005" s="127"/>
      <c r="H1005" s="143"/>
      <c r="I1005" s="143"/>
      <c r="K1005" s="6"/>
      <c r="L1005" s="6"/>
    </row>
    <row r="1006" spans="1:12" x14ac:dyDescent="0.2">
      <c r="A1006" s="477"/>
      <c r="B1006" s="135"/>
      <c r="C1006" s="136"/>
      <c r="D1006" s="137"/>
      <c r="E1006" s="138"/>
      <c r="F1006" s="137"/>
      <c r="G1006" s="127"/>
      <c r="H1006" s="143"/>
      <c r="I1006" s="143"/>
      <c r="K1006" s="6"/>
      <c r="L1006" s="6"/>
    </row>
    <row r="1007" spans="1:12" x14ac:dyDescent="0.2">
      <c r="A1007" s="477"/>
      <c r="B1007" s="135"/>
      <c r="C1007" s="136"/>
      <c r="D1007" s="137"/>
      <c r="E1007" s="138"/>
      <c r="F1007" s="137"/>
      <c r="G1007" s="127"/>
      <c r="H1007" s="143"/>
      <c r="I1007" s="143"/>
      <c r="K1007" s="6"/>
      <c r="L1007" s="6"/>
    </row>
    <row r="1008" spans="1:12" x14ac:dyDescent="0.2">
      <c r="A1008" s="477"/>
      <c r="B1008" s="135"/>
      <c r="C1008" s="136"/>
      <c r="D1008" s="137"/>
      <c r="E1008" s="138"/>
      <c r="F1008" s="137"/>
      <c r="G1008" s="127"/>
      <c r="H1008" s="143"/>
      <c r="I1008" s="143"/>
      <c r="K1008" s="6"/>
      <c r="L1008" s="6"/>
    </row>
    <row r="1009" spans="1:12" x14ac:dyDescent="0.2">
      <c r="A1009" s="477"/>
      <c r="B1009" s="135"/>
      <c r="C1009" s="136"/>
      <c r="D1009" s="137"/>
      <c r="E1009" s="138"/>
      <c r="F1009" s="137"/>
      <c r="G1009" s="127"/>
      <c r="H1009" s="143"/>
      <c r="I1009" s="143"/>
      <c r="K1009" s="6"/>
      <c r="L1009" s="6"/>
    </row>
    <row r="1010" spans="1:12" x14ac:dyDescent="0.2">
      <c r="A1010" s="477"/>
      <c r="B1010" s="135"/>
      <c r="C1010" s="136"/>
      <c r="D1010" s="137"/>
      <c r="E1010" s="138"/>
      <c r="F1010" s="137"/>
      <c r="G1010" s="127"/>
      <c r="H1010" s="143"/>
      <c r="I1010" s="143"/>
      <c r="K1010" s="6"/>
      <c r="L1010" s="6"/>
    </row>
    <row r="1011" spans="1:12" x14ac:dyDescent="0.2">
      <c r="A1011" s="477"/>
      <c r="B1011" s="135"/>
      <c r="C1011" s="136"/>
      <c r="D1011" s="137"/>
      <c r="E1011" s="138"/>
      <c r="F1011" s="137"/>
      <c r="G1011" s="127"/>
      <c r="H1011" s="143"/>
      <c r="I1011" s="143"/>
      <c r="K1011" s="6"/>
      <c r="L1011" s="6"/>
    </row>
    <row r="1012" spans="1:12" x14ac:dyDescent="0.2">
      <c r="A1012" s="477"/>
      <c r="B1012" s="135"/>
      <c r="C1012" s="136"/>
      <c r="D1012" s="137"/>
      <c r="E1012" s="138"/>
      <c r="F1012" s="137"/>
      <c r="G1012" s="127"/>
      <c r="H1012" s="143"/>
      <c r="I1012" s="143"/>
      <c r="K1012" s="6"/>
      <c r="L1012" s="6"/>
    </row>
    <row r="1013" spans="1:12" x14ac:dyDescent="0.2">
      <c r="A1013" s="477"/>
      <c r="B1013" s="135"/>
      <c r="C1013" s="136"/>
      <c r="D1013" s="137"/>
      <c r="E1013" s="138"/>
      <c r="F1013" s="137"/>
      <c r="G1013" s="127"/>
      <c r="H1013" s="143"/>
      <c r="I1013" s="143"/>
      <c r="K1013" s="6"/>
      <c r="L1013" s="6"/>
    </row>
    <row r="1014" spans="1:12" x14ac:dyDescent="0.2">
      <c r="A1014" s="477"/>
      <c r="B1014" s="135"/>
      <c r="C1014" s="136"/>
      <c r="D1014" s="137"/>
      <c r="E1014" s="138"/>
      <c r="F1014" s="137"/>
      <c r="G1014" s="127"/>
      <c r="H1014" s="143"/>
      <c r="I1014" s="143"/>
      <c r="K1014" s="6"/>
      <c r="L1014" s="6"/>
    </row>
    <row r="1015" spans="1:12" x14ac:dyDescent="0.2">
      <c r="A1015" s="477"/>
      <c r="B1015" s="135"/>
      <c r="C1015" s="136"/>
      <c r="D1015" s="137"/>
      <c r="E1015" s="138"/>
      <c r="F1015" s="137"/>
      <c r="G1015" s="127"/>
      <c r="H1015" s="143"/>
      <c r="I1015" s="143"/>
      <c r="K1015" s="6"/>
      <c r="L1015" s="6"/>
    </row>
    <row r="1016" spans="1:12" x14ac:dyDescent="0.2">
      <c r="A1016" s="477"/>
      <c r="B1016" s="135"/>
      <c r="C1016" s="136"/>
      <c r="D1016" s="137"/>
      <c r="E1016" s="138"/>
      <c r="F1016" s="137"/>
      <c r="G1016" s="127"/>
      <c r="H1016" s="143"/>
      <c r="I1016" s="143"/>
      <c r="K1016" s="6"/>
      <c r="L1016" s="6"/>
    </row>
    <row r="1017" spans="1:12" x14ac:dyDescent="0.2">
      <c r="A1017" s="477"/>
      <c r="B1017" s="135"/>
      <c r="C1017" s="136"/>
      <c r="D1017" s="137"/>
      <c r="E1017" s="138"/>
      <c r="F1017" s="137"/>
      <c r="G1017" s="127"/>
      <c r="H1017" s="143"/>
      <c r="I1017" s="143"/>
      <c r="K1017" s="6"/>
      <c r="L1017" s="6"/>
    </row>
    <row r="1018" spans="1:12" x14ac:dyDescent="0.2">
      <c r="A1018" s="477"/>
      <c r="B1018" s="135"/>
      <c r="C1018" s="136"/>
      <c r="D1018" s="137"/>
      <c r="E1018" s="138"/>
      <c r="F1018" s="137"/>
      <c r="G1018" s="127"/>
      <c r="H1018" s="143"/>
      <c r="I1018" s="143"/>
      <c r="K1018" s="6"/>
      <c r="L1018" s="6"/>
    </row>
    <row r="1019" spans="1:12" x14ac:dyDescent="0.2">
      <c r="A1019" s="477"/>
      <c r="B1019" s="135"/>
      <c r="C1019" s="136"/>
      <c r="D1019" s="137"/>
      <c r="E1019" s="138"/>
      <c r="F1019" s="137"/>
      <c r="G1019" s="127"/>
      <c r="H1019" s="143"/>
      <c r="I1019" s="143"/>
      <c r="K1019" s="6"/>
      <c r="L1019" s="6"/>
    </row>
    <row r="1020" spans="1:12" x14ac:dyDescent="0.2">
      <c r="A1020" s="477"/>
      <c r="B1020" s="135"/>
      <c r="C1020" s="136"/>
      <c r="D1020" s="137"/>
      <c r="E1020" s="138"/>
      <c r="F1020" s="137"/>
      <c r="G1020" s="127"/>
      <c r="H1020" s="143"/>
      <c r="I1020" s="143"/>
      <c r="K1020" s="6"/>
      <c r="L1020" s="6"/>
    </row>
    <row r="1021" spans="1:12" x14ac:dyDescent="0.2">
      <c r="A1021" s="477"/>
      <c r="B1021" s="135"/>
      <c r="C1021" s="136"/>
      <c r="D1021" s="137"/>
      <c r="E1021" s="138"/>
      <c r="F1021" s="137"/>
      <c r="G1021" s="127"/>
      <c r="H1021" s="143"/>
      <c r="I1021" s="143"/>
      <c r="K1021" s="6"/>
      <c r="L1021" s="6"/>
    </row>
    <row r="1022" spans="1:12" x14ac:dyDescent="0.2">
      <c r="A1022" s="477"/>
      <c r="B1022" s="135"/>
      <c r="C1022" s="136"/>
      <c r="D1022" s="137"/>
      <c r="E1022" s="138"/>
      <c r="F1022" s="137"/>
      <c r="G1022" s="127"/>
      <c r="H1022" s="143"/>
      <c r="I1022" s="143"/>
      <c r="K1022" s="6"/>
      <c r="L1022" s="6"/>
    </row>
    <row r="1023" spans="1:12" x14ac:dyDescent="0.2">
      <c r="A1023" s="477"/>
      <c r="B1023" s="135"/>
      <c r="C1023" s="136"/>
      <c r="D1023" s="137"/>
      <c r="E1023" s="138"/>
      <c r="F1023" s="137"/>
      <c r="G1023" s="127"/>
      <c r="H1023" s="143"/>
      <c r="I1023" s="143"/>
      <c r="K1023" s="6"/>
      <c r="L1023" s="6"/>
    </row>
    <row r="1024" spans="1:12" x14ac:dyDescent="0.2">
      <c r="A1024" s="477"/>
      <c r="B1024" s="135"/>
      <c r="C1024" s="136"/>
      <c r="D1024" s="137"/>
      <c r="E1024" s="138"/>
      <c r="F1024" s="137"/>
      <c r="G1024" s="127"/>
      <c r="H1024" s="143"/>
      <c r="I1024" s="143"/>
      <c r="K1024" s="6"/>
      <c r="L1024" s="6"/>
    </row>
    <row r="1025" spans="1:12" x14ac:dyDescent="0.2">
      <c r="A1025" s="477"/>
      <c r="B1025" s="135"/>
      <c r="C1025" s="136"/>
      <c r="D1025" s="137"/>
      <c r="E1025" s="138"/>
      <c r="F1025" s="137"/>
      <c r="G1025" s="127"/>
      <c r="H1025" s="143"/>
      <c r="I1025" s="143"/>
      <c r="K1025" s="6"/>
      <c r="L1025" s="6"/>
    </row>
    <row r="1026" spans="1:12" x14ac:dyDescent="0.2">
      <c r="A1026" s="477"/>
      <c r="B1026" s="135"/>
      <c r="C1026" s="136"/>
      <c r="D1026" s="137"/>
      <c r="E1026" s="138"/>
      <c r="F1026" s="137"/>
      <c r="G1026" s="127"/>
      <c r="H1026" s="143"/>
      <c r="I1026" s="143"/>
      <c r="K1026" s="6"/>
      <c r="L1026" s="6"/>
    </row>
    <row r="1027" spans="1:12" x14ac:dyDescent="0.2">
      <c r="A1027" s="477"/>
      <c r="B1027" s="135"/>
      <c r="C1027" s="136"/>
      <c r="D1027" s="137"/>
      <c r="E1027" s="138"/>
      <c r="F1027" s="137"/>
      <c r="G1027" s="127"/>
      <c r="H1027" s="143"/>
      <c r="I1027" s="143"/>
      <c r="K1027" s="6"/>
      <c r="L1027" s="6"/>
    </row>
    <row r="1028" spans="1:12" x14ac:dyDescent="0.2">
      <c r="A1028" s="477"/>
      <c r="B1028" s="135"/>
      <c r="C1028" s="136"/>
      <c r="D1028" s="137"/>
      <c r="E1028" s="138"/>
      <c r="F1028" s="137"/>
      <c r="G1028" s="127"/>
      <c r="H1028" s="143"/>
      <c r="I1028" s="143"/>
      <c r="K1028" s="6"/>
      <c r="L1028" s="6"/>
    </row>
    <row r="1029" spans="1:12" x14ac:dyDescent="0.2">
      <c r="A1029" s="477"/>
      <c r="B1029" s="135"/>
      <c r="C1029" s="136"/>
      <c r="D1029" s="137"/>
      <c r="E1029" s="138"/>
      <c r="F1029" s="137"/>
      <c r="G1029" s="127"/>
      <c r="H1029" s="143"/>
      <c r="I1029" s="143"/>
      <c r="K1029" s="6"/>
      <c r="L1029" s="6"/>
    </row>
    <row r="1030" spans="1:12" x14ac:dyDescent="0.2">
      <c r="A1030" s="477"/>
      <c r="B1030" s="135"/>
      <c r="C1030" s="136"/>
      <c r="D1030" s="137"/>
      <c r="E1030" s="138"/>
      <c r="F1030" s="137"/>
      <c r="G1030" s="127"/>
      <c r="H1030" s="143"/>
      <c r="I1030" s="143"/>
      <c r="K1030" s="6"/>
      <c r="L1030" s="6"/>
    </row>
    <row r="1031" spans="1:12" x14ac:dyDescent="0.2">
      <c r="A1031" s="477"/>
      <c r="B1031" s="135"/>
      <c r="C1031" s="136"/>
      <c r="D1031" s="137"/>
      <c r="E1031" s="138"/>
      <c r="F1031" s="137"/>
      <c r="G1031" s="127"/>
      <c r="H1031" s="143"/>
      <c r="I1031" s="143"/>
      <c r="K1031" s="6"/>
      <c r="L1031" s="6"/>
    </row>
    <row r="1032" spans="1:12" x14ac:dyDescent="0.2">
      <c r="A1032" s="477"/>
      <c r="B1032" s="135"/>
      <c r="C1032" s="136"/>
      <c r="D1032" s="137"/>
      <c r="E1032" s="138"/>
      <c r="F1032" s="137"/>
      <c r="G1032" s="127"/>
      <c r="H1032" s="143"/>
      <c r="I1032" s="143"/>
      <c r="K1032" s="6"/>
      <c r="L1032" s="6"/>
    </row>
    <row r="1033" spans="1:12" x14ac:dyDescent="0.2">
      <c r="A1033" s="477"/>
      <c r="B1033" s="135"/>
      <c r="C1033" s="136"/>
      <c r="D1033" s="137"/>
      <c r="E1033" s="138"/>
      <c r="F1033" s="137"/>
      <c r="G1033" s="127"/>
      <c r="H1033" s="143"/>
      <c r="I1033" s="143"/>
      <c r="K1033" s="6"/>
      <c r="L1033" s="6"/>
    </row>
    <row r="1034" spans="1:12" x14ac:dyDescent="0.2">
      <c r="A1034" s="477"/>
      <c r="B1034" s="135"/>
      <c r="C1034" s="136"/>
      <c r="D1034" s="137"/>
      <c r="E1034" s="138"/>
      <c r="F1034" s="137"/>
      <c r="G1034" s="127"/>
      <c r="H1034" s="143"/>
      <c r="I1034" s="143"/>
      <c r="K1034" s="6"/>
      <c r="L1034" s="6"/>
    </row>
    <row r="1035" spans="1:12" x14ac:dyDescent="0.2">
      <c r="A1035" s="477"/>
      <c r="B1035" s="135"/>
      <c r="C1035" s="136"/>
      <c r="D1035" s="137"/>
      <c r="E1035" s="138"/>
      <c r="F1035" s="137"/>
      <c r="G1035" s="127"/>
      <c r="H1035" s="143"/>
      <c r="I1035" s="143"/>
      <c r="K1035" s="6"/>
      <c r="L1035" s="6"/>
    </row>
    <row r="1036" spans="1:12" x14ac:dyDescent="0.2">
      <c r="A1036" s="477"/>
      <c r="B1036" s="135"/>
      <c r="C1036" s="136"/>
      <c r="D1036" s="137"/>
      <c r="E1036" s="138"/>
      <c r="F1036" s="137"/>
      <c r="G1036" s="127"/>
      <c r="H1036" s="143"/>
      <c r="I1036" s="143"/>
      <c r="K1036" s="6"/>
      <c r="L1036" s="6"/>
    </row>
    <row r="1037" spans="1:12" x14ac:dyDescent="0.2">
      <c r="A1037" s="477"/>
      <c r="B1037" s="135"/>
      <c r="C1037" s="136"/>
      <c r="D1037" s="137"/>
      <c r="E1037" s="138"/>
      <c r="F1037" s="137"/>
      <c r="G1037" s="127"/>
      <c r="H1037" s="143"/>
      <c r="I1037" s="143"/>
      <c r="K1037" s="6"/>
      <c r="L1037" s="6"/>
    </row>
    <row r="1038" spans="1:12" x14ac:dyDescent="0.2">
      <c r="A1038" s="477"/>
      <c r="B1038" s="135"/>
      <c r="C1038" s="136"/>
      <c r="D1038" s="137"/>
      <c r="E1038" s="138"/>
      <c r="F1038" s="137"/>
      <c r="G1038" s="127"/>
      <c r="H1038" s="143"/>
      <c r="I1038" s="143"/>
      <c r="K1038" s="6"/>
      <c r="L1038" s="6"/>
    </row>
    <row r="1039" spans="1:12" x14ac:dyDescent="0.2">
      <c r="A1039" s="477"/>
      <c r="B1039" s="135"/>
      <c r="C1039" s="136"/>
      <c r="D1039" s="137"/>
      <c r="E1039" s="138"/>
      <c r="F1039" s="137"/>
      <c r="G1039" s="127"/>
      <c r="H1039" s="143"/>
      <c r="I1039" s="143"/>
      <c r="K1039" s="6"/>
      <c r="L1039" s="6"/>
    </row>
    <row r="1040" spans="1:12" x14ac:dyDescent="0.2">
      <c r="A1040" s="477"/>
      <c r="B1040" s="135"/>
      <c r="C1040" s="136"/>
      <c r="D1040" s="137"/>
      <c r="E1040" s="138"/>
      <c r="F1040" s="137"/>
      <c r="G1040" s="127"/>
      <c r="H1040" s="143"/>
      <c r="I1040" s="143"/>
      <c r="K1040" s="6"/>
      <c r="L1040" s="6"/>
    </row>
    <row r="1041" spans="1:12" x14ac:dyDescent="0.2">
      <c r="A1041" s="477"/>
      <c r="B1041" s="135"/>
      <c r="C1041" s="136"/>
      <c r="D1041" s="137"/>
      <c r="E1041" s="138"/>
      <c r="F1041" s="137"/>
      <c r="G1041" s="127"/>
      <c r="H1041" s="143"/>
      <c r="I1041" s="143"/>
      <c r="K1041" s="6"/>
      <c r="L1041" s="6"/>
    </row>
    <row r="1042" spans="1:12" x14ac:dyDescent="0.2">
      <c r="A1042" s="477"/>
      <c r="B1042" s="135"/>
      <c r="C1042" s="136"/>
      <c r="D1042" s="137"/>
      <c r="E1042" s="138"/>
      <c r="F1042" s="137"/>
      <c r="G1042" s="127"/>
      <c r="H1042" s="143"/>
      <c r="I1042" s="143"/>
      <c r="K1042" s="6"/>
      <c r="L1042" s="6"/>
    </row>
    <row r="1043" spans="1:12" x14ac:dyDescent="0.2">
      <c r="A1043" s="477"/>
      <c r="B1043" s="135"/>
      <c r="C1043" s="136"/>
      <c r="D1043" s="137"/>
      <c r="E1043" s="138"/>
      <c r="F1043" s="137"/>
      <c r="G1043" s="127"/>
      <c r="H1043" s="143"/>
      <c r="I1043" s="143"/>
      <c r="K1043" s="6"/>
      <c r="L1043" s="6"/>
    </row>
    <row r="1044" spans="1:12" x14ac:dyDescent="0.2">
      <c r="A1044" s="477"/>
      <c r="B1044" s="135"/>
      <c r="C1044" s="136"/>
      <c r="D1044" s="137"/>
      <c r="E1044" s="138"/>
      <c r="F1044" s="137"/>
      <c r="G1044" s="127"/>
      <c r="H1044" s="143"/>
      <c r="I1044" s="143"/>
      <c r="K1044" s="6"/>
      <c r="L1044" s="6"/>
    </row>
    <row r="1045" spans="1:12" x14ac:dyDescent="0.2">
      <c r="A1045" s="477"/>
      <c r="B1045" s="135"/>
      <c r="C1045" s="136"/>
      <c r="D1045" s="137"/>
      <c r="E1045" s="138"/>
      <c r="F1045" s="137"/>
      <c r="G1045" s="127"/>
      <c r="H1045" s="143"/>
      <c r="I1045" s="143"/>
      <c r="K1045" s="6"/>
      <c r="L1045" s="6"/>
    </row>
    <row r="1046" spans="1:12" x14ac:dyDescent="0.2">
      <c r="A1046" s="477"/>
      <c r="B1046" s="135"/>
      <c r="C1046" s="136"/>
      <c r="D1046" s="137"/>
      <c r="E1046" s="138"/>
      <c r="F1046" s="137"/>
      <c r="G1046" s="127"/>
      <c r="H1046" s="143"/>
      <c r="I1046" s="143"/>
      <c r="K1046" s="6"/>
      <c r="L1046" s="6"/>
    </row>
    <row r="1047" spans="1:12" x14ac:dyDescent="0.2">
      <c r="A1047" s="477"/>
      <c r="B1047" s="135"/>
      <c r="C1047" s="136"/>
      <c r="D1047" s="137"/>
      <c r="E1047" s="138"/>
      <c r="F1047" s="137"/>
      <c r="G1047" s="127"/>
      <c r="H1047" s="143"/>
      <c r="I1047" s="143"/>
      <c r="K1047" s="6"/>
      <c r="L1047" s="6"/>
    </row>
    <row r="1048" spans="1:12" x14ac:dyDescent="0.2">
      <c r="A1048" s="477"/>
      <c r="B1048" s="135"/>
      <c r="C1048" s="136"/>
      <c r="D1048" s="137"/>
      <c r="E1048" s="138"/>
      <c r="F1048" s="137"/>
      <c r="G1048" s="127"/>
      <c r="H1048" s="143"/>
      <c r="I1048" s="143"/>
      <c r="K1048" s="6"/>
      <c r="L1048" s="6"/>
    </row>
    <row r="1049" spans="1:12" x14ac:dyDescent="0.2">
      <c r="A1049" s="477"/>
      <c r="B1049" s="135"/>
      <c r="C1049" s="136"/>
      <c r="D1049" s="137"/>
      <c r="E1049" s="138"/>
      <c r="F1049" s="137"/>
      <c r="G1049" s="127"/>
      <c r="H1049" s="143"/>
      <c r="I1049" s="143"/>
      <c r="K1049" s="6"/>
      <c r="L1049" s="6"/>
    </row>
    <row r="1050" spans="1:12" x14ac:dyDescent="0.2">
      <c r="A1050" s="477"/>
      <c r="B1050" s="135"/>
      <c r="C1050" s="136"/>
      <c r="D1050" s="137"/>
      <c r="E1050" s="138"/>
      <c r="F1050" s="137"/>
      <c r="G1050" s="127"/>
      <c r="H1050" s="143"/>
      <c r="I1050" s="143"/>
      <c r="K1050" s="6"/>
      <c r="L1050" s="6"/>
    </row>
    <row r="1051" spans="1:12" x14ac:dyDescent="0.2">
      <c r="A1051" s="477"/>
      <c r="B1051" s="135"/>
      <c r="C1051" s="136"/>
      <c r="D1051" s="137"/>
      <c r="E1051" s="138"/>
      <c r="F1051" s="137"/>
      <c r="G1051" s="127"/>
      <c r="H1051" s="143"/>
      <c r="I1051" s="143"/>
      <c r="K1051" s="6"/>
      <c r="L1051" s="6"/>
    </row>
    <row r="1052" spans="1:12" x14ac:dyDescent="0.2">
      <c r="A1052" s="477"/>
      <c r="B1052" s="135"/>
      <c r="C1052" s="136"/>
      <c r="D1052" s="137"/>
      <c r="E1052" s="138"/>
      <c r="F1052" s="137"/>
      <c r="G1052" s="127"/>
      <c r="H1052" s="143"/>
      <c r="I1052" s="143"/>
      <c r="K1052" s="6"/>
      <c r="L1052" s="6"/>
    </row>
    <row r="1053" spans="1:12" x14ac:dyDescent="0.2">
      <c r="A1053" s="477"/>
      <c r="B1053" s="135"/>
      <c r="C1053" s="136"/>
      <c r="D1053" s="137"/>
      <c r="E1053" s="138"/>
      <c r="F1053" s="137"/>
      <c r="G1053" s="127"/>
      <c r="H1053" s="143"/>
      <c r="I1053" s="143"/>
      <c r="K1053" s="6"/>
      <c r="L1053" s="6"/>
    </row>
    <row r="1054" spans="1:12" x14ac:dyDescent="0.2">
      <c r="A1054" s="477"/>
      <c r="B1054" s="135"/>
      <c r="C1054" s="136"/>
      <c r="D1054" s="137"/>
      <c r="E1054" s="138"/>
      <c r="F1054" s="137"/>
      <c r="G1054" s="127"/>
      <c r="H1054" s="143"/>
      <c r="I1054" s="143"/>
      <c r="K1054" s="6"/>
      <c r="L1054" s="6"/>
    </row>
    <row r="1055" spans="1:12" x14ac:dyDescent="0.2">
      <c r="A1055" s="477"/>
      <c r="B1055" s="135"/>
      <c r="C1055" s="136"/>
      <c r="D1055" s="137"/>
      <c r="E1055" s="138"/>
      <c r="F1055" s="137"/>
      <c r="G1055" s="127"/>
      <c r="H1055" s="143"/>
      <c r="I1055" s="143"/>
      <c r="K1055" s="6"/>
      <c r="L1055" s="6"/>
    </row>
    <row r="1056" spans="1:12" x14ac:dyDescent="0.2">
      <c r="A1056" s="477"/>
      <c r="B1056" s="135"/>
      <c r="C1056" s="136"/>
      <c r="D1056" s="137"/>
      <c r="E1056" s="138"/>
      <c r="F1056" s="137"/>
      <c r="G1056" s="127"/>
      <c r="H1056" s="143"/>
      <c r="I1056" s="143"/>
      <c r="K1056" s="6"/>
      <c r="L1056" s="6"/>
    </row>
    <row r="1057" spans="1:12" x14ac:dyDescent="0.2">
      <c r="A1057" s="477"/>
      <c r="B1057" s="135"/>
      <c r="C1057" s="136"/>
      <c r="D1057" s="137"/>
      <c r="E1057" s="138"/>
      <c r="F1057" s="137"/>
      <c r="G1057" s="127"/>
      <c r="H1057" s="143"/>
      <c r="I1057" s="143"/>
      <c r="K1057" s="6"/>
      <c r="L1057" s="6"/>
    </row>
    <row r="1058" spans="1:12" x14ac:dyDescent="0.2">
      <c r="A1058" s="477"/>
      <c r="B1058" s="135"/>
      <c r="C1058" s="136"/>
      <c r="D1058" s="137"/>
      <c r="E1058" s="138"/>
      <c r="F1058" s="137"/>
      <c r="G1058" s="127"/>
      <c r="H1058" s="143"/>
      <c r="I1058" s="143"/>
      <c r="K1058" s="6"/>
      <c r="L1058" s="6"/>
    </row>
    <row r="1059" spans="1:12" x14ac:dyDescent="0.2">
      <c r="A1059" s="477"/>
      <c r="B1059" s="135"/>
      <c r="C1059" s="136"/>
      <c r="D1059" s="137"/>
      <c r="E1059" s="138"/>
      <c r="F1059" s="137"/>
      <c r="G1059" s="127"/>
      <c r="H1059" s="143"/>
      <c r="I1059" s="143"/>
      <c r="K1059" s="6"/>
      <c r="L1059" s="6"/>
    </row>
    <row r="1060" spans="1:12" x14ac:dyDescent="0.2">
      <c r="A1060" s="477"/>
      <c r="B1060" s="135"/>
      <c r="C1060" s="136"/>
      <c r="D1060" s="137"/>
      <c r="E1060" s="138"/>
      <c r="F1060" s="137"/>
      <c r="G1060" s="127"/>
      <c r="H1060" s="143"/>
      <c r="I1060" s="143"/>
      <c r="K1060" s="6"/>
      <c r="L1060" s="6"/>
    </row>
    <row r="1061" spans="1:12" x14ac:dyDescent="0.2">
      <c r="A1061" s="477"/>
      <c r="B1061" s="135"/>
      <c r="C1061" s="136"/>
      <c r="D1061" s="137"/>
      <c r="E1061" s="138"/>
      <c r="F1061" s="137"/>
      <c r="G1061" s="127"/>
      <c r="H1061" s="143"/>
      <c r="I1061" s="143"/>
      <c r="K1061" s="6"/>
      <c r="L1061" s="6"/>
    </row>
    <row r="1062" spans="1:12" x14ac:dyDescent="0.2">
      <c r="A1062" s="477"/>
      <c r="B1062" s="135"/>
      <c r="C1062" s="136"/>
      <c r="D1062" s="137"/>
      <c r="E1062" s="138"/>
      <c r="F1062" s="137"/>
      <c r="G1062" s="127"/>
      <c r="H1062" s="143"/>
      <c r="I1062" s="143"/>
      <c r="K1062" s="6"/>
      <c r="L1062" s="6"/>
    </row>
    <row r="1063" spans="1:12" x14ac:dyDescent="0.2">
      <c r="A1063" s="477"/>
      <c r="B1063" s="135"/>
      <c r="C1063" s="136"/>
      <c r="D1063" s="137"/>
      <c r="E1063" s="138"/>
      <c r="F1063" s="137"/>
      <c r="G1063" s="127"/>
      <c r="H1063" s="143"/>
      <c r="I1063" s="143"/>
      <c r="K1063" s="6"/>
      <c r="L1063" s="6"/>
    </row>
    <row r="1064" spans="1:12" x14ac:dyDescent="0.2">
      <c r="A1064" s="477"/>
      <c r="B1064" s="135"/>
      <c r="C1064" s="136"/>
      <c r="D1064" s="137"/>
      <c r="E1064" s="138"/>
      <c r="F1064" s="137"/>
      <c r="G1064" s="127"/>
      <c r="H1064" s="143"/>
      <c r="I1064" s="143"/>
      <c r="K1064" s="6"/>
      <c r="L1064" s="6"/>
    </row>
    <row r="1065" spans="1:12" x14ac:dyDescent="0.2">
      <c r="A1065" s="477"/>
      <c r="B1065" s="135"/>
      <c r="C1065" s="136"/>
      <c r="D1065" s="137"/>
      <c r="E1065" s="138"/>
      <c r="F1065" s="137"/>
      <c r="G1065" s="127"/>
      <c r="H1065" s="143"/>
      <c r="I1065" s="143"/>
      <c r="K1065" s="6"/>
      <c r="L1065" s="6"/>
    </row>
    <row r="1066" spans="1:12" x14ac:dyDescent="0.2">
      <c r="A1066" s="477"/>
      <c r="B1066" s="135"/>
      <c r="C1066" s="136"/>
      <c r="D1066" s="137"/>
      <c r="E1066" s="138"/>
      <c r="F1066" s="137"/>
      <c r="G1066" s="127"/>
      <c r="H1066" s="143"/>
      <c r="I1066" s="143"/>
      <c r="K1066" s="6"/>
      <c r="L1066" s="6"/>
    </row>
    <row r="1067" spans="1:12" x14ac:dyDescent="0.2">
      <c r="A1067" s="477"/>
      <c r="B1067" s="135"/>
      <c r="C1067" s="136"/>
      <c r="D1067" s="137"/>
      <c r="E1067" s="138"/>
      <c r="F1067" s="137"/>
      <c r="G1067" s="127"/>
      <c r="H1067" s="143"/>
      <c r="I1067" s="143"/>
      <c r="K1067" s="6"/>
      <c r="L1067" s="6"/>
    </row>
    <row r="1068" spans="1:12" x14ac:dyDescent="0.2">
      <c r="A1068" s="477"/>
      <c r="B1068" s="135"/>
      <c r="C1068" s="136"/>
      <c r="D1068" s="137"/>
      <c r="E1068" s="138"/>
      <c r="F1068" s="137"/>
      <c r="G1068" s="127"/>
      <c r="H1068" s="143"/>
      <c r="I1068" s="143"/>
      <c r="K1068" s="6"/>
      <c r="L1068" s="6"/>
    </row>
    <row r="1069" spans="1:12" x14ac:dyDescent="0.2">
      <c r="A1069" s="477"/>
      <c r="B1069" s="135"/>
      <c r="C1069" s="136"/>
      <c r="D1069" s="137"/>
      <c r="E1069" s="138"/>
      <c r="F1069" s="137"/>
      <c r="G1069" s="127"/>
      <c r="H1069" s="143"/>
      <c r="I1069" s="143"/>
      <c r="K1069" s="6"/>
      <c r="L1069" s="6"/>
    </row>
    <row r="1070" spans="1:12" x14ac:dyDescent="0.2">
      <c r="A1070" s="477"/>
      <c r="B1070" s="135"/>
      <c r="C1070" s="136"/>
      <c r="D1070" s="137"/>
      <c r="E1070" s="138"/>
      <c r="F1070" s="137"/>
      <c r="G1070" s="127"/>
      <c r="H1070" s="143"/>
      <c r="I1070" s="143"/>
      <c r="K1070" s="6"/>
      <c r="L1070" s="6"/>
    </row>
    <row r="1071" spans="1:12" x14ac:dyDescent="0.2">
      <c r="A1071" s="477"/>
      <c r="B1071" s="135"/>
      <c r="C1071" s="136"/>
      <c r="D1071" s="137"/>
      <c r="E1071" s="138"/>
      <c r="F1071" s="137"/>
      <c r="G1071" s="127"/>
      <c r="H1071" s="143"/>
      <c r="I1071" s="143"/>
      <c r="K1071" s="6"/>
      <c r="L1071" s="6"/>
    </row>
    <row r="1072" spans="1:12" x14ac:dyDescent="0.2">
      <c r="A1072" s="477"/>
      <c r="B1072" s="135"/>
      <c r="C1072" s="136"/>
      <c r="D1072" s="137"/>
      <c r="E1072" s="138"/>
      <c r="F1072" s="137"/>
      <c r="G1072" s="127"/>
      <c r="H1072" s="143"/>
      <c r="I1072" s="143"/>
      <c r="K1072" s="6"/>
      <c r="L1072" s="6"/>
    </row>
    <row r="1073" spans="1:12" x14ac:dyDescent="0.2">
      <c r="A1073" s="477"/>
      <c r="B1073" s="135"/>
      <c r="C1073" s="136"/>
      <c r="D1073" s="137"/>
      <c r="E1073" s="138"/>
      <c r="F1073" s="137"/>
      <c r="G1073" s="127"/>
      <c r="H1073" s="143"/>
      <c r="I1073" s="143"/>
      <c r="K1073" s="6"/>
      <c r="L1073" s="6"/>
    </row>
    <row r="1074" spans="1:12" x14ac:dyDescent="0.2">
      <c r="A1074" s="477"/>
      <c r="B1074" s="135"/>
      <c r="C1074" s="136"/>
      <c r="D1074" s="137"/>
      <c r="E1074" s="138"/>
      <c r="F1074" s="137"/>
      <c r="G1074" s="127"/>
      <c r="H1074" s="143"/>
      <c r="I1074" s="143"/>
      <c r="K1074" s="6"/>
      <c r="L1074" s="6"/>
    </row>
    <row r="1075" spans="1:12" x14ac:dyDescent="0.2">
      <c r="A1075" s="477"/>
      <c r="B1075" s="135"/>
      <c r="C1075" s="136"/>
      <c r="D1075" s="137"/>
      <c r="E1075" s="138"/>
      <c r="F1075" s="137"/>
      <c r="G1075" s="127"/>
      <c r="H1075" s="143"/>
      <c r="I1075" s="143"/>
      <c r="K1075" s="6"/>
      <c r="L1075" s="6"/>
    </row>
    <row r="1076" spans="1:12" x14ac:dyDescent="0.2">
      <c r="A1076" s="477"/>
      <c r="B1076" s="135"/>
      <c r="C1076" s="136"/>
      <c r="D1076" s="137"/>
      <c r="E1076" s="138"/>
      <c r="F1076" s="137"/>
      <c r="G1076" s="127"/>
      <c r="H1076" s="143"/>
      <c r="I1076" s="143"/>
      <c r="K1076" s="6"/>
      <c r="L1076" s="6"/>
    </row>
    <row r="1077" spans="1:12" x14ac:dyDescent="0.2">
      <c r="A1077" s="477"/>
      <c r="B1077" s="135"/>
      <c r="C1077" s="136"/>
      <c r="D1077" s="137"/>
      <c r="E1077" s="138"/>
      <c r="F1077" s="137"/>
      <c r="G1077" s="127"/>
      <c r="H1077" s="143"/>
      <c r="I1077" s="143"/>
      <c r="K1077" s="6"/>
      <c r="L1077" s="6"/>
    </row>
    <row r="1078" spans="1:12" x14ac:dyDescent="0.2">
      <c r="A1078" s="477"/>
      <c r="B1078" s="135"/>
      <c r="C1078" s="136"/>
      <c r="D1078" s="137"/>
      <c r="E1078" s="138"/>
      <c r="F1078" s="137"/>
      <c r="G1078" s="127"/>
      <c r="H1078" s="143"/>
      <c r="I1078" s="143"/>
      <c r="K1078" s="6"/>
      <c r="L1078" s="6"/>
    </row>
    <row r="1079" spans="1:12" x14ac:dyDescent="0.2">
      <c r="A1079" s="477"/>
      <c r="B1079" s="135"/>
      <c r="C1079" s="136"/>
      <c r="D1079" s="137"/>
      <c r="E1079" s="138"/>
      <c r="F1079" s="137"/>
      <c r="G1079" s="127"/>
      <c r="H1079" s="143"/>
      <c r="I1079" s="143"/>
      <c r="K1079" s="6"/>
      <c r="L1079" s="6"/>
    </row>
    <row r="1080" spans="1:12" x14ac:dyDescent="0.2">
      <c r="A1080" s="477"/>
      <c r="B1080" s="135"/>
      <c r="C1080" s="136"/>
      <c r="D1080" s="137"/>
      <c r="E1080" s="138"/>
      <c r="F1080" s="137"/>
      <c r="G1080" s="127"/>
      <c r="H1080" s="143"/>
      <c r="I1080" s="143"/>
      <c r="K1080" s="6"/>
      <c r="L1080" s="6"/>
    </row>
    <row r="1081" spans="1:12" x14ac:dyDescent="0.2">
      <c r="A1081" s="477"/>
      <c r="B1081" s="135"/>
      <c r="C1081" s="136"/>
      <c r="D1081" s="137"/>
      <c r="E1081" s="138"/>
      <c r="F1081" s="137"/>
      <c r="G1081" s="127"/>
      <c r="H1081" s="143"/>
      <c r="I1081" s="143"/>
      <c r="K1081" s="6"/>
      <c r="L1081" s="6"/>
    </row>
    <row r="1082" spans="1:12" x14ac:dyDescent="0.2">
      <c r="A1082" s="477"/>
      <c r="B1082" s="135"/>
      <c r="C1082" s="136"/>
      <c r="D1082" s="137"/>
      <c r="E1082" s="138"/>
      <c r="F1082" s="137"/>
      <c r="G1082" s="127"/>
      <c r="H1082" s="143"/>
      <c r="I1082" s="143"/>
      <c r="K1082" s="6"/>
      <c r="L1082" s="6"/>
    </row>
    <row r="1083" spans="1:12" x14ac:dyDescent="0.2">
      <c r="A1083" s="477"/>
      <c r="B1083" s="135"/>
      <c r="C1083" s="136"/>
      <c r="D1083" s="137"/>
      <c r="E1083" s="138"/>
      <c r="F1083" s="137"/>
      <c r="G1083" s="127"/>
      <c r="H1083" s="143"/>
      <c r="I1083" s="143"/>
      <c r="K1083" s="6"/>
      <c r="L1083" s="6"/>
    </row>
    <row r="1084" spans="1:12" x14ac:dyDescent="0.2">
      <c r="A1084" s="477"/>
      <c r="B1084" s="135"/>
      <c r="C1084" s="136"/>
      <c r="D1084" s="137"/>
      <c r="E1084" s="138"/>
      <c r="F1084" s="137"/>
      <c r="G1084" s="127"/>
      <c r="H1084" s="143"/>
      <c r="I1084" s="143"/>
      <c r="K1084" s="6"/>
      <c r="L1084" s="6"/>
    </row>
    <row r="1085" spans="1:12" x14ac:dyDescent="0.2">
      <c r="A1085" s="477"/>
      <c r="B1085" s="135"/>
      <c r="C1085" s="136"/>
      <c r="D1085" s="137"/>
      <c r="E1085" s="138"/>
      <c r="F1085" s="137"/>
      <c r="G1085" s="127"/>
      <c r="H1085" s="143"/>
      <c r="I1085" s="143"/>
      <c r="K1085" s="6"/>
      <c r="L1085" s="6"/>
    </row>
    <row r="1086" spans="1:12" x14ac:dyDescent="0.2">
      <c r="A1086" s="477"/>
      <c r="B1086" s="135"/>
      <c r="C1086" s="136"/>
      <c r="D1086" s="137"/>
      <c r="E1086" s="138"/>
      <c r="F1086" s="137"/>
      <c r="G1086" s="127"/>
      <c r="H1086" s="143"/>
      <c r="I1086" s="143"/>
      <c r="K1086" s="6"/>
      <c r="L1086" s="6"/>
    </row>
    <row r="1087" spans="1:12" x14ac:dyDescent="0.2">
      <c r="A1087" s="477"/>
      <c r="B1087" s="135"/>
      <c r="C1087" s="136"/>
      <c r="D1087" s="137"/>
      <c r="E1087" s="138"/>
      <c r="F1087" s="137"/>
      <c r="G1087" s="127"/>
      <c r="H1087" s="143"/>
      <c r="I1087" s="143"/>
      <c r="K1087" s="6"/>
      <c r="L1087" s="6"/>
    </row>
    <row r="1088" spans="1:12" x14ac:dyDescent="0.2">
      <c r="A1088" s="477"/>
      <c r="B1088" s="135"/>
      <c r="C1088" s="136"/>
      <c r="D1088" s="137"/>
      <c r="E1088" s="138"/>
      <c r="F1088" s="137"/>
      <c r="G1088" s="127"/>
      <c r="H1088" s="143"/>
      <c r="I1088" s="143"/>
      <c r="K1088" s="6"/>
      <c r="L1088" s="6"/>
    </row>
    <row r="1089" spans="1:12" x14ac:dyDescent="0.2">
      <c r="A1089" s="477"/>
      <c r="B1089" s="135"/>
      <c r="C1089" s="136"/>
      <c r="D1089" s="137"/>
      <c r="E1089" s="138"/>
      <c r="F1089" s="137"/>
      <c r="G1089" s="127"/>
      <c r="H1089" s="143"/>
      <c r="I1089" s="143"/>
      <c r="K1089" s="6"/>
      <c r="L1089" s="6"/>
    </row>
    <row r="1090" spans="1:12" x14ac:dyDescent="0.2">
      <c r="A1090" s="477"/>
      <c r="B1090" s="135"/>
      <c r="C1090" s="136"/>
      <c r="D1090" s="137"/>
      <c r="E1090" s="138"/>
      <c r="F1090" s="137"/>
      <c r="G1090" s="127"/>
      <c r="H1090" s="143"/>
      <c r="I1090" s="143"/>
      <c r="K1090" s="6"/>
      <c r="L1090" s="6"/>
    </row>
    <row r="1091" spans="1:12" x14ac:dyDescent="0.2">
      <c r="A1091" s="477"/>
      <c r="B1091" s="135"/>
      <c r="C1091" s="136"/>
      <c r="D1091" s="137"/>
      <c r="E1091" s="138"/>
      <c r="F1091" s="137"/>
      <c r="G1091" s="127"/>
      <c r="H1091" s="143"/>
      <c r="I1091" s="143"/>
      <c r="K1091" s="6"/>
      <c r="L1091" s="6"/>
    </row>
    <row r="1092" spans="1:12" x14ac:dyDescent="0.2">
      <c r="A1092" s="477"/>
      <c r="B1092" s="135"/>
      <c r="C1092" s="136"/>
      <c r="D1092" s="137"/>
      <c r="E1092" s="138"/>
      <c r="F1092" s="137"/>
      <c r="G1092" s="127"/>
      <c r="H1092" s="143"/>
      <c r="I1092" s="143"/>
      <c r="K1092" s="6"/>
      <c r="L1092" s="6"/>
    </row>
    <row r="1093" spans="1:12" x14ac:dyDescent="0.2">
      <c r="A1093" s="477"/>
      <c r="B1093" s="135"/>
      <c r="C1093" s="136"/>
      <c r="D1093" s="137"/>
      <c r="E1093" s="138"/>
      <c r="F1093" s="137"/>
      <c r="G1093" s="127"/>
      <c r="H1093" s="143"/>
      <c r="I1093" s="143"/>
      <c r="K1093" s="6"/>
      <c r="L1093" s="6"/>
    </row>
    <row r="1094" spans="1:12" x14ac:dyDescent="0.2">
      <c r="A1094" s="477"/>
      <c r="B1094" s="135"/>
      <c r="C1094" s="136"/>
      <c r="D1094" s="137"/>
      <c r="E1094" s="138"/>
      <c r="F1094" s="137"/>
      <c r="G1094" s="127"/>
      <c r="H1094" s="143"/>
      <c r="I1094" s="143"/>
      <c r="K1094" s="6"/>
      <c r="L1094" s="6"/>
    </row>
    <row r="1095" spans="1:12" x14ac:dyDescent="0.2">
      <c r="A1095" s="477"/>
      <c r="B1095" s="135"/>
      <c r="C1095" s="136"/>
      <c r="D1095" s="137"/>
      <c r="E1095" s="138"/>
      <c r="F1095" s="137"/>
      <c r="G1095" s="127"/>
      <c r="H1095" s="143"/>
      <c r="I1095" s="143"/>
      <c r="K1095" s="6"/>
      <c r="L1095" s="6"/>
    </row>
    <row r="1096" spans="1:12" x14ac:dyDescent="0.2">
      <c r="A1096" s="477"/>
      <c r="B1096" s="135"/>
      <c r="C1096" s="136"/>
      <c r="D1096" s="137"/>
      <c r="E1096" s="138"/>
      <c r="F1096" s="137"/>
      <c r="G1096" s="127"/>
      <c r="H1096" s="143"/>
      <c r="I1096" s="143"/>
      <c r="K1096" s="6"/>
      <c r="L1096" s="6"/>
    </row>
    <row r="1097" spans="1:12" x14ac:dyDescent="0.2">
      <c r="A1097" s="477"/>
      <c r="B1097" s="135"/>
      <c r="C1097" s="136"/>
      <c r="D1097" s="137"/>
      <c r="E1097" s="138"/>
      <c r="F1097" s="137"/>
      <c r="G1097" s="127"/>
      <c r="H1097" s="143"/>
      <c r="I1097" s="143"/>
      <c r="K1097" s="6"/>
      <c r="L1097" s="6"/>
    </row>
    <row r="1098" spans="1:12" x14ac:dyDescent="0.2">
      <c r="A1098" s="477"/>
      <c r="B1098" s="135"/>
      <c r="C1098" s="136"/>
      <c r="D1098" s="137"/>
      <c r="E1098" s="138"/>
      <c r="F1098" s="137"/>
      <c r="G1098" s="127"/>
      <c r="H1098" s="143"/>
      <c r="I1098" s="143"/>
      <c r="K1098" s="6"/>
      <c r="L1098" s="6"/>
    </row>
    <row r="1099" spans="1:12" x14ac:dyDescent="0.2">
      <c r="A1099" s="477"/>
      <c r="B1099" s="135"/>
      <c r="C1099" s="136"/>
      <c r="D1099" s="137"/>
      <c r="E1099" s="138"/>
      <c r="F1099" s="137"/>
      <c r="G1099" s="127"/>
      <c r="H1099" s="143"/>
      <c r="I1099" s="143"/>
      <c r="K1099" s="6"/>
      <c r="L1099" s="6"/>
    </row>
    <row r="1100" spans="1:12" x14ac:dyDescent="0.2">
      <c r="A1100" s="477"/>
      <c r="B1100" s="135"/>
      <c r="C1100" s="136"/>
      <c r="D1100" s="137"/>
      <c r="E1100" s="138"/>
      <c r="F1100" s="137"/>
      <c r="G1100" s="127"/>
      <c r="H1100" s="143"/>
      <c r="I1100" s="143"/>
      <c r="K1100" s="6"/>
      <c r="L1100" s="6"/>
    </row>
    <row r="1101" spans="1:12" x14ac:dyDescent="0.2">
      <c r="A1101" s="477"/>
      <c r="B1101" s="135"/>
      <c r="C1101" s="136"/>
      <c r="D1101" s="137"/>
      <c r="E1101" s="138"/>
      <c r="F1101" s="137"/>
      <c r="G1101" s="127"/>
      <c r="H1101" s="143"/>
      <c r="I1101" s="143"/>
      <c r="K1101" s="6"/>
      <c r="L1101" s="6"/>
    </row>
    <row r="1102" spans="1:12" x14ac:dyDescent="0.2">
      <c r="A1102" s="477"/>
      <c r="B1102" s="135"/>
      <c r="C1102" s="136"/>
      <c r="D1102" s="137"/>
      <c r="E1102" s="138"/>
      <c r="F1102" s="137"/>
      <c r="G1102" s="127"/>
      <c r="H1102" s="143"/>
      <c r="I1102" s="143"/>
      <c r="K1102" s="6"/>
      <c r="L1102" s="6"/>
    </row>
    <row r="1103" spans="1:12" x14ac:dyDescent="0.2">
      <c r="A1103" s="477"/>
      <c r="B1103" s="135"/>
      <c r="C1103" s="136"/>
      <c r="D1103" s="137"/>
      <c r="E1103" s="138"/>
      <c r="F1103" s="137"/>
      <c r="G1103" s="127"/>
      <c r="H1103" s="143"/>
      <c r="I1103" s="143"/>
      <c r="K1103" s="6"/>
      <c r="L1103" s="6"/>
    </row>
    <row r="1104" spans="1:12" x14ac:dyDescent="0.2">
      <c r="A1104" s="477"/>
      <c r="B1104" s="135"/>
      <c r="C1104" s="136"/>
      <c r="D1104" s="137"/>
      <c r="E1104" s="138"/>
      <c r="F1104" s="137"/>
      <c r="G1104" s="127"/>
      <c r="H1104" s="143"/>
      <c r="I1104" s="143"/>
      <c r="K1104" s="6"/>
      <c r="L1104" s="6"/>
    </row>
    <row r="1105" spans="1:12" x14ac:dyDescent="0.2">
      <c r="A1105" s="477"/>
      <c r="B1105" s="135"/>
      <c r="C1105" s="136"/>
      <c r="D1105" s="137"/>
      <c r="E1105" s="138"/>
      <c r="F1105" s="137"/>
      <c r="G1105" s="127"/>
      <c r="H1105" s="143"/>
      <c r="I1105" s="143"/>
      <c r="K1105" s="6"/>
      <c r="L1105" s="6"/>
    </row>
    <row r="1106" spans="1:12" x14ac:dyDescent="0.2">
      <c r="A1106" s="477"/>
      <c r="B1106" s="135"/>
      <c r="C1106" s="136"/>
      <c r="D1106" s="137"/>
      <c r="E1106" s="138"/>
      <c r="F1106" s="137"/>
      <c r="G1106" s="127"/>
      <c r="H1106" s="143"/>
      <c r="I1106" s="143"/>
      <c r="K1106" s="6"/>
      <c r="L1106" s="6"/>
    </row>
    <row r="1107" spans="1:12" x14ac:dyDescent="0.2">
      <c r="A1107" s="477"/>
      <c r="B1107" s="135"/>
      <c r="C1107" s="136"/>
      <c r="D1107" s="137"/>
      <c r="E1107" s="138"/>
      <c r="F1107" s="137"/>
      <c r="G1107" s="127"/>
      <c r="H1107" s="143"/>
      <c r="I1107" s="143"/>
      <c r="K1107" s="6"/>
      <c r="L1107" s="6"/>
    </row>
    <row r="1108" spans="1:12" x14ac:dyDescent="0.2">
      <c r="A1108" s="477"/>
      <c r="B1108" s="135"/>
      <c r="C1108" s="136"/>
      <c r="D1108" s="137"/>
      <c r="E1108" s="138"/>
      <c r="F1108" s="137"/>
      <c r="G1108" s="127"/>
      <c r="H1108" s="143"/>
      <c r="I1108" s="143"/>
      <c r="K1108" s="6"/>
      <c r="L1108" s="6"/>
    </row>
    <row r="1109" spans="1:12" x14ac:dyDescent="0.2">
      <c r="A1109" s="477"/>
      <c r="B1109" s="135"/>
      <c r="C1109" s="136"/>
      <c r="D1109" s="137"/>
      <c r="E1109" s="138"/>
      <c r="F1109" s="137"/>
      <c r="G1109" s="127"/>
      <c r="H1109" s="143"/>
      <c r="I1109" s="143"/>
      <c r="K1109" s="6"/>
      <c r="L1109" s="6"/>
    </row>
    <row r="1110" spans="1:12" x14ac:dyDescent="0.2">
      <c r="A1110" s="477"/>
      <c r="B1110" s="135"/>
      <c r="C1110" s="136"/>
      <c r="D1110" s="137"/>
      <c r="E1110" s="138"/>
      <c r="F1110" s="137"/>
      <c r="G1110" s="127"/>
      <c r="H1110" s="143"/>
      <c r="I1110" s="143"/>
      <c r="K1110" s="6"/>
      <c r="L1110" s="6"/>
    </row>
    <row r="1111" spans="1:12" x14ac:dyDescent="0.2">
      <c r="A1111" s="477"/>
      <c r="B1111" s="135"/>
      <c r="C1111" s="136"/>
      <c r="D1111" s="137"/>
      <c r="E1111" s="138"/>
      <c r="F1111" s="137"/>
      <c r="G1111" s="127"/>
      <c r="H1111" s="143"/>
      <c r="I1111" s="143"/>
      <c r="K1111" s="6"/>
      <c r="L1111" s="6"/>
    </row>
    <row r="1112" spans="1:12" x14ac:dyDescent="0.2">
      <c r="A1112" s="477"/>
      <c r="B1112" s="135"/>
      <c r="C1112" s="136"/>
      <c r="D1112" s="137"/>
      <c r="E1112" s="138"/>
      <c r="F1112" s="137"/>
      <c r="G1112" s="127"/>
      <c r="H1112" s="143"/>
      <c r="I1112" s="143"/>
      <c r="K1112" s="6"/>
      <c r="L1112" s="6"/>
    </row>
    <row r="1113" spans="1:12" x14ac:dyDescent="0.2">
      <c r="A1113" s="477"/>
      <c r="B1113" s="135"/>
      <c r="C1113" s="136"/>
      <c r="D1113" s="137"/>
      <c r="E1113" s="138"/>
      <c r="F1113" s="137"/>
      <c r="G1113" s="127"/>
      <c r="H1113" s="143"/>
      <c r="I1113" s="143"/>
      <c r="K1113" s="6"/>
      <c r="L1113" s="6"/>
    </row>
    <row r="1114" spans="1:12" x14ac:dyDescent="0.2">
      <c r="A1114" s="477"/>
      <c r="B1114" s="135"/>
      <c r="C1114" s="136"/>
      <c r="D1114" s="137"/>
      <c r="E1114" s="138"/>
      <c r="F1114" s="137"/>
      <c r="G1114" s="127"/>
      <c r="H1114" s="143"/>
      <c r="I1114" s="143"/>
      <c r="K1114" s="6"/>
      <c r="L1114" s="6"/>
    </row>
    <row r="1115" spans="1:12" x14ac:dyDescent="0.2">
      <c r="A1115" s="477"/>
      <c r="B1115" s="135"/>
      <c r="C1115" s="136"/>
      <c r="D1115" s="137"/>
      <c r="E1115" s="138"/>
      <c r="F1115" s="137"/>
      <c r="G1115" s="127"/>
      <c r="H1115" s="143"/>
      <c r="I1115" s="143"/>
      <c r="K1115" s="6"/>
      <c r="L1115" s="6"/>
    </row>
    <row r="1116" spans="1:12" x14ac:dyDescent="0.2">
      <c r="A1116" s="477"/>
      <c r="B1116" s="135"/>
      <c r="C1116" s="136"/>
      <c r="D1116" s="137"/>
      <c r="E1116" s="138"/>
      <c r="F1116" s="137"/>
      <c r="G1116" s="127"/>
      <c r="H1116" s="143"/>
      <c r="I1116" s="143"/>
      <c r="K1116" s="6"/>
      <c r="L1116" s="6"/>
    </row>
    <row r="1117" spans="1:12" x14ac:dyDescent="0.2">
      <c r="A1117" s="477"/>
      <c r="B1117" s="135"/>
      <c r="C1117" s="136"/>
      <c r="D1117" s="137"/>
      <c r="E1117" s="138"/>
      <c r="F1117" s="137"/>
      <c r="G1117" s="127"/>
      <c r="H1117" s="143"/>
      <c r="I1117" s="143"/>
      <c r="K1117" s="6"/>
      <c r="L1117" s="6"/>
    </row>
    <row r="1118" spans="1:12" x14ac:dyDescent="0.2">
      <c r="A1118" s="477"/>
      <c r="B1118" s="135"/>
      <c r="C1118" s="136"/>
      <c r="D1118" s="137"/>
      <c r="E1118" s="138"/>
      <c r="F1118" s="137"/>
      <c r="G1118" s="127"/>
      <c r="H1118" s="143"/>
      <c r="I1118" s="143"/>
      <c r="K1118" s="6"/>
      <c r="L1118" s="6"/>
    </row>
    <row r="1119" spans="1:12" x14ac:dyDescent="0.2">
      <c r="A1119" s="477"/>
      <c r="B1119" s="135"/>
      <c r="C1119" s="136"/>
      <c r="D1119" s="137"/>
      <c r="E1119" s="138"/>
      <c r="F1119" s="137"/>
      <c r="G1119" s="127"/>
      <c r="H1119" s="143"/>
      <c r="I1119" s="143"/>
      <c r="K1119" s="6"/>
      <c r="L1119" s="6"/>
    </row>
    <row r="1120" spans="1:12" x14ac:dyDescent="0.2">
      <c r="A1120" s="477"/>
      <c r="B1120" s="135"/>
      <c r="C1120" s="136"/>
      <c r="D1120" s="137"/>
      <c r="E1120" s="138"/>
      <c r="F1120" s="137"/>
      <c r="G1120" s="127"/>
      <c r="H1120" s="143"/>
      <c r="I1120" s="143"/>
      <c r="K1120" s="6"/>
      <c r="L1120" s="6"/>
    </row>
    <row r="1121" spans="1:12" x14ac:dyDescent="0.2">
      <c r="A1121" s="477"/>
      <c r="B1121" s="135"/>
      <c r="C1121" s="136"/>
      <c r="D1121" s="137"/>
      <c r="E1121" s="138"/>
      <c r="F1121" s="137"/>
      <c r="G1121" s="127"/>
      <c r="H1121" s="143"/>
      <c r="I1121" s="143"/>
      <c r="K1121" s="6"/>
      <c r="L1121" s="6"/>
    </row>
    <row r="1122" spans="1:12" x14ac:dyDescent="0.2">
      <c r="A1122" s="477"/>
      <c r="B1122" s="135"/>
      <c r="C1122" s="136"/>
      <c r="D1122" s="137"/>
      <c r="E1122" s="138"/>
      <c r="F1122" s="137"/>
      <c r="G1122" s="127"/>
      <c r="H1122" s="143"/>
      <c r="I1122" s="143"/>
      <c r="K1122" s="6"/>
      <c r="L1122" s="6"/>
    </row>
    <row r="1123" spans="1:12" x14ac:dyDescent="0.2">
      <c r="A1123" s="477"/>
      <c r="B1123" s="135"/>
      <c r="C1123" s="136"/>
      <c r="D1123" s="137"/>
      <c r="E1123" s="138"/>
      <c r="F1123" s="137"/>
      <c r="G1123" s="127"/>
      <c r="H1123" s="143"/>
      <c r="I1123" s="143"/>
      <c r="K1123" s="6"/>
      <c r="L1123" s="6"/>
    </row>
    <row r="1124" spans="1:12" x14ac:dyDescent="0.2">
      <c r="A1124" s="477"/>
      <c r="B1124" s="135"/>
      <c r="C1124" s="136"/>
      <c r="D1124" s="137"/>
      <c r="E1124" s="138"/>
      <c r="F1124" s="137"/>
      <c r="G1124" s="127"/>
      <c r="H1124" s="143"/>
      <c r="I1124" s="143"/>
      <c r="K1124" s="6"/>
      <c r="L1124" s="6"/>
    </row>
    <row r="1125" spans="1:12" x14ac:dyDescent="0.2">
      <c r="A1125" s="477"/>
      <c r="B1125" s="135"/>
      <c r="C1125" s="136"/>
      <c r="D1125" s="137"/>
      <c r="E1125" s="138"/>
      <c r="F1125" s="137"/>
      <c r="G1125" s="127"/>
      <c r="H1125" s="143"/>
      <c r="I1125" s="143"/>
      <c r="K1125" s="6"/>
      <c r="L1125" s="6"/>
    </row>
    <row r="1126" spans="1:12" x14ac:dyDescent="0.2">
      <c r="A1126" s="477"/>
      <c r="B1126" s="135"/>
      <c r="C1126" s="136"/>
      <c r="D1126" s="137"/>
      <c r="E1126" s="138"/>
      <c r="F1126" s="137"/>
      <c r="G1126" s="127"/>
      <c r="H1126" s="143"/>
      <c r="I1126" s="143"/>
      <c r="K1126" s="6"/>
      <c r="L1126" s="6"/>
    </row>
    <row r="1127" spans="1:12" x14ac:dyDescent="0.2">
      <c r="A1127" s="477"/>
      <c r="B1127" s="135"/>
      <c r="C1127" s="136"/>
      <c r="D1127" s="137"/>
      <c r="E1127" s="138"/>
      <c r="F1127" s="137"/>
      <c r="G1127" s="127"/>
      <c r="H1127" s="143"/>
      <c r="I1127" s="143"/>
      <c r="K1127" s="6"/>
      <c r="L1127" s="6"/>
    </row>
    <row r="1128" spans="1:12" x14ac:dyDescent="0.2">
      <c r="A1128" s="477"/>
      <c r="B1128" s="135"/>
      <c r="C1128" s="136"/>
      <c r="D1128" s="137"/>
      <c r="E1128" s="138"/>
      <c r="F1128" s="137"/>
      <c r="G1128" s="127"/>
      <c r="H1128" s="143"/>
      <c r="I1128" s="143"/>
      <c r="K1128" s="6"/>
      <c r="L1128" s="6"/>
    </row>
    <row r="1129" spans="1:12" x14ac:dyDescent="0.2">
      <c r="A1129" s="477"/>
      <c r="B1129" s="135"/>
      <c r="C1129" s="136"/>
      <c r="D1129" s="137"/>
      <c r="E1129" s="138"/>
      <c r="F1129" s="137"/>
      <c r="G1129" s="127"/>
      <c r="H1129" s="143"/>
      <c r="I1129" s="143"/>
      <c r="K1129" s="6"/>
      <c r="L1129" s="6"/>
    </row>
    <row r="1130" spans="1:12" x14ac:dyDescent="0.2">
      <c r="A1130" s="477"/>
      <c r="B1130" s="135"/>
      <c r="C1130" s="136"/>
      <c r="D1130" s="137"/>
      <c r="E1130" s="138"/>
      <c r="F1130" s="137"/>
      <c r="G1130" s="127"/>
      <c r="H1130" s="143"/>
      <c r="I1130" s="143"/>
      <c r="K1130" s="6"/>
      <c r="L1130" s="6"/>
    </row>
    <row r="1131" spans="1:12" x14ac:dyDescent="0.2">
      <c r="A1131" s="477"/>
      <c r="B1131" s="135"/>
      <c r="C1131" s="136"/>
      <c r="D1131" s="137"/>
      <c r="E1131" s="138"/>
      <c r="F1131" s="137"/>
      <c r="G1131" s="127"/>
      <c r="H1131" s="143"/>
      <c r="I1131" s="143"/>
      <c r="K1131" s="6"/>
      <c r="L1131" s="6"/>
    </row>
    <row r="1132" spans="1:12" x14ac:dyDescent="0.2">
      <c r="A1132" s="477"/>
      <c r="B1132" s="135"/>
      <c r="C1132" s="136"/>
      <c r="D1132" s="137"/>
      <c r="E1132" s="138"/>
      <c r="F1132" s="137"/>
      <c r="G1132" s="127"/>
      <c r="H1132" s="143"/>
      <c r="I1132" s="143"/>
      <c r="K1132" s="6"/>
      <c r="L1132" s="6"/>
    </row>
    <row r="1133" spans="1:12" x14ac:dyDescent="0.2">
      <c r="A1133" s="477"/>
      <c r="B1133" s="135"/>
      <c r="C1133" s="136"/>
      <c r="D1133" s="137"/>
      <c r="E1133" s="138"/>
      <c r="F1133" s="137"/>
      <c r="G1133" s="127"/>
      <c r="H1133" s="143"/>
      <c r="I1133" s="143"/>
      <c r="K1133" s="6"/>
      <c r="L1133" s="6"/>
    </row>
    <row r="1134" spans="1:12" x14ac:dyDescent="0.2">
      <c r="A1134" s="477"/>
      <c r="B1134" s="135"/>
      <c r="C1134" s="136"/>
      <c r="D1134" s="137"/>
      <c r="E1134" s="138"/>
      <c r="F1134" s="137"/>
      <c r="G1134" s="127"/>
      <c r="H1134" s="143"/>
      <c r="I1134" s="143"/>
      <c r="K1134" s="6"/>
      <c r="L1134" s="6"/>
    </row>
    <row r="1135" spans="1:12" x14ac:dyDescent="0.2">
      <c r="A1135" s="477"/>
      <c r="B1135" s="135"/>
      <c r="C1135" s="136"/>
      <c r="D1135" s="137"/>
      <c r="E1135" s="138"/>
      <c r="F1135" s="137"/>
      <c r="G1135" s="127"/>
      <c r="H1135" s="143"/>
      <c r="I1135" s="143"/>
      <c r="K1135" s="6"/>
      <c r="L1135" s="6"/>
    </row>
    <row r="1136" spans="1:12" x14ac:dyDescent="0.2">
      <c r="A1136" s="477"/>
      <c r="B1136" s="135"/>
      <c r="C1136" s="136"/>
      <c r="D1136" s="137"/>
      <c r="E1136" s="138"/>
      <c r="F1136" s="137"/>
      <c r="G1136" s="127"/>
      <c r="H1136" s="143"/>
      <c r="I1136" s="143"/>
      <c r="K1136" s="6"/>
      <c r="L1136" s="6"/>
    </row>
    <row r="1137" spans="1:12" x14ac:dyDescent="0.2">
      <c r="A1137" s="477"/>
      <c r="B1137" s="135"/>
      <c r="C1137" s="136"/>
      <c r="D1137" s="137"/>
      <c r="E1137" s="138"/>
      <c r="F1137" s="137"/>
      <c r="G1137" s="127"/>
      <c r="H1137" s="143"/>
      <c r="I1137" s="143"/>
      <c r="K1137" s="6"/>
      <c r="L1137" s="6"/>
    </row>
    <row r="1138" spans="1:12" x14ac:dyDescent="0.2">
      <c r="A1138" s="477"/>
      <c r="B1138" s="135"/>
      <c r="C1138" s="136"/>
      <c r="D1138" s="137"/>
      <c r="E1138" s="138"/>
      <c r="F1138" s="137"/>
      <c r="G1138" s="127"/>
      <c r="H1138" s="143"/>
      <c r="I1138" s="143"/>
      <c r="K1138" s="6"/>
      <c r="L1138" s="6"/>
    </row>
    <row r="1139" spans="1:12" x14ac:dyDescent="0.2">
      <c r="A1139" s="477"/>
      <c r="B1139" s="135"/>
      <c r="C1139" s="136"/>
      <c r="D1139" s="137"/>
      <c r="E1139" s="138"/>
      <c r="F1139" s="137"/>
      <c r="G1139" s="127"/>
      <c r="H1139" s="143"/>
      <c r="I1139" s="143"/>
      <c r="K1139" s="6"/>
      <c r="L1139" s="6"/>
    </row>
    <row r="1140" spans="1:12" x14ac:dyDescent="0.2">
      <c r="A1140" s="477"/>
      <c r="B1140" s="135"/>
      <c r="C1140" s="136"/>
      <c r="D1140" s="137"/>
      <c r="E1140" s="138"/>
      <c r="F1140" s="137"/>
      <c r="G1140" s="127"/>
      <c r="H1140" s="143"/>
      <c r="I1140" s="143"/>
      <c r="K1140" s="6"/>
      <c r="L1140" s="6"/>
    </row>
    <row r="1141" spans="1:12" x14ac:dyDescent="0.2">
      <c r="A1141" s="477"/>
      <c r="B1141" s="135"/>
      <c r="C1141" s="136"/>
      <c r="D1141" s="137"/>
      <c r="E1141" s="138"/>
      <c r="F1141" s="137"/>
      <c r="G1141" s="127"/>
      <c r="H1141" s="143"/>
      <c r="I1141" s="143"/>
      <c r="K1141" s="6"/>
      <c r="L1141" s="6"/>
    </row>
    <row r="1142" spans="1:12" x14ac:dyDescent="0.2">
      <c r="A1142" s="477"/>
      <c r="B1142" s="135"/>
      <c r="C1142" s="136"/>
      <c r="D1142" s="137"/>
      <c r="E1142" s="138"/>
      <c r="F1142" s="137"/>
      <c r="G1142" s="127"/>
      <c r="H1142" s="143"/>
      <c r="I1142" s="143"/>
      <c r="K1142" s="6"/>
      <c r="L1142" s="6"/>
    </row>
    <row r="1143" spans="1:12" x14ac:dyDescent="0.2">
      <c r="A1143" s="477"/>
      <c r="B1143" s="135"/>
      <c r="C1143" s="136"/>
      <c r="D1143" s="137"/>
      <c r="E1143" s="138"/>
      <c r="F1143" s="137"/>
      <c r="G1143" s="127"/>
      <c r="H1143" s="143"/>
      <c r="I1143" s="143"/>
      <c r="K1143" s="6"/>
      <c r="L1143" s="6"/>
    </row>
    <row r="1144" spans="1:12" x14ac:dyDescent="0.2">
      <c r="A1144" s="477"/>
      <c r="B1144" s="135"/>
      <c r="C1144" s="136"/>
      <c r="D1144" s="137"/>
      <c r="E1144" s="138"/>
      <c r="F1144" s="137"/>
      <c r="G1144" s="127"/>
      <c r="H1144" s="143"/>
      <c r="I1144" s="143"/>
      <c r="K1144" s="6"/>
      <c r="L1144" s="6"/>
    </row>
    <row r="1145" spans="1:12" x14ac:dyDescent="0.2">
      <c r="A1145" s="477"/>
      <c r="B1145" s="135"/>
      <c r="C1145" s="136"/>
      <c r="D1145" s="137"/>
      <c r="E1145" s="138"/>
      <c r="F1145" s="137"/>
      <c r="G1145" s="127"/>
      <c r="H1145" s="143"/>
      <c r="I1145" s="143"/>
      <c r="K1145" s="6"/>
      <c r="L1145" s="6"/>
    </row>
    <row r="1146" spans="1:12" x14ac:dyDescent="0.2">
      <c r="A1146" s="477"/>
      <c r="B1146" s="135"/>
      <c r="C1146" s="136"/>
      <c r="D1146" s="137"/>
      <c r="E1146" s="138"/>
      <c r="F1146" s="137"/>
      <c r="G1146" s="127"/>
      <c r="H1146" s="143"/>
      <c r="I1146" s="143"/>
      <c r="K1146" s="6"/>
      <c r="L1146" s="6"/>
    </row>
    <row r="1147" spans="1:12" x14ac:dyDescent="0.2">
      <c r="A1147" s="477"/>
      <c r="B1147" s="135"/>
      <c r="C1147" s="136"/>
      <c r="D1147" s="137"/>
      <c r="E1147" s="138"/>
      <c r="F1147" s="137"/>
      <c r="G1147" s="127"/>
      <c r="H1147" s="143"/>
      <c r="I1147" s="143"/>
      <c r="K1147" s="6"/>
      <c r="L1147" s="6"/>
    </row>
    <row r="1148" spans="1:12" x14ac:dyDescent="0.2">
      <c r="A1148" s="477"/>
      <c r="B1148" s="135"/>
      <c r="C1148" s="136"/>
      <c r="D1148" s="137"/>
      <c r="E1148" s="138"/>
      <c r="F1148" s="137"/>
      <c r="G1148" s="127"/>
      <c r="H1148" s="143"/>
      <c r="I1148" s="143"/>
      <c r="K1148" s="6"/>
      <c r="L1148" s="6"/>
    </row>
    <row r="1149" spans="1:12" x14ac:dyDescent="0.2">
      <c r="A1149" s="477"/>
      <c r="B1149" s="135"/>
      <c r="C1149" s="136"/>
      <c r="D1149" s="137"/>
      <c r="E1149" s="138"/>
      <c r="F1149" s="137"/>
      <c r="G1149" s="127"/>
      <c r="H1149" s="143"/>
      <c r="I1149" s="143"/>
      <c r="K1149" s="6"/>
      <c r="L1149" s="6"/>
    </row>
    <row r="1150" spans="1:12" x14ac:dyDescent="0.2">
      <c r="A1150" s="477"/>
      <c r="B1150" s="135"/>
      <c r="C1150" s="136"/>
      <c r="D1150" s="137"/>
      <c r="E1150" s="138"/>
      <c r="F1150" s="137"/>
      <c r="G1150" s="127"/>
      <c r="H1150" s="143"/>
      <c r="I1150" s="143"/>
      <c r="K1150" s="6"/>
      <c r="L1150" s="6"/>
    </row>
    <row r="1151" spans="1:12" x14ac:dyDescent="0.2">
      <c r="A1151" s="477"/>
      <c r="B1151" s="135"/>
      <c r="C1151" s="136"/>
      <c r="D1151" s="137"/>
      <c r="E1151" s="138"/>
      <c r="F1151" s="137"/>
      <c r="G1151" s="127"/>
      <c r="H1151" s="143"/>
      <c r="I1151" s="143"/>
      <c r="K1151" s="6"/>
      <c r="L1151" s="6"/>
    </row>
    <row r="1152" spans="1:12" x14ac:dyDescent="0.2">
      <c r="A1152" s="477"/>
      <c r="B1152" s="135"/>
      <c r="C1152" s="136"/>
      <c r="D1152" s="137"/>
      <c r="E1152" s="138"/>
      <c r="F1152" s="137"/>
      <c r="G1152" s="127"/>
      <c r="H1152" s="143"/>
      <c r="I1152" s="143"/>
      <c r="K1152" s="6"/>
      <c r="L1152" s="6"/>
    </row>
    <row r="1153" spans="1:12" x14ac:dyDescent="0.2">
      <c r="A1153" s="477"/>
      <c r="B1153" s="135"/>
      <c r="C1153" s="136"/>
      <c r="D1153" s="137"/>
      <c r="E1153" s="138"/>
      <c r="F1153" s="137"/>
      <c r="G1153" s="127"/>
      <c r="H1153" s="143"/>
      <c r="I1153" s="143"/>
      <c r="K1153" s="6"/>
      <c r="L1153" s="6"/>
    </row>
    <row r="1154" spans="1:12" x14ac:dyDescent="0.2">
      <c r="A1154" s="477"/>
      <c r="B1154" s="135"/>
      <c r="C1154" s="136"/>
      <c r="D1154" s="137"/>
      <c r="E1154" s="138"/>
      <c r="F1154" s="137"/>
      <c r="G1154" s="127"/>
      <c r="H1154" s="143"/>
      <c r="I1154" s="143"/>
      <c r="K1154" s="6"/>
      <c r="L1154" s="6"/>
    </row>
    <row r="1155" spans="1:12" x14ac:dyDescent="0.2">
      <c r="A1155" s="477"/>
      <c r="B1155" s="135"/>
      <c r="C1155" s="136"/>
      <c r="D1155" s="137"/>
      <c r="E1155" s="138"/>
      <c r="F1155" s="137"/>
      <c r="G1155" s="127"/>
      <c r="H1155" s="143"/>
      <c r="I1155" s="143"/>
      <c r="K1155" s="6"/>
      <c r="L1155" s="6"/>
    </row>
    <row r="1156" spans="1:12" x14ac:dyDescent="0.2">
      <c r="A1156" s="477"/>
      <c r="B1156" s="135"/>
      <c r="C1156" s="136"/>
      <c r="D1156" s="137"/>
      <c r="E1156" s="138"/>
      <c r="F1156" s="137"/>
      <c r="G1156" s="127"/>
      <c r="H1156" s="143"/>
      <c r="I1156" s="143"/>
      <c r="K1156" s="6"/>
      <c r="L1156" s="6"/>
    </row>
    <row r="1157" spans="1:12" x14ac:dyDescent="0.2">
      <c r="A1157" s="477"/>
      <c r="B1157" s="135"/>
      <c r="C1157" s="136"/>
      <c r="D1157" s="137"/>
      <c r="E1157" s="138"/>
      <c r="F1157" s="137"/>
      <c r="G1157" s="127"/>
      <c r="H1157" s="143"/>
      <c r="I1157" s="143"/>
      <c r="K1157" s="6"/>
      <c r="L1157" s="6"/>
    </row>
    <row r="1158" spans="1:12" x14ac:dyDescent="0.2">
      <c r="A1158" s="477"/>
      <c r="B1158" s="135"/>
      <c r="C1158" s="136"/>
      <c r="D1158" s="137"/>
      <c r="E1158" s="138"/>
      <c r="F1158" s="137"/>
      <c r="G1158" s="127"/>
      <c r="H1158" s="143"/>
      <c r="I1158" s="143"/>
      <c r="K1158" s="6"/>
      <c r="L1158" s="6"/>
    </row>
    <row r="1159" spans="1:12" x14ac:dyDescent="0.2">
      <c r="A1159" s="477"/>
      <c r="B1159" s="135"/>
      <c r="C1159" s="136"/>
      <c r="D1159" s="137"/>
      <c r="E1159" s="138"/>
      <c r="F1159" s="137"/>
      <c r="G1159" s="127"/>
      <c r="H1159" s="143"/>
      <c r="I1159" s="143"/>
      <c r="K1159" s="6"/>
      <c r="L1159" s="6"/>
    </row>
    <row r="1160" spans="1:12" x14ac:dyDescent="0.2">
      <c r="A1160" s="477"/>
      <c r="B1160" s="135"/>
      <c r="C1160" s="136"/>
      <c r="D1160" s="137"/>
      <c r="E1160" s="138"/>
      <c r="F1160" s="137"/>
      <c r="G1160" s="127"/>
      <c r="H1160" s="143"/>
      <c r="I1160" s="143"/>
      <c r="K1160" s="6"/>
      <c r="L1160" s="6"/>
    </row>
    <row r="1161" spans="1:12" x14ac:dyDescent="0.2">
      <c r="A1161" s="477"/>
      <c r="B1161" s="135"/>
      <c r="C1161" s="136"/>
      <c r="D1161" s="137"/>
      <c r="E1161" s="138"/>
      <c r="F1161" s="137"/>
      <c r="G1161" s="127"/>
      <c r="H1161" s="143"/>
      <c r="I1161" s="143"/>
      <c r="K1161" s="6"/>
      <c r="L1161" s="6"/>
    </row>
    <row r="1162" spans="1:12" x14ac:dyDescent="0.2">
      <c r="A1162" s="477"/>
      <c r="B1162" s="135"/>
      <c r="C1162" s="136"/>
      <c r="D1162" s="137"/>
      <c r="E1162" s="138"/>
      <c r="F1162" s="137"/>
      <c r="G1162" s="127"/>
      <c r="H1162" s="143"/>
      <c r="I1162" s="143"/>
      <c r="K1162" s="6"/>
      <c r="L1162" s="6"/>
    </row>
    <row r="1163" spans="1:12" x14ac:dyDescent="0.2">
      <c r="A1163" s="477"/>
      <c r="B1163" s="135"/>
      <c r="C1163" s="136"/>
      <c r="D1163" s="137"/>
      <c r="E1163" s="138"/>
      <c r="F1163" s="137"/>
      <c r="G1163" s="127"/>
      <c r="H1163" s="143"/>
      <c r="I1163" s="143"/>
      <c r="K1163" s="6"/>
      <c r="L1163" s="6"/>
    </row>
    <row r="1164" spans="1:12" x14ac:dyDescent="0.2">
      <c r="A1164" s="477"/>
      <c r="B1164" s="135"/>
      <c r="C1164" s="136"/>
      <c r="D1164" s="137"/>
      <c r="E1164" s="138"/>
      <c r="F1164" s="137"/>
      <c r="G1164" s="127"/>
      <c r="H1164" s="143"/>
      <c r="I1164" s="143"/>
      <c r="K1164" s="6"/>
      <c r="L1164" s="6"/>
    </row>
    <row r="1165" spans="1:12" x14ac:dyDescent="0.2">
      <c r="A1165" s="477"/>
      <c r="B1165" s="135"/>
      <c r="C1165" s="136"/>
      <c r="D1165" s="137"/>
      <c r="E1165" s="138"/>
      <c r="F1165" s="137"/>
      <c r="G1165" s="127"/>
      <c r="H1165" s="143"/>
      <c r="I1165" s="143"/>
      <c r="K1165" s="6"/>
      <c r="L1165" s="6"/>
    </row>
    <row r="1166" spans="1:12" x14ac:dyDescent="0.2">
      <c r="A1166" s="477"/>
      <c r="B1166" s="135"/>
      <c r="C1166" s="136"/>
      <c r="D1166" s="137"/>
      <c r="E1166" s="138"/>
      <c r="F1166" s="137"/>
      <c r="G1166" s="127"/>
      <c r="H1166" s="143"/>
      <c r="I1166" s="143"/>
      <c r="K1166" s="6"/>
      <c r="L1166" s="6"/>
    </row>
    <row r="1167" spans="1:12" x14ac:dyDescent="0.2">
      <c r="A1167" s="477"/>
      <c r="B1167" s="135"/>
      <c r="C1167" s="136"/>
      <c r="D1167" s="137"/>
      <c r="E1167" s="138"/>
      <c r="F1167" s="137"/>
      <c r="G1167" s="127"/>
      <c r="H1167" s="143"/>
      <c r="I1167" s="143"/>
      <c r="K1167" s="6"/>
      <c r="L1167" s="6"/>
    </row>
    <row r="1168" spans="1:12" x14ac:dyDescent="0.2">
      <c r="A1168" s="477"/>
      <c r="B1168" s="135"/>
      <c r="C1168" s="136"/>
      <c r="D1168" s="137"/>
      <c r="E1168" s="138"/>
      <c r="F1168" s="137"/>
      <c r="G1168" s="127"/>
      <c r="H1168" s="143"/>
      <c r="I1168" s="143"/>
      <c r="K1168" s="6"/>
      <c r="L1168" s="6"/>
    </row>
    <row r="1169" spans="1:12" x14ac:dyDescent="0.2">
      <c r="A1169" s="477"/>
      <c r="B1169" s="135"/>
      <c r="C1169" s="136"/>
      <c r="D1169" s="137"/>
      <c r="E1169" s="138"/>
      <c r="F1169" s="137"/>
      <c r="G1169" s="127"/>
      <c r="H1169" s="143"/>
      <c r="I1169" s="143"/>
      <c r="K1169" s="6"/>
      <c r="L1169" s="6"/>
    </row>
    <row r="1170" spans="1:12" x14ac:dyDescent="0.2">
      <c r="A1170" s="477"/>
      <c r="B1170" s="135"/>
      <c r="C1170" s="136"/>
      <c r="D1170" s="137"/>
      <c r="E1170" s="138"/>
      <c r="F1170" s="137"/>
      <c r="G1170" s="127"/>
      <c r="H1170" s="143"/>
      <c r="I1170" s="143"/>
      <c r="K1170" s="6"/>
      <c r="L1170" s="6"/>
    </row>
    <row r="1171" spans="1:12" x14ac:dyDescent="0.2">
      <c r="A1171" s="477"/>
      <c r="B1171" s="135"/>
      <c r="C1171" s="136"/>
      <c r="D1171" s="137"/>
      <c r="E1171" s="138"/>
      <c r="F1171" s="137"/>
      <c r="G1171" s="127"/>
      <c r="H1171" s="143"/>
      <c r="I1171" s="143"/>
      <c r="K1171" s="6"/>
      <c r="L1171" s="6"/>
    </row>
    <row r="1172" spans="1:12" x14ac:dyDescent="0.2">
      <c r="A1172" s="477"/>
      <c r="B1172" s="135"/>
      <c r="C1172" s="136"/>
      <c r="D1172" s="137"/>
      <c r="E1172" s="138"/>
      <c r="F1172" s="137"/>
      <c r="G1172" s="127"/>
      <c r="H1172" s="143"/>
      <c r="I1172" s="143"/>
      <c r="K1172" s="6"/>
      <c r="L1172" s="6"/>
    </row>
    <row r="1173" spans="1:12" x14ac:dyDescent="0.2">
      <c r="A1173" s="477"/>
      <c r="B1173" s="135"/>
      <c r="C1173" s="136"/>
      <c r="D1173" s="137"/>
      <c r="E1173" s="138"/>
      <c r="F1173" s="137"/>
      <c r="G1173" s="127"/>
      <c r="H1173" s="143"/>
      <c r="I1173" s="143"/>
      <c r="K1173" s="6"/>
      <c r="L1173" s="6"/>
    </row>
    <row r="1174" spans="1:12" x14ac:dyDescent="0.2">
      <c r="A1174" s="477"/>
      <c r="B1174" s="135"/>
      <c r="C1174" s="136"/>
      <c r="D1174" s="137"/>
      <c r="E1174" s="138"/>
      <c r="F1174" s="137"/>
      <c r="G1174" s="127"/>
      <c r="H1174" s="143"/>
      <c r="I1174" s="143"/>
      <c r="K1174" s="6"/>
      <c r="L1174" s="6"/>
    </row>
    <row r="1175" spans="1:12" x14ac:dyDescent="0.2">
      <c r="A1175" s="477"/>
      <c r="B1175" s="135"/>
      <c r="C1175" s="136"/>
      <c r="D1175" s="137"/>
      <c r="E1175" s="138"/>
      <c r="F1175" s="137"/>
      <c r="G1175" s="127"/>
      <c r="H1175" s="143"/>
      <c r="I1175" s="143"/>
      <c r="K1175" s="6"/>
      <c r="L1175" s="6"/>
    </row>
    <row r="1176" spans="1:12" x14ac:dyDescent="0.2">
      <c r="A1176" s="477"/>
      <c r="B1176" s="135"/>
      <c r="C1176" s="136"/>
      <c r="D1176" s="137"/>
      <c r="E1176" s="138"/>
      <c r="F1176" s="137"/>
      <c r="G1176" s="127"/>
      <c r="H1176" s="143"/>
      <c r="I1176" s="143"/>
      <c r="K1176" s="6"/>
      <c r="L1176" s="6"/>
    </row>
    <row r="1177" spans="1:12" x14ac:dyDescent="0.2">
      <c r="A1177" s="477"/>
      <c r="B1177" s="135"/>
      <c r="C1177" s="136"/>
      <c r="D1177" s="137"/>
      <c r="E1177" s="138"/>
      <c r="F1177" s="137"/>
      <c r="G1177" s="127"/>
      <c r="H1177" s="143"/>
      <c r="I1177" s="143"/>
      <c r="K1177" s="6"/>
      <c r="L1177" s="6"/>
    </row>
    <row r="1178" spans="1:12" x14ac:dyDescent="0.2">
      <c r="A1178" s="477"/>
      <c r="B1178" s="135"/>
      <c r="C1178" s="136"/>
      <c r="D1178" s="137"/>
      <c r="E1178" s="138"/>
      <c r="F1178" s="137"/>
      <c r="G1178" s="127"/>
      <c r="H1178" s="143"/>
      <c r="I1178" s="143"/>
      <c r="K1178" s="6"/>
      <c r="L1178" s="6"/>
    </row>
    <row r="1179" spans="1:12" x14ac:dyDescent="0.2">
      <c r="A1179" s="477"/>
      <c r="B1179" s="135"/>
      <c r="C1179" s="136"/>
      <c r="D1179" s="137"/>
      <c r="E1179" s="138"/>
      <c r="F1179" s="137"/>
      <c r="G1179" s="127"/>
      <c r="H1179" s="143"/>
      <c r="I1179" s="143"/>
      <c r="K1179" s="6"/>
      <c r="L1179" s="6"/>
    </row>
    <row r="1180" spans="1:12" x14ac:dyDescent="0.2">
      <c r="A1180" s="477"/>
      <c r="B1180" s="135"/>
      <c r="C1180" s="136"/>
      <c r="D1180" s="137"/>
      <c r="E1180" s="138"/>
      <c r="F1180" s="137"/>
      <c r="G1180" s="127"/>
      <c r="H1180" s="143"/>
      <c r="I1180" s="143"/>
      <c r="K1180" s="6"/>
      <c r="L1180" s="6"/>
    </row>
    <row r="1181" spans="1:12" x14ac:dyDescent="0.2">
      <c r="A1181" s="477"/>
      <c r="B1181" s="135"/>
      <c r="C1181" s="136"/>
      <c r="D1181" s="137"/>
      <c r="E1181" s="138"/>
      <c r="F1181" s="137"/>
      <c r="G1181" s="127"/>
      <c r="H1181" s="143"/>
      <c r="I1181" s="143"/>
      <c r="K1181" s="6"/>
      <c r="L1181" s="6"/>
    </row>
    <row r="1182" spans="1:12" x14ac:dyDescent="0.2">
      <c r="A1182" s="477"/>
      <c r="B1182" s="135"/>
      <c r="C1182" s="136"/>
      <c r="D1182" s="137"/>
      <c r="E1182" s="138"/>
      <c r="F1182" s="137"/>
      <c r="G1182" s="127"/>
      <c r="H1182" s="143"/>
      <c r="I1182" s="143"/>
      <c r="K1182" s="6"/>
      <c r="L1182" s="6"/>
    </row>
    <row r="1183" spans="1:12" x14ac:dyDescent="0.2">
      <c r="A1183" s="477"/>
      <c r="B1183" s="135"/>
      <c r="C1183" s="136"/>
      <c r="D1183" s="137"/>
      <c r="E1183" s="138"/>
      <c r="F1183" s="137"/>
      <c r="G1183" s="127"/>
      <c r="H1183" s="143"/>
      <c r="I1183" s="143"/>
      <c r="K1183" s="6"/>
      <c r="L1183" s="6"/>
    </row>
    <row r="1184" spans="1:12" x14ac:dyDescent="0.2">
      <c r="A1184" s="477"/>
      <c r="B1184" s="135"/>
      <c r="C1184" s="136"/>
      <c r="D1184" s="137"/>
      <c r="E1184" s="138"/>
      <c r="F1184" s="137"/>
      <c r="G1184" s="127"/>
      <c r="H1184" s="143"/>
      <c r="I1184" s="143"/>
      <c r="K1184" s="6"/>
      <c r="L1184" s="6"/>
    </row>
    <row r="1185" spans="1:12" x14ac:dyDescent="0.2">
      <c r="A1185" s="477"/>
      <c r="B1185" s="135"/>
      <c r="C1185" s="136"/>
      <c r="D1185" s="137"/>
      <c r="E1185" s="138"/>
      <c r="F1185" s="137"/>
      <c r="G1185" s="127"/>
      <c r="H1185" s="143"/>
      <c r="I1185" s="143"/>
      <c r="K1185" s="6"/>
      <c r="L1185" s="6"/>
    </row>
    <row r="1186" spans="1:12" x14ac:dyDescent="0.2">
      <c r="A1186" s="477"/>
      <c r="B1186" s="135"/>
      <c r="C1186" s="136"/>
      <c r="D1186" s="137"/>
      <c r="E1186" s="138"/>
      <c r="F1186" s="137"/>
      <c r="G1186" s="127"/>
      <c r="H1186" s="143"/>
      <c r="I1186" s="143"/>
      <c r="K1186" s="6"/>
      <c r="L1186" s="6"/>
    </row>
    <row r="1187" spans="1:12" x14ac:dyDescent="0.2">
      <c r="A1187" s="477"/>
      <c r="B1187" s="135"/>
      <c r="C1187" s="136"/>
      <c r="D1187" s="137"/>
      <c r="E1187" s="138"/>
      <c r="F1187" s="137"/>
      <c r="G1187" s="127"/>
      <c r="H1187" s="143"/>
      <c r="I1187" s="143"/>
      <c r="K1187" s="6"/>
      <c r="L1187" s="6"/>
    </row>
    <row r="1188" spans="1:12" x14ac:dyDescent="0.2">
      <c r="A1188" s="477"/>
      <c r="B1188" s="135"/>
      <c r="C1188" s="136"/>
      <c r="D1188" s="137"/>
      <c r="E1188" s="138"/>
      <c r="F1188" s="137"/>
      <c r="G1188" s="127"/>
      <c r="H1188" s="143"/>
      <c r="I1188" s="143"/>
      <c r="K1188" s="6"/>
      <c r="L1188" s="6"/>
    </row>
    <row r="1189" spans="1:12" x14ac:dyDescent="0.2">
      <c r="A1189" s="477"/>
      <c r="B1189" s="135"/>
      <c r="C1189" s="136"/>
      <c r="D1189" s="137"/>
      <c r="E1189" s="138"/>
      <c r="F1189" s="137"/>
      <c r="G1189" s="127"/>
      <c r="H1189" s="143"/>
      <c r="I1189" s="143"/>
      <c r="K1189" s="6"/>
      <c r="L1189" s="6"/>
    </row>
    <row r="1190" spans="1:12" x14ac:dyDescent="0.2">
      <c r="A1190" s="477"/>
      <c r="B1190" s="135"/>
      <c r="C1190" s="136"/>
      <c r="D1190" s="137"/>
      <c r="E1190" s="138"/>
      <c r="F1190" s="137"/>
      <c r="G1190" s="127"/>
      <c r="H1190" s="143"/>
      <c r="I1190" s="143"/>
      <c r="K1190" s="6"/>
      <c r="L1190" s="6"/>
    </row>
    <row r="1191" spans="1:12" x14ac:dyDescent="0.2">
      <c r="A1191" s="477"/>
      <c r="B1191" s="135"/>
      <c r="C1191" s="136"/>
      <c r="D1191" s="137"/>
      <c r="E1191" s="138"/>
      <c r="F1191" s="137"/>
      <c r="G1191" s="127"/>
      <c r="H1191" s="143"/>
      <c r="I1191" s="143"/>
      <c r="K1191" s="6"/>
      <c r="L1191" s="6"/>
    </row>
    <row r="1192" spans="1:12" x14ac:dyDescent="0.2">
      <c r="A1192" s="477"/>
      <c r="B1192" s="135"/>
      <c r="C1192" s="136"/>
      <c r="D1192" s="137"/>
      <c r="E1192" s="138"/>
      <c r="F1192" s="137"/>
      <c r="G1192" s="127"/>
      <c r="H1192" s="143"/>
      <c r="I1192" s="143"/>
      <c r="K1192" s="6"/>
      <c r="L1192" s="6"/>
    </row>
    <row r="1193" spans="1:12" x14ac:dyDescent="0.2">
      <c r="A1193" s="477"/>
      <c r="B1193" s="135"/>
      <c r="C1193" s="136"/>
      <c r="D1193" s="137"/>
      <c r="E1193" s="138"/>
      <c r="F1193" s="137"/>
      <c r="G1193" s="127"/>
      <c r="H1193" s="143"/>
      <c r="I1193" s="143"/>
      <c r="K1193" s="6"/>
      <c r="L1193" s="6"/>
    </row>
    <row r="1194" spans="1:12" x14ac:dyDescent="0.2">
      <c r="A1194" s="477"/>
      <c r="B1194" s="135"/>
      <c r="C1194" s="136"/>
      <c r="D1194" s="137"/>
      <c r="E1194" s="138"/>
      <c r="F1194" s="137"/>
      <c r="G1194" s="127"/>
      <c r="H1194" s="143"/>
      <c r="I1194" s="143"/>
      <c r="K1194" s="6"/>
      <c r="L1194" s="6"/>
    </row>
    <row r="1195" spans="1:12" x14ac:dyDescent="0.2">
      <c r="A1195" s="477"/>
      <c r="B1195" s="135"/>
      <c r="C1195" s="136"/>
      <c r="D1195" s="137"/>
      <c r="E1195" s="138"/>
      <c r="F1195" s="137"/>
      <c r="G1195" s="127"/>
      <c r="H1195" s="143"/>
      <c r="I1195" s="143"/>
      <c r="K1195" s="6"/>
      <c r="L1195" s="6"/>
    </row>
    <row r="1196" spans="1:12" x14ac:dyDescent="0.2">
      <c r="A1196" s="477"/>
      <c r="B1196" s="135"/>
      <c r="C1196" s="136"/>
      <c r="D1196" s="137"/>
      <c r="E1196" s="138"/>
      <c r="F1196" s="137"/>
      <c r="G1196" s="127"/>
      <c r="H1196" s="143"/>
      <c r="I1196" s="143"/>
      <c r="K1196" s="6"/>
      <c r="L1196" s="6"/>
    </row>
    <row r="1197" spans="1:12" x14ac:dyDescent="0.2">
      <c r="A1197" s="477"/>
      <c r="B1197" s="135"/>
      <c r="C1197" s="136"/>
      <c r="D1197" s="137"/>
      <c r="E1197" s="138"/>
      <c r="F1197" s="137"/>
      <c r="G1197" s="127"/>
      <c r="H1197" s="143"/>
      <c r="I1197" s="143"/>
      <c r="K1197" s="6"/>
      <c r="L1197" s="6"/>
    </row>
    <row r="1198" spans="1:12" x14ac:dyDescent="0.2">
      <c r="A1198" s="477"/>
      <c r="B1198" s="135"/>
      <c r="C1198" s="136"/>
      <c r="D1198" s="137"/>
      <c r="E1198" s="138"/>
      <c r="F1198" s="137"/>
      <c r="G1198" s="127"/>
      <c r="H1198" s="143"/>
      <c r="I1198" s="143"/>
      <c r="K1198" s="6"/>
      <c r="L1198" s="6"/>
    </row>
    <row r="1199" spans="1:12" x14ac:dyDescent="0.2">
      <c r="A1199" s="477"/>
      <c r="B1199" s="135"/>
      <c r="C1199" s="136"/>
      <c r="D1199" s="137"/>
      <c r="E1199" s="138"/>
      <c r="F1199" s="137"/>
      <c r="G1199" s="127"/>
      <c r="H1199" s="143"/>
      <c r="I1199" s="143"/>
      <c r="K1199" s="6"/>
      <c r="L1199" s="6"/>
    </row>
    <row r="1200" spans="1:12" x14ac:dyDescent="0.2">
      <c r="A1200" s="477"/>
      <c r="B1200" s="135"/>
      <c r="C1200" s="136"/>
      <c r="D1200" s="137"/>
      <c r="E1200" s="138"/>
      <c r="F1200" s="137"/>
      <c r="G1200" s="127"/>
      <c r="H1200" s="143"/>
      <c r="I1200" s="143"/>
      <c r="K1200" s="6"/>
      <c r="L1200" s="6"/>
    </row>
    <row r="1201" spans="1:12" x14ac:dyDescent="0.2">
      <c r="A1201" s="477"/>
      <c r="B1201" s="135"/>
      <c r="C1201" s="136"/>
      <c r="D1201" s="137"/>
      <c r="E1201" s="138"/>
      <c r="F1201" s="137"/>
      <c r="G1201" s="127"/>
      <c r="H1201" s="143"/>
      <c r="I1201" s="143"/>
      <c r="K1201" s="6"/>
      <c r="L1201" s="6"/>
    </row>
    <row r="1202" spans="1:12" x14ac:dyDescent="0.2">
      <c r="A1202" s="477"/>
      <c r="B1202" s="135"/>
      <c r="C1202" s="136"/>
      <c r="D1202" s="137"/>
      <c r="E1202" s="138"/>
      <c r="F1202" s="137"/>
      <c r="G1202" s="127"/>
      <c r="H1202" s="143"/>
      <c r="I1202" s="143"/>
      <c r="K1202" s="6"/>
      <c r="L1202" s="6"/>
    </row>
    <row r="1203" spans="1:12" x14ac:dyDescent="0.2">
      <c r="A1203" s="477"/>
      <c r="B1203" s="135"/>
      <c r="C1203" s="136"/>
      <c r="D1203" s="137"/>
      <c r="E1203" s="138"/>
      <c r="F1203" s="137"/>
      <c r="G1203" s="127"/>
      <c r="H1203" s="143"/>
      <c r="I1203" s="143"/>
      <c r="K1203" s="6"/>
      <c r="L1203" s="6"/>
    </row>
    <row r="1204" spans="1:12" x14ac:dyDescent="0.2">
      <c r="A1204" s="477"/>
      <c r="B1204" s="135"/>
      <c r="C1204" s="136"/>
      <c r="D1204" s="137"/>
      <c r="E1204" s="138"/>
      <c r="F1204" s="137"/>
      <c r="G1204" s="127"/>
      <c r="H1204" s="143"/>
      <c r="I1204" s="143"/>
      <c r="K1204" s="6"/>
      <c r="L1204" s="6"/>
    </row>
    <row r="1205" spans="1:12" x14ac:dyDescent="0.2">
      <c r="A1205" s="477"/>
      <c r="B1205" s="135"/>
      <c r="C1205" s="136"/>
      <c r="D1205" s="137"/>
      <c r="E1205" s="138"/>
      <c r="F1205" s="137"/>
      <c r="G1205" s="127"/>
      <c r="H1205" s="143"/>
      <c r="I1205" s="143"/>
      <c r="K1205" s="6"/>
      <c r="L1205" s="6"/>
    </row>
    <row r="1206" spans="1:12" x14ac:dyDescent="0.2">
      <c r="A1206" s="477"/>
      <c r="B1206" s="135"/>
      <c r="C1206" s="136"/>
      <c r="D1206" s="137"/>
      <c r="E1206" s="138"/>
      <c r="F1206" s="137"/>
      <c r="G1206" s="127"/>
      <c r="H1206" s="143"/>
      <c r="I1206" s="143"/>
      <c r="K1206" s="6"/>
      <c r="L1206" s="6"/>
    </row>
    <row r="1207" spans="1:12" x14ac:dyDescent="0.2">
      <c r="A1207" s="477"/>
      <c r="B1207" s="135"/>
      <c r="C1207" s="136"/>
      <c r="D1207" s="137"/>
      <c r="E1207" s="138"/>
      <c r="F1207" s="137"/>
      <c r="G1207" s="127"/>
      <c r="H1207" s="143"/>
      <c r="I1207" s="143"/>
      <c r="K1207" s="6"/>
      <c r="L1207" s="6"/>
    </row>
    <row r="1208" spans="1:12" x14ac:dyDescent="0.2">
      <c r="A1208" s="477"/>
      <c r="B1208" s="135"/>
      <c r="C1208" s="136"/>
      <c r="D1208" s="137"/>
      <c r="E1208" s="138"/>
      <c r="F1208" s="137"/>
      <c r="G1208" s="127"/>
      <c r="H1208" s="143"/>
      <c r="I1208" s="143"/>
      <c r="K1208" s="6"/>
      <c r="L1208" s="6"/>
    </row>
    <row r="1209" spans="1:12" x14ac:dyDescent="0.2">
      <c r="A1209" s="477"/>
      <c r="B1209" s="135"/>
      <c r="C1209" s="136"/>
      <c r="D1209" s="137"/>
      <c r="E1209" s="138"/>
      <c r="F1209" s="137"/>
      <c r="G1209" s="127"/>
      <c r="H1209" s="143"/>
      <c r="I1209" s="143"/>
      <c r="K1209" s="6"/>
      <c r="L1209" s="6"/>
    </row>
    <row r="1210" spans="1:12" x14ac:dyDescent="0.2">
      <c r="A1210" s="477"/>
      <c r="B1210" s="135"/>
      <c r="C1210" s="136"/>
      <c r="D1210" s="137"/>
      <c r="E1210" s="138"/>
      <c r="F1210" s="137"/>
      <c r="G1210" s="127"/>
      <c r="H1210" s="143"/>
      <c r="I1210" s="143"/>
      <c r="K1210" s="6"/>
      <c r="L1210" s="6"/>
    </row>
    <row r="1211" spans="1:12" x14ac:dyDescent="0.2">
      <c r="A1211" s="477"/>
      <c r="B1211" s="135"/>
      <c r="C1211" s="136"/>
      <c r="D1211" s="137"/>
      <c r="E1211" s="138"/>
      <c r="F1211" s="137"/>
      <c r="G1211" s="127"/>
      <c r="H1211" s="143"/>
      <c r="I1211" s="143"/>
      <c r="K1211" s="6"/>
      <c r="L1211" s="6"/>
    </row>
    <row r="1212" spans="1:12" x14ac:dyDescent="0.2">
      <c r="A1212" s="477"/>
      <c r="B1212" s="135"/>
      <c r="C1212" s="136"/>
      <c r="D1212" s="137"/>
      <c r="E1212" s="138"/>
      <c r="F1212" s="137"/>
      <c r="G1212" s="127"/>
      <c r="H1212" s="143"/>
      <c r="I1212" s="143"/>
      <c r="K1212" s="6"/>
      <c r="L1212" s="6"/>
    </row>
    <row r="1213" spans="1:12" x14ac:dyDescent="0.2">
      <c r="A1213" s="477"/>
      <c r="B1213" s="135"/>
      <c r="C1213" s="136"/>
      <c r="D1213" s="137"/>
      <c r="E1213" s="138"/>
      <c r="F1213" s="137"/>
      <c r="G1213" s="127"/>
      <c r="H1213" s="143"/>
      <c r="I1213" s="143"/>
      <c r="K1213" s="6"/>
      <c r="L1213" s="6"/>
    </row>
    <row r="1214" spans="1:12" x14ac:dyDescent="0.2">
      <c r="A1214" s="477"/>
      <c r="B1214" s="135"/>
      <c r="C1214" s="136"/>
      <c r="D1214" s="137"/>
      <c r="E1214" s="138"/>
      <c r="F1214" s="137"/>
      <c r="G1214" s="127"/>
      <c r="H1214" s="143"/>
      <c r="I1214" s="143"/>
      <c r="K1214" s="6"/>
      <c r="L1214" s="6"/>
    </row>
    <row r="1215" spans="1:12" x14ac:dyDescent="0.2">
      <c r="A1215" s="477"/>
      <c r="B1215" s="135"/>
      <c r="C1215" s="136"/>
      <c r="D1215" s="137"/>
      <c r="E1215" s="138"/>
      <c r="F1215" s="137"/>
      <c r="G1215" s="127"/>
      <c r="H1215" s="143"/>
      <c r="I1215" s="143"/>
      <c r="K1215" s="6"/>
      <c r="L1215" s="6"/>
    </row>
    <row r="1216" spans="1:12" x14ac:dyDescent="0.2">
      <c r="A1216" s="477"/>
      <c r="B1216" s="135"/>
      <c r="C1216" s="136"/>
      <c r="D1216" s="137"/>
      <c r="E1216" s="138"/>
      <c r="F1216" s="137"/>
      <c r="G1216" s="127"/>
      <c r="H1216" s="143"/>
      <c r="I1216" s="143"/>
      <c r="K1216" s="6"/>
      <c r="L1216" s="6"/>
    </row>
    <row r="1217" spans="1:12" x14ac:dyDescent="0.2">
      <c r="A1217" s="477"/>
      <c r="B1217" s="135"/>
      <c r="C1217" s="136"/>
      <c r="D1217" s="137"/>
      <c r="E1217" s="138"/>
      <c r="F1217" s="137"/>
      <c r="G1217" s="127"/>
      <c r="H1217" s="143"/>
      <c r="I1217" s="143"/>
      <c r="K1217" s="6"/>
      <c r="L1217" s="6"/>
    </row>
    <row r="1218" spans="1:12" x14ac:dyDescent="0.2">
      <c r="A1218" s="477"/>
      <c r="B1218" s="135"/>
      <c r="C1218" s="136"/>
      <c r="D1218" s="137"/>
      <c r="E1218" s="138"/>
      <c r="F1218" s="137"/>
      <c r="G1218" s="127"/>
      <c r="H1218" s="143"/>
      <c r="I1218" s="143"/>
      <c r="K1218" s="6"/>
      <c r="L1218" s="6"/>
    </row>
    <row r="1219" spans="1:12" x14ac:dyDescent="0.2">
      <c r="A1219" s="477"/>
      <c r="B1219" s="135"/>
      <c r="C1219" s="136"/>
      <c r="D1219" s="137"/>
      <c r="E1219" s="138"/>
      <c r="F1219" s="137"/>
      <c r="G1219" s="127"/>
      <c r="H1219" s="143"/>
      <c r="I1219" s="143"/>
      <c r="K1219" s="6"/>
      <c r="L1219" s="6"/>
    </row>
    <row r="1220" spans="1:12" x14ac:dyDescent="0.2">
      <c r="A1220" s="477"/>
      <c r="B1220" s="135"/>
      <c r="C1220" s="136"/>
      <c r="D1220" s="137"/>
      <c r="E1220" s="138"/>
      <c r="F1220" s="137"/>
      <c r="G1220" s="127"/>
      <c r="H1220" s="143"/>
      <c r="I1220" s="143"/>
      <c r="K1220" s="6"/>
      <c r="L1220" s="6"/>
    </row>
    <row r="1221" spans="1:12" x14ac:dyDescent="0.2">
      <c r="A1221" s="477"/>
      <c r="B1221" s="135"/>
      <c r="C1221" s="136"/>
      <c r="D1221" s="137"/>
      <c r="E1221" s="138"/>
      <c r="F1221" s="137"/>
      <c r="G1221" s="127"/>
      <c r="H1221" s="143"/>
      <c r="I1221" s="143"/>
      <c r="K1221" s="6"/>
      <c r="L1221" s="6"/>
    </row>
    <row r="1222" spans="1:12" x14ac:dyDescent="0.2">
      <c r="A1222" s="477"/>
      <c r="B1222" s="135"/>
      <c r="C1222" s="136"/>
      <c r="D1222" s="137"/>
      <c r="E1222" s="138"/>
      <c r="F1222" s="137"/>
      <c r="G1222" s="127"/>
      <c r="H1222" s="143"/>
      <c r="I1222" s="143"/>
      <c r="K1222" s="6"/>
      <c r="L1222" s="6"/>
    </row>
    <row r="1223" spans="1:12" x14ac:dyDescent="0.2">
      <c r="A1223" s="477"/>
      <c r="B1223" s="135"/>
      <c r="C1223" s="136"/>
      <c r="D1223" s="137"/>
      <c r="E1223" s="138"/>
      <c r="F1223" s="137"/>
      <c r="G1223" s="127"/>
      <c r="H1223" s="143"/>
      <c r="I1223" s="143"/>
      <c r="K1223" s="6"/>
      <c r="L1223" s="6"/>
    </row>
    <row r="1224" spans="1:12" x14ac:dyDescent="0.2">
      <c r="A1224" s="477"/>
      <c r="B1224" s="135"/>
      <c r="C1224" s="136"/>
      <c r="D1224" s="137"/>
      <c r="E1224" s="138"/>
      <c r="F1224" s="137"/>
      <c r="G1224" s="127"/>
      <c r="H1224" s="143"/>
      <c r="I1224" s="143"/>
      <c r="K1224" s="6"/>
      <c r="L1224" s="6"/>
    </row>
    <row r="1225" spans="1:12" x14ac:dyDescent="0.2">
      <c r="A1225" s="477"/>
      <c r="B1225" s="135"/>
      <c r="C1225" s="136"/>
      <c r="D1225" s="137"/>
      <c r="E1225" s="138"/>
      <c r="F1225" s="137"/>
      <c r="G1225" s="127"/>
      <c r="H1225" s="143"/>
      <c r="I1225" s="143"/>
      <c r="K1225" s="6"/>
      <c r="L1225" s="6"/>
    </row>
    <row r="1226" spans="1:12" x14ac:dyDescent="0.2">
      <c r="A1226" s="477"/>
      <c r="B1226" s="135"/>
      <c r="C1226" s="136"/>
      <c r="D1226" s="137"/>
      <c r="E1226" s="138"/>
      <c r="F1226" s="137"/>
      <c r="G1226" s="127"/>
      <c r="H1226" s="143"/>
      <c r="I1226" s="143"/>
      <c r="K1226" s="6"/>
      <c r="L1226" s="6"/>
    </row>
    <row r="1227" spans="1:12" x14ac:dyDescent="0.2">
      <c r="A1227" s="477"/>
      <c r="B1227" s="135"/>
      <c r="C1227" s="136"/>
      <c r="D1227" s="137"/>
      <c r="E1227" s="138"/>
      <c r="F1227" s="137"/>
      <c r="G1227" s="127"/>
      <c r="H1227" s="143"/>
      <c r="I1227" s="143"/>
      <c r="K1227" s="6"/>
      <c r="L1227" s="6"/>
    </row>
    <row r="1228" spans="1:12" x14ac:dyDescent="0.2">
      <c r="A1228" s="477"/>
      <c r="B1228" s="135"/>
      <c r="C1228" s="136"/>
      <c r="D1228" s="137"/>
      <c r="E1228" s="138"/>
      <c r="F1228" s="137"/>
      <c r="G1228" s="127"/>
      <c r="H1228" s="143"/>
      <c r="I1228" s="143"/>
      <c r="K1228" s="6"/>
      <c r="L1228" s="6"/>
    </row>
    <row r="1229" spans="1:12" x14ac:dyDescent="0.2">
      <c r="A1229" s="477"/>
      <c r="B1229" s="135"/>
      <c r="C1229" s="136"/>
      <c r="D1229" s="137"/>
      <c r="E1229" s="138"/>
      <c r="F1229" s="137"/>
      <c r="G1229" s="127"/>
      <c r="H1229" s="143"/>
      <c r="I1229" s="143"/>
      <c r="K1229" s="6"/>
      <c r="L1229" s="6"/>
    </row>
    <row r="1230" spans="1:12" x14ac:dyDescent="0.2">
      <c r="A1230" s="477"/>
      <c r="B1230" s="135"/>
      <c r="C1230" s="136"/>
      <c r="D1230" s="137"/>
      <c r="E1230" s="138"/>
      <c r="F1230" s="137"/>
      <c r="G1230" s="127"/>
      <c r="H1230" s="143"/>
      <c r="I1230" s="143"/>
      <c r="K1230" s="6"/>
      <c r="L1230" s="6"/>
    </row>
    <row r="1231" spans="1:12" x14ac:dyDescent="0.2">
      <c r="A1231" s="477"/>
      <c r="B1231" s="135"/>
      <c r="C1231" s="136"/>
      <c r="D1231" s="137"/>
      <c r="E1231" s="138"/>
      <c r="F1231" s="137"/>
      <c r="G1231" s="127"/>
      <c r="H1231" s="143"/>
      <c r="I1231" s="143"/>
      <c r="K1231" s="6"/>
      <c r="L1231" s="6"/>
    </row>
    <row r="1232" spans="1:12" x14ac:dyDescent="0.2">
      <c r="A1232" s="477"/>
      <c r="B1232" s="135"/>
      <c r="C1232" s="136"/>
      <c r="D1232" s="137"/>
      <c r="E1232" s="138"/>
      <c r="F1232" s="137"/>
      <c r="G1232" s="127"/>
      <c r="H1232" s="143"/>
      <c r="I1232" s="143"/>
      <c r="K1232" s="6"/>
      <c r="L1232" s="6"/>
    </row>
    <row r="1233" spans="1:12" x14ac:dyDescent="0.2">
      <c r="A1233" s="477"/>
      <c r="B1233" s="135"/>
      <c r="C1233" s="136"/>
      <c r="D1233" s="137"/>
      <c r="E1233" s="138"/>
      <c r="F1233" s="137"/>
      <c r="G1233" s="127"/>
      <c r="H1233" s="143"/>
      <c r="I1233" s="143"/>
      <c r="K1233" s="6"/>
      <c r="L1233" s="6"/>
    </row>
    <row r="1234" spans="1:12" x14ac:dyDescent="0.2">
      <c r="A1234" s="477"/>
      <c r="B1234" s="135"/>
      <c r="C1234" s="136"/>
      <c r="D1234" s="137"/>
      <c r="E1234" s="138"/>
      <c r="F1234" s="137"/>
      <c r="G1234" s="127"/>
      <c r="H1234" s="143"/>
      <c r="I1234" s="143"/>
      <c r="K1234" s="6"/>
      <c r="L1234" s="6"/>
    </row>
    <row r="1235" spans="1:12" x14ac:dyDescent="0.2">
      <c r="A1235" s="477"/>
      <c r="B1235" s="135"/>
      <c r="C1235" s="136"/>
      <c r="D1235" s="137"/>
      <c r="E1235" s="138"/>
      <c r="F1235" s="137"/>
      <c r="G1235" s="127"/>
      <c r="H1235" s="143"/>
      <c r="I1235" s="143"/>
      <c r="K1235" s="6"/>
      <c r="L1235" s="6"/>
    </row>
    <row r="1236" spans="1:12" x14ac:dyDescent="0.2">
      <c r="A1236" s="477"/>
      <c r="B1236" s="135"/>
      <c r="C1236" s="136"/>
      <c r="D1236" s="137"/>
      <c r="E1236" s="138"/>
      <c r="F1236" s="137"/>
      <c r="G1236" s="127"/>
      <c r="H1236" s="143"/>
      <c r="I1236" s="143"/>
      <c r="K1236" s="6"/>
      <c r="L1236" s="6"/>
    </row>
    <row r="1237" spans="1:12" x14ac:dyDescent="0.2">
      <c r="A1237" s="477"/>
      <c r="B1237" s="135"/>
      <c r="C1237" s="136"/>
      <c r="D1237" s="137"/>
      <c r="E1237" s="138"/>
      <c r="F1237" s="137"/>
      <c r="G1237" s="127"/>
      <c r="H1237" s="143"/>
      <c r="I1237" s="143"/>
      <c r="K1237" s="6"/>
      <c r="L1237" s="6"/>
    </row>
    <row r="1238" spans="1:12" x14ac:dyDescent="0.2">
      <c r="A1238" s="477"/>
      <c r="B1238" s="135"/>
      <c r="C1238" s="136"/>
      <c r="D1238" s="137"/>
      <c r="E1238" s="138"/>
      <c r="F1238" s="137"/>
      <c r="G1238" s="127"/>
      <c r="H1238" s="143"/>
      <c r="I1238" s="143"/>
      <c r="K1238" s="6"/>
      <c r="L1238" s="6"/>
    </row>
    <row r="1239" spans="1:12" x14ac:dyDescent="0.2">
      <c r="A1239" s="477"/>
      <c r="B1239" s="135"/>
      <c r="C1239" s="136"/>
      <c r="D1239" s="137"/>
      <c r="E1239" s="138"/>
      <c r="F1239" s="137"/>
      <c r="G1239" s="127"/>
      <c r="H1239" s="143"/>
      <c r="I1239" s="143"/>
      <c r="K1239" s="6"/>
      <c r="L1239" s="6"/>
    </row>
    <row r="1240" spans="1:12" x14ac:dyDescent="0.2">
      <c r="A1240" s="477"/>
      <c r="B1240" s="135"/>
      <c r="C1240" s="136"/>
      <c r="D1240" s="137"/>
      <c r="E1240" s="138"/>
      <c r="F1240" s="137"/>
      <c r="G1240" s="127"/>
      <c r="H1240" s="143"/>
      <c r="I1240" s="143"/>
      <c r="K1240" s="6"/>
      <c r="L1240" s="6"/>
    </row>
    <row r="1241" spans="1:12" x14ac:dyDescent="0.2">
      <c r="A1241" s="477"/>
      <c r="B1241" s="135"/>
      <c r="C1241" s="136"/>
      <c r="D1241" s="137"/>
      <c r="E1241" s="138"/>
      <c r="F1241" s="137"/>
      <c r="G1241" s="127"/>
      <c r="H1241" s="143"/>
      <c r="I1241" s="143"/>
      <c r="K1241" s="6"/>
      <c r="L1241" s="6"/>
    </row>
    <row r="1242" spans="1:12" x14ac:dyDescent="0.2">
      <c r="A1242" s="477"/>
      <c r="B1242" s="135"/>
      <c r="C1242" s="136"/>
      <c r="D1242" s="137"/>
      <c r="E1242" s="138"/>
      <c r="F1242" s="137"/>
      <c r="G1242" s="127"/>
      <c r="H1242" s="143"/>
      <c r="I1242" s="143"/>
      <c r="K1242" s="6"/>
      <c r="L1242" s="6"/>
    </row>
    <row r="1243" spans="1:12" x14ac:dyDescent="0.2">
      <c r="A1243" s="477"/>
      <c r="B1243" s="135"/>
      <c r="C1243" s="136"/>
      <c r="D1243" s="137"/>
      <c r="E1243" s="138"/>
      <c r="F1243" s="137"/>
      <c r="G1243" s="127"/>
      <c r="H1243" s="143"/>
      <c r="I1243" s="143"/>
      <c r="K1243" s="6"/>
      <c r="L1243" s="6"/>
    </row>
    <row r="1244" spans="1:12" x14ac:dyDescent="0.2">
      <c r="A1244" s="477"/>
      <c r="B1244" s="135"/>
      <c r="C1244" s="136"/>
      <c r="D1244" s="137"/>
      <c r="E1244" s="138"/>
      <c r="F1244" s="137"/>
      <c r="G1244" s="127"/>
      <c r="H1244" s="143"/>
      <c r="I1244" s="143"/>
      <c r="K1244" s="6"/>
      <c r="L1244" s="6"/>
    </row>
    <row r="1245" spans="1:12" x14ac:dyDescent="0.2">
      <c r="A1245" s="477"/>
      <c r="B1245" s="135"/>
      <c r="C1245" s="136"/>
      <c r="D1245" s="137"/>
      <c r="E1245" s="138"/>
      <c r="F1245" s="137"/>
      <c r="G1245" s="127"/>
      <c r="H1245" s="143"/>
      <c r="I1245" s="143"/>
      <c r="K1245" s="6"/>
      <c r="L1245" s="6"/>
    </row>
    <row r="1246" spans="1:12" x14ac:dyDescent="0.2">
      <c r="A1246" s="477"/>
      <c r="B1246" s="135"/>
      <c r="C1246" s="136"/>
      <c r="D1246" s="137"/>
      <c r="E1246" s="138"/>
      <c r="F1246" s="137"/>
      <c r="G1246" s="127"/>
      <c r="H1246" s="143"/>
      <c r="I1246" s="143"/>
      <c r="K1246" s="6"/>
      <c r="L1246" s="6"/>
    </row>
    <row r="1247" spans="1:12" x14ac:dyDescent="0.2">
      <c r="A1247" s="477"/>
      <c r="B1247" s="135"/>
      <c r="C1247" s="136"/>
      <c r="D1247" s="137"/>
      <c r="E1247" s="138"/>
      <c r="F1247" s="137"/>
      <c r="G1247" s="127"/>
      <c r="H1247" s="143"/>
      <c r="I1247" s="143"/>
      <c r="K1247" s="6"/>
      <c r="L1247" s="6"/>
    </row>
    <row r="1248" spans="1:12" x14ac:dyDescent="0.2">
      <c r="A1248" s="477"/>
      <c r="B1248" s="135"/>
      <c r="C1248" s="136"/>
      <c r="D1248" s="137"/>
      <c r="E1248" s="138"/>
      <c r="F1248" s="137"/>
      <c r="G1248" s="127"/>
      <c r="H1248" s="143"/>
      <c r="I1248" s="143"/>
      <c r="K1248" s="6"/>
      <c r="L1248" s="6"/>
    </row>
    <row r="1249" spans="1:12" x14ac:dyDescent="0.2">
      <c r="A1249" s="477"/>
      <c r="B1249" s="135"/>
      <c r="C1249" s="136"/>
      <c r="D1249" s="137"/>
      <c r="E1249" s="138"/>
      <c r="F1249" s="137"/>
      <c r="G1249" s="127"/>
      <c r="H1249" s="143"/>
      <c r="I1249" s="143"/>
      <c r="K1249" s="6"/>
      <c r="L1249" s="6"/>
    </row>
    <row r="1250" spans="1:12" x14ac:dyDescent="0.2">
      <c r="A1250" s="477"/>
      <c r="B1250" s="135"/>
      <c r="C1250" s="136"/>
      <c r="D1250" s="137"/>
      <c r="E1250" s="138"/>
      <c r="F1250" s="137"/>
      <c r="G1250" s="127"/>
      <c r="H1250" s="143"/>
      <c r="I1250" s="143"/>
      <c r="K1250" s="6"/>
      <c r="L1250" s="6"/>
    </row>
    <row r="1251" spans="1:12" x14ac:dyDescent="0.2">
      <c r="A1251" s="477"/>
      <c r="B1251" s="135"/>
      <c r="C1251" s="136"/>
      <c r="D1251" s="137"/>
      <c r="E1251" s="138"/>
      <c r="F1251" s="137"/>
      <c r="G1251" s="127"/>
      <c r="H1251" s="143"/>
      <c r="I1251" s="143"/>
      <c r="K1251" s="6"/>
      <c r="L1251" s="6"/>
    </row>
    <row r="1252" spans="1:12" x14ac:dyDescent="0.2">
      <c r="A1252" s="477"/>
      <c r="B1252" s="135"/>
      <c r="C1252" s="136"/>
      <c r="D1252" s="137"/>
      <c r="E1252" s="138"/>
      <c r="F1252" s="137"/>
      <c r="G1252" s="127"/>
      <c r="H1252" s="143"/>
      <c r="I1252" s="143"/>
      <c r="K1252" s="6"/>
      <c r="L1252" s="6"/>
    </row>
    <row r="1253" spans="1:12" x14ac:dyDescent="0.2">
      <c r="A1253" s="477"/>
      <c r="B1253" s="135"/>
      <c r="C1253" s="136"/>
      <c r="D1253" s="137"/>
      <c r="E1253" s="138"/>
      <c r="F1253" s="137"/>
      <c r="G1253" s="127"/>
      <c r="H1253" s="143"/>
      <c r="I1253" s="143"/>
      <c r="K1253" s="6"/>
      <c r="L1253" s="6"/>
    </row>
    <row r="1254" spans="1:12" x14ac:dyDescent="0.2">
      <c r="A1254" s="477"/>
      <c r="B1254" s="135"/>
      <c r="C1254" s="136"/>
      <c r="D1254" s="137"/>
      <c r="E1254" s="138"/>
      <c r="F1254" s="137"/>
      <c r="G1254" s="127"/>
      <c r="H1254" s="143"/>
      <c r="I1254" s="143"/>
      <c r="K1254" s="6"/>
      <c r="L1254" s="6"/>
    </row>
    <row r="1255" spans="1:12" x14ac:dyDescent="0.2">
      <c r="A1255" s="477"/>
      <c r="B1255" s="135"/>
      <c r="C1255" s="136"/>
      <c r="D1255" s="137"/>
      <c r="E1255" s="138"/>
      <c r="F1255" s="137"/>
      <c r="G1255" s="127"/>
      <c r="H1255" s="143"/>
      <c r="I1255" s="143"/>
      <c r="K1255" s="6"/>
      <c r="L1255" s="6"/>
    </row>
    <row r="1256" spans="1:12" x14ac:dyDescent="0.2">
      <c r="A1256" s="477"/>
      <c r="B1256" s="135"/>
      <c r="C1256" s="136"/>
      <c r="D1256" s="137"/>
      <c r="E1256" s="138"/>
      <c r="F1256" s="137"/>
      <c r="G1256" s="127"/>
      <c r="H1256" s="143"/>
      <c r="I1256" s="143"/>
      <c r="K1256" s="6"/>
      <c r="L1256" s="6"/>
    </row>
    <row r="1257" spans="1:12" x14ac:dyDescent="0.2">
      <c r="A1257" s="477"/>
      <c r="B1257" s="135"/>
      <c r="C1257" s="136"/>
      <c r="D1257" s="137"/>
      <c r="E1257" s="138"/>
      <c r="F1257" s="137"/>
      <c r="G1257" s="127"/>
      <c r="H1257" s="143"/>
      <c r="I1257" s="143"/>
      <c r="K1257" s="6"/>
      <c r="L1257" s="6"/>
    </row>
    <row r="1258" spans="1:12" x14ac:dyDescent="0.2">
      <c r="A1258" s="477"/>
      <c r="B1258" s="135"/>
      <c r="C1258" s="136"/>
      <c r="D1258" s="137"/>
      <c r="E1258" s="138"/>
      <c r="F1258" s="137"/>
      <c r="G1258" s="127"/>
      <c r="H1258" s="143"/>
      <c r="I1258" s="143"/>
      <c r="K1258" s="6"/>
      <c r="L1258" s="6"/>
    </row>
    <row r="1259" spans="1:12" x14ac:dyDescent="0.2">
      <c r="A1259" s="477"/>
      <c r="B1259" s="135"/>
      <c r="C1259" s="136"/>
      <c r="D1259" s="137"/>
      <c r="E1259" s="138"/>
      <c r="F1259" s="137"/>
      <c r="G1259" s="127"/>
      <c r="H1259" s="143"/>
      <c r="I1259" s="143"/>
      <c r="K1259" s="6"/>
      <c r="L1259" s="6"/>
    </row>
    <row r="1260" spans="1:12" x14ac:dyDescent="0.2">
      <c r="A1260" s="477"/>
      <c r="B1260" s="135"/>
      <c r="C1260" s="136"/>
      <c r="D1260" s="137"/>
      <c r="E1260" s="138"/>
      <c r="F1260" s="137"/>
      <c r="G1260" s="127"/>
      <c r="H1260" s="143"/>
      <c r="I1260" s="143"/>
      <c r="K1260" s="6"/>
      <c r="L1260" s="6"/>
    </row>
    <row r="1261" spans="1:12" x14ac:dyDescent="0.2">
      <c r="A1261" s="477"/>
      <c r="B1261" s="135"/>
      <c r="C1261" s="136"/>
      <c r="D1261" s="137"/>
      <c r="E1261" s="138"/>
      <c r="F1261" s="137"/>
      <c r="G1261" s="127"/>
      <c r="H1261" s="143"/>
      <c r="I1261" s="143"/>
      <c r="K1261" s="6"/>
      <c r="L1261" s="6"/>
    </row>
    <row r="1262" spans="1:12" x14ac:dyDescent="0.2">
      <c r="A1262" s="477"/>
      <c r="B1262" s="135"/>
      <c r="C1262" s="136"/>
      <c r="D1262" s="137"/>
      <c r="E1262" s="138"/>
      <c r="F1262" s="137"/>
      <c r="G1262" s="127"/>
      <c r="H1262" s="143"/>
      <c r="I1262" s="143"/>
      <c r="K1262" s="6"/>
      <c r="L1262" s="6"/>
    </row>
    <row r="1263" spans="1:12" x14ac:dyDescent="0.2">
      <c r="A1263" s="477"/>
      <c r="B1263" s="135"/>
      <c r="C1263" s="136"/>
      <c r="D1263" s="137"/>
      <c r="E1263" s="138"/>
      <c r="F1263" s="137"/>
      <c r="G1263" s="127"/>
      <c r="H1263" s="143"/>
      <c r="I1263" s="143"/>
      <c r="K1263" s="6"/>
      <c r="L1263" s="6"/>
    </row>
    <row r="1264" spans="1:12" x14ac:dyDescent="0.2">
      <c r="A1264" s="477"/>
      <c r="B1264" s="135"/>
      <c r="C1264" s="136"/>
      <c r="D1264" s="137"/>
      <c r="E1264" s="138"/>
      <c r="F1264" s="137"/>
      <c r="G1264" s="127"/>
      <c r="H1264" s="143"/>
      <c r="I1264" s="143"/>
      <c r="K1264" s="6"/>
      <c r="L1264" s="6"/>
    </row>
    <row r="1265" spans="1:12" x14ac:dyDescent="0.2">
      <c r="A1265" s="477"/>
      <c r="B1265" s="135"/>
      <c r="C1265" s="136"/>
      <c r="D1265" s="137"/>
      <c r="E1265" s="138"/>
      <c r="F1265" s="137"/>
      <c r="G1265" s="127"/>
      <c r="H1265" s="143"/>
      <c r="I1265" s="143"/>
      <c r="K1265" s="6"/>
      <c r="L1265" s="6"/>
    </row>
    <row r="1266" spans="1:12" x14ac:dyDescent="0.2">
      <c r="A1266" s="477"/>
      <c r="B1266" s="135"/>
      <c r="C1266" s="136"/>
      <c r="D1266" s="137"/>
      <c r="E1266" s="138"/>
      <c r="F1266" s="137"/>
      <c r="G1266" s="127"/>
      <c r="H1266" s="143"/>
      <c r="I1266" s="143"/>
      <c r="K1266" s="6"/>
      <c r="L1266" s="6"/>
    </row>
    <row r="1267" spans="1:12" x14ac:dyDescent="0.2">
      <c r="A1267" s="477"/>
      <c r="B1267" s="135"/>
      <c r="C1267" s="136"/>
      <c r="D1267" s="137"/>
      <c r="E1267" s="138"/>
      <c r="F1267" s="137"/>
      <c r="G1267" s="127"/>
      <c r="H1267" s="143"/>
      <c r="I1267" s="143"/>
      <c r="K1267" s="6"/>
      <c r="L1267" s="6"/>
    </row>
    <row r="1268" spans="1:12" x14ac:dyDescent="0.2">
      <c r="A1268" s="477"/>
      <c r="B1268" s="135"/>
      <c r="C1268" s="136"/>
      <c r="D1268" s="137"/>
      <c r="E1268" s="138"/>
      <c r="F1268" s="137"/>
      <c r="G1268" s="127"/>
      <c r="H1268" s="143"/>
      <c r="I1268" s="143"/>
      <c r="K1268" s="6"/>
      <c r="L1268" s="6"/>
    </row>
    <row r="1269" spans="1:12" x14ac:dyDescent="0.2">
      <c r="A1269" s="477"/>
      <c r="B1269" s="135"/>
      <c r="C1269" s="136"/>
      <c r="D1269" s="137"/>
      <c r="E1269" s="138"/>
      <c r="F1269" s="137"/>
      <c r="G1269" s="127"/>
      <c r="H1269" s="143"/>
      <c r="I1269" s="143"/>
      <c r="K1269" s="6"/>
      <c r="L1269" s="6"/>
    </row>
    <row r="1270" spans="1:12" x14ac:dyDescent="0.2">
      <c r="A1270" s="477"/>
      <c r="B1270" s="135"/>
      <c r="C1270" s="136"/>
      <c r="D1270" s="137"/>
      <c r="E1270" s="138"/>
      <c r="F1270" s="137"/>
      <c r="G1270" s="127"/>
      <c r="H1270" s="143"/>
      <c r="I1270" s="143"/>
      <c r="K1270" s="6"/>
      <c r="L1270" s="6"/>
    </row>
    <row r="1271" spans="1:12" x14ac:dyDescent="0.2">
      <c r="A1271" s="477"/>
      <c r="B1271" s="135"/>
      <c r="C1271" s="136"/>
      <c r="D1271" s="137"/>
      <c r="E1271" s="138"/>
      <c r="F1271" s="137"/>
      <c r="G1271" s="127"/>
      <c r="H1271" s="143"/>
      <c r="I1271" s="143"/>
      <c r="K1271" s="6"/>
      <c r="L1271" s="6"/>
    </row>
    <row r="1272" spans="1:12" x14ac:dyDescent="0.2">
      <c r="A1272" s="477"/>
      <c r="B1272" s="135"/>
      <c r="C1272" s="136"/>
      <c r="D1272" s="137"/>
      <c r="E1272" s="138"/>
      <c r="F1272" s="137"/>
      <c r="G1272" s="127"/>
      <c r="H1272" s="143"/>
      <c r="I1272" s="143"/>
      <c r="K1272" s="6"/>
      <c r="L1272" s="6"/>
    </row>
    <row r="1273" spans="1:12" x14ac:dyDescent="0.2">
      <c r="A1273" s="477"/>
      <c r="B1273" s="135"/>
      <c r="C1273" s="136"/>
      <c r="D1273" s="137"/>
      <c r="E1273" s="138"/>
      <c r="F1273" s="137"/>
      <c r="G1273" s="127"/>
      <c r="H1273" s="143"/>
      <c r="I1273" s="143"/>
      <c r="K1273" s="6"/>
      <c r="L1273" s="6"/>
    </row>
    <row r="1274" spans="1:12" x14ac:dyDescent="0.2">
      <c r="A1274" s="477"/>
      <c r="B1274" s="135"/>
      <c r="C1274" s="136"/>
      <c r="D1274" s="137"/>
      <c r="E1274" s="138"/>
      <c r="F1274" s="137"/>
      <c r="G1274" s="127"/>
      <c r="H1274" s="143"/>
      <c r="I1274" s="143"/>
      <c r="K1274" s="6"/>
      <c r="L1274" s="6"/>
    </row>
    <row r="1275" spans="1:12" x14ac:dyDescent="0.2">
      <c r="A1275" s="477"/>
      <c r="B1275" s="135"/>
      <c r="C1275" s="136"/>
      <c r="D1275" s="137"/>
      <c r="E1275" s="138"/>
      <c r="F1275" s="137"/>
      <c r="G1275" s="127"/>
      <c r="H1275" s="143"/>
      <c r="I1275" s="143"/>
      <c r="K1275" s="6"/>
      <c r="L1275" s="6"/>
    </row>
    <row r="1276" spans="1:12" x14ac:dyDescent="0.2">
      <c r="A1276" s="477"/>
      <c r="B1276" s="135"/>
      <c r="C1276" s="136"/>
      <c r="D1276" s="137"/>
      <c r="E1276" s="138"/>
      <c r="F1276" s="137"/>
      <c r="G1276" s="127"/>
      <c r="H1276" s="143"/>
      <c r="I1276" s="143"/>
      <c r="K1276" s="6"/>
      <c r="L1276" s="6"/>
    </row>
    <row r="1277" spans="1:12" x14ac:dyDescent="0.2">
      <c r="A1277" s="477"/>
      <c r="B1277" s="135"/>
      <c r="C1277" s="136"/>
      <c r="D1277" s="137"/>
      <c r="E1277" s="138"/>
      <c r="F1277" s="137"/>
      <c r="G1277" s="127"/>
      <c r="H1277" s="143"/>
      <c r="I1277" s="143"/>
      <c r="K1277" s="6"/>
      <c r="L1277" s="6"/>
    </row>
    <row r="1278" spans="1:12" x14ac:dyDescent="0.2">
      <c r="A1278" s="477"/>
      <c r="B1278" s="135"/>
      <c r="C1278" s="136"/>
      <c r="D1278" s="137"/>
      <c r="E1278" s="138"/>
      <c r="F1278" s="137"/>
      <c r="G1278" s="127"/>
      <c r="H1278" s="143"/>
      <c r="I1278" s="143"/>
      <c r="K1278" s="6"/>
      <c r="L1278" s="6"/>
    </row>
    <row r="1279" spans="1:12" x14ac:dyDescent="0.2">
      <c r="A1279" s="477"/>
      <c r="B1279" s="135"/>
      <c r="C1279" s="136"/>
      <c r="D1279" s="137"/>
      <c r="E1279" s="138"/>
      <c r="F1279" s="137"/>
      <c r="G1279" s="127"/>
      <c r="H1279" s="143"/>
      <c r="I1279" s="143"/>
      <c r="K1279" s="6"/>
      <c r="L1279" s="6"/>
    </row>
    <row r="1280" spans="1:12" x14ac:dyDescent="0.2">
      <c r="A1280" s="477"/>
      <c r="B1280" s="135"/>
      <c r="C1280" s="136"/>
      <c r="D1280" s="137"/>
      <c r="E1280" s="138"/>
      <c r="F1280" s="137"/>
      <c r="G1280" s="127"/>
      <c r="H1280" s="143"/>
      <c r="I1280" s="143"/>
      <c r="K1280" s="6"/>
      <c r="L1280" s="6"/>
    </row>
    <row r="1281" spans="1:12" x14ac:dyDescent="0.2">
      <c r="A1281" s="477"/>
      <c r="B1281" s="135"/>
      <c r="C1281" s="136"/>
      <c r="D1281" s="137"/>
      <c r="E1281" s="138"/>
      <c r="F1281" s="137"/>
      <c r="G1281" s="127"/>
      <c r="H1281" s="143"/>
      <c r="I1281" s="143"/>
      <c r="K1281" s="6"/>
      <c r="L1281" s="6"/>
    </row>
    <row r="1282" spans="1:12" x14ac:dyDescent="0.2">
      <c r="A1282" s="477"/>
      <c r="B1282" s="135"/>
      <c r="C1282" s="136"/>
      <c r="D1282" s="137"/>
      <c r="E1282" s="138"/>
      <c r="F1282" s="137"/>
      <c r="G1282" s="127"/>
      <c r="H1282" s="143"/>
      <c r="I1282" s="143"/>
      <c r="K1282" s="6"/>
      <c r="L1282" s="6"/>
    </row>
    <row r="1283" spans="1:12" x14ac:dyDescent="0.2">
      <c r="A1283" s="477"/>
      <c r="B1283" s="135"/>
      <c r="C1283" s="136"/>
      <c r="D1283" s="137"/>
      <c r="E1283" s="138"/>
      <c r="F1283" s="137"/>
      <c r="G1283" s="127"/>
      <c r="H1283" s="143"/>
      <c r="I1283" s="143"/>
      <c r="K1283" s="6"/>
      <c r="L1283" s="6"/>
    </row>
    <row r="1284" spans="1:12" x14ac:dyDescent="0.2">
      <c r="A1284" s="477"/>
      <c r="B1284" s="135"/>
      <c r="C1284" s="136"/>
      <c r="D1284" s="137"/>
      <c r="E1284" s="138"/>
      <c r="F1284" s="137"/>
      <c r="G1284" s="127"/>
      <c r="H1284" s="143"/>
      <c r="I1284" s="143"/>
      <c r="K1284" s="6"/>
      <c r="L1284" s="6"/>
    </row>
    <row r="1285" spans="1:12" x14ac:dyDescent="0.2">
      <c r="A1285" s="477"/>
      <c r="B1285" s="135"/>
      <c r="C1285" s="136"/>
      <c r="D1285" s="137"/>
      <c r="E1285" s="138"/>
      <c r="F1285" s="137"/>
      <c r="G1285" s="127"/>
      <c r="H1285" s="143"/>
      <c r="I1285" s="143"/>
      <c r="K1285" s="6"/>
      <c r="L1285" s="6"/>
    </row>
    <row r="1286" spans="1:12" x14ac:dyDescent="0.2">
      <c r="A1286" s="477"/>
      <c r="B1286" s="135"/>
      <c r="C1286" s="136"/>
      <c r="D1286" s="137"/>
      <c r="E1286" s="138"/>
      <c r="F1286" s="137"/>
      <c r="G1286" s="127"/>
      <c r="H1286" s="143"/>
      <c r="I1286" s="143"/>
      <c r="K1286" s="6"/>
      <c r="L1286" s="6"/>
    </row>
    <row r="1287" spans="1:12" x14ac:dyDescent="0.2">
      <c r="A1287" s="477"/>
      <c r="B1287" s="135"/>
      <c r="C1287" s="136"/>
      <c r="D1287" s="137"/>
      <c r="E1287" s="138"/>
      <c r="F1287" s="137"/>
      <c r="G1287" s="127"/>
      <c r="H1287" s="143"/>
      <c r="I1287" s="143"/>
      <c r="K1287" s="6"/>
      <c r="L1287" s="6"/>
    </row>
    <row r="1288" spans="1:12" x14ac:dyDescent="0.2">
      <c r="A1288" s="477"/>
      <c r="B1288" s="135"/>
      <c r="C1288" s="136"/>
      <c r="D1288" s="137"/>
      <c r="E1288" s="138"/>
      <c r="F1288" s="137"/>
      <c r="G1288" s="127"/>
      <c r="H1288" s="143"/>
      <c r="I1288" s="143"/>
      <c r="K1288" s="6"/>
      <c r="L1288" s="6"/>
    </row>
    <row r="1289" spans="1:12" x14ac:dyDescent="0.2">
      <c r="A1289" s="477"/>
      <c r="B1289" s="135"/>
      <c r="C1289" s="136"/>
      <c r="D1289" s="137"/>
      <c r="E1289" s="138"/>
      <c r="F1289" s="137"/>
      <c r="G1289" s="127"/>
      <c r="H1289" s="143"/>
      <c r="I1289" s="143"/>
      <c r="K1289" s="6"/>
      <c r="L1289" s="6"/>
    </row>
    <row r="1290" spans="1:12" x14ac:dyDescent="0.2">
      <c r="A1290" s="477"/>
      <c r="B1290" s="135"/>
      <c r="C1290" s="136"/>
      <c r="D1290" s="137"/>
      <c r="E1290" s="138"/>
      <c r="F1290" s="137"/>
      <c r="G1290" s="127"/>
      <c r="H1290" s="143"/>
      <c r="I1290" s="143"/>
      <c r="K1290" s="6"/>
      <c r="L1290" s="6"/>
    </row>
    <row r="1291" spans="1:12" x14ac:dyDescent="0.2">
      <c r="A1291" s="477"/>
      <c r="B1291" s="135"/>
      <c r="C1291" s="136"/>
      <c r="D1291" s="137"/>
      <c r="E1291" s="138"/>
      <c r="F1291" s="137"/>
      <c r="G1291" s="127"/>
      <c r="H1291" s="143"/>
      <c r="I1291" s="143"/>
      <c r="K1291" s="6"/>
      <c r="L1291" s="6"/>
    </row>
    <row r="1292" spans="1:12" x14ac:dyDescent="0.2">
      <c r="A1292" s="477"/>
      <c r="B1292" s="135"/>
      <c r="C1292" s="136"/>
      <c r="D1292" s="137"/>
      <c r="E1292" s="138"/>
      <c r="F1292" s="137"/>
      <c r="G1292" s="127"/>
      <c r="H1292" s="143"/>
      <c r="I1292" s="143"/>
      <c r="K1292" s="6"/>
      <c r="L1292" s="6"/>
    </row>
    <row r="1293" spans="1:12" x14ac:dyDescent="0.2">
      <c r="A1293" s="477"/>
      <c r="B1293" s="135"/>
      <c r="C1293" s="136"/>
      <c r="D1293" s="137"/>
      <c r="E1293" s="138"/>
      <c r="F1293" s="137"/>
      <c r="G1293" s="127"/>
      <c r="H1293" s="143"/>
      <c r="I1293" s="143"/>
      <c r="K1293" s="6"/>
      <c r="L1293" s="6"/>
    </row>
    <row r="1294" spans="1:12" x14ac:dyDescent="0.2">
      <c r="A1294" s="477"/>
      <c r="B1294" s="135"/>
      <c r="C1294" s="136"/>
      <c r="D1294" s="137"/>
      <c r="E1294" s="138"/>
      <c r="F1294" s="137"/>
      <c r="G1294" s="127"/>
      <c r="H1294" s="143"/>
      <c r="I1294" s="143"/>
      <c r="K1294" s="6"/>
      <c r="L1294" s="6"/>
    </row>
    <row r="1295" spans="1:12" x14ac:dyDescent="0.2">
      <c r="A1295" s="477"/>
      <c r="B1295" s="135"/>
      <c r="C1295" s="136"/>
      <c r="D1295" s="137"/>
      <c r="E1295" s="138"/>
      <c r="F1295" s="137"/>
      <c r="G1295" s="127"/>
      <c r="H1295" s="143"/>
      <c r="I1295" s="143"/>
      <c r="K1295" s="6"/>
      <c r="L1295" s="6"/>
    </row>
    <row r="1296" spans="1:12" x14ac:dyDescent="0.2">
      <c r="A1296" s="477"/>
      <c r="B1296" s="135"/>
      <c r="C1296" s="136"/>
      <c r="D1296" s="137"/>
      <c r="E1296" s="138"/>
      <c r="F1296" s="137"/>
      <c r="G1296" s="127"/>
      <c r="H1296" s="143"/>
      <c r="I1296" s="143"/>
      <c r="K1296" s="6"/>
      <c r="L1296" s="6"/>
    </row>
    <row r="1297" spans="1:12" x14ac:dyDescent="0.2">
      <c r="A1297" s="477"/>
      <c r="B1297" s="135"/>
      <c r="C1297" s="136"/>
      <c r="D1297" s="137"/>
      <c r="E1297" s="138"/>
      <c r="F1297" s="137"/>
      <c r="G1297" s="127"/>
      <c r="H1297" s="143"/>
      <c r="I1297" s="143"/>
      <c r="K1297" s="6"/>
      <c r="L1297" s="6"/>
    </row>
    <row r="1298" spans="1:12" x14ac:dyDescent="0.2">
      <c r="A1298" s="477"/>
      <c r="B1298" s="135"/>
      <c r="C1298" s="136"/>
      <c r="D1298" s="137"/>
      <c r="E1298" s="138"/>
      <c r="F1298" s="137"/>
      <c r="G1298" s="127"/>
      <c r="H1298" s="143"/>
      <c r="I1298" s="143"/>
      <c r="K1298" s="6"/>
      <c r="L1298" s="6"/>
    </row>
    <row r="1299" spans="1:12" x14ac:dyDescent="0.2">
      <c r="A1299" s="477"/>
      <c r="B1299" s="135"/>
      <c r="C1299" s="136"/>
      <c r="D1299" s="137"/>
      <c r="E1299" s="138"/>
      <c r="F1299" s="137"/>
      <c r="G1299" s="127"/>
      <c r="H1299" s="143"/>
      <c r="I1299" s="143"/>
      <c r="K1299" s="6"/>
      <c r="L1299" s="6"/>
    </row>
    <row r="1300" spans="1:12" x14ac:dyDescent="0.2">
      <c r="A1300" s="477"/>
      <c r="B1300" s="135"/>
      <c r="C1300" s="136"/>
      <c r="D1300" s="137"/>
      <c r="E1300" s="138"/>
      <c r="F1300" s="137"/>
      <c r="G1300" s="127"/>
      <c r="H1300" s="143"/>
      <c r="I1300" s="143"/>
      <c r="K1300" s="6"/>
      <c r="L1300" s="6"/>
    </row>
    <row r="1301" spans="1:12" x14ac:dyDescent="0.2">
      <c r="A1301" s="477"/>
      <c r="B1301" s="135"/>
      <c r="C1301" s="136"/>
      <c r="D1301" s="137"/>
      <c r="E1301" s="138"/>
      <c r="F1301" s="137"/>
      <c r="G1301" s="127"/>
      <c r="H1301" s="143"/>
      <c r="I1301" s="143"/>
      <c r="K1301" s="6"/>
      <c r="L1301" s="6"/>
    </row>
    <row r="1302" spans="1:12" x14ac:dyDescent="0.2">
      <c r="A1302" s="477"/>
      <c r="B1302" s="135"/>
      <c r="C1302" s="136"/>
      <c r="D1302" s="137"/>
      <c r="E1302" s="138"/>
      <c r="F1302" s="137"/>
      <c r="G1302" s="127"/>
      <c r="H1302" s="143"/>
      <c r="I1302" s="143"/>
      <c r="K1302" s="6"/>
      <c r="L1302" s="6"/>
    </row>
    <row r="1303" spans="1:12" x14ac:dyDescent="0.2">
      <c r="A1303" s="477"/>
      <c r="B1303" s="135"/>
      <c r="C1303" s="136"/>
      <c r="D1303" s="137"/>
      <c r="E1303" s="138"/>
      <c r="F1303" s="137"/>
      <c r="G1303" s="127"/>
      <c r="H1303" s="143"/>
      <c r="I1303" s="143"/>
      <c r="K1303" s="6"/>
      <c r="L1303" s="6"/>
    </row>
    <row r="1304" spans="1:12" x14ac:dyDescent="0.2">
      <c r="A1304" s="477"/>
      <c r="B1304" s="135"/>
      <c r="C1304" s="136"/>
      <c r="D1304" s="137"/>
      <c r="E1304" s="138"/>
      <c r="F1304" s="137"/>
      <c r="G1304" s="127"/>
      <c r="H1304" s="143"/>
      <c r="I1304" s="143"/>
      <c r="K1304" s="6"/>
      <c r="L1304" s="6"/>
    </row>
    <row r="1305" spans="1:12" x14ac:dyDescent="0.2">
      <c r="A1305" s="477"/>
      <c r="B1305" s="135"/>
      <c r="C1305" s="136"/>
      <c r="D1305" s="137"/>
      <c r="E1305" s="138"/>
      <c r="F1305" s="137"/>
      <c r="G1305" s="127"/>
      <c r="H1305" s="143"/>
      <c r="I1305" s="143"/>
      <c r="K1305" s="6"/>
      <c r="L1305" s="6"/>
    </row>
    <row r="1306" spans="1:12" x14ac:dyDescent="0.2">
      <c r="A1306" s="477"/>
      <c r="B1306" s="135"/>
      <c r="C1306" s="136"/>
      <c r="D1306" s="137"/>
      <c r="E1306" s="138"/>
      <c r="F1306" s="137"/>
      <c r="G1306" s="127"/>
      <c r="H1306" s="143"/>
      <c r="I1306" s="143"/>
      <c r="K1306" s="6"/>
      <c r="L1306" s="6"/>
    </row>
    <row r="1307" spans="1:12" x14ac:dyDescent="0.2">
      <c r="A1307" s="477"/>
      <c r="B1307" s="135"/>
      <c r="C1307" s="136"/>
      <c r="D1307" s="137"/>
      <c r="E1307" s="138"/>
      <c r="F1307" s="137"/>
      <c r="G1307" s="127"/>
      <c r="H1307" s="143"/>
      <c r="I1307" s="143"/>
      <c r="K1307" s="6"/>
      <c r="L1307" s="6"/>
    </row>
    <row r="1308" spans="1:12" x14ac:dyDescent="0.2">
      <c r="A1308" s="477"/>
      <c r="B1308" s="135"/>
      <c r="C1308" s="136"/>
      <c r="D1308" s="137"/>
      <c r="E1308" s="138"/>
      <c r="F1308" s="137"/>
      <c r="G1308" s="127"/>
      <c r="H1308" s="143"/>
      <c r="I1308" s="143"/>
      <c r="K1308" s="6"/>
      <c r="L1308" s="6"/>
    </row>
    <row r="1309" spans="1:12" x14ac:dyDescent="0.2">
      <c r="A1309" s="477"/>
      <c r="B1309" s="135"/>
      <c r="C1309" s="136"/>
      <c r="D1309" s="137"/>
      <c r="E1309" s="138"/>
      <c r="F1309" s="137"/>
      <c r="G1309" s="127"/>
      <c r="H1309" s="143"/>
      <c r="I1309" s="143"/>
      <c r="K1309" s="6"/>
      <c r="L1309" s="6"/>
    </row>
    <row r="1310" spans="1:12" x14ac:dyDescent="0.2">
      <c r="A1310" s="477"/>
      <c r="B1310" s="135"/>
      <c r="C1310" s="136"/>
      <c r="D1310" s="137"/>
      <c r="E1310" s="138"/>
      <c r="F1310" s="137"/>
      <c r="G1310" s="127"/>
      <c r="H1310" s="143"/>
      <c r="I1310" s="143"/>
      <c r="K1310" s="6"/>
      <c r="L1310" s="6"/>
    </row>
    <row r="1311" spans="1:12" x14ac:dyDescent="0.2">
      <c r="A1311" s="477"/>
      <c r="B1311" s="135"/>
      <c r="C1311" s="136"/>
      <c r="D1311" s="137"/>
      <c r="E1311" s="138"/>
      <c r="F1311" s="137"/>
      <c r="G1311" s="127"/>
      <c r="H1311" s="143"/>
      <c r="I1311" s="143"/>
      <c r="K1311" s="6"/>
      <c r="L1311" s="6"/>
    </row>
    <row r="1312" spans="1:12" x14ac:dyDescent="0.2">
      <c r="A1312" s="477"/>
      <c r="B1312" s="135"/>
      <c r="C1312" s="136"/>
      <c r="D1312" s="137"/>
      <c r="E1312" s="138"/>
      <c r="F1312" s="137"/>
      <c r="G1312" s="127"/>
      <c r="H1312" s="143"/>
      <c r="I1312" s="143"/>
      <c r="K1312" s="6"/>
      <c r="L1312" s="6"/>
    </row>
    <row r="1313" spans="1:12" x14ac:dyDescent="0.2">
      <c r="A1313" s="477"/>
      <c r="B1313" s="135"/>
      <c r="C1313" s="136"/>
      <c r="D1313" s="137"/>
      <c r="E1313" s="138"/>
      <c r="F1313" s="137"/>
      <c r="G1313" s="127"/>
      <c r="H1313" s="143"/>
      <c r="I1313" s="143"/>
      <c r="K1313" s="6"/>
      <c r="L1313" s="6"/>
    </row>
    <row r="1314" spans="1:12" x14ac:dyDescent="0.2">
      <c r="A1314" s="477"/>
      <c r="B1314" s="135"/>
      <c r="C1314" s="136"/>
      <c r="D1314" s="137"/>
      <c r="E1314" s="138"/>
      <c r="F1314" s="137"/>
      <c r="G1314" s="127"/>
      <c r="H1314" s="143"/>
      <c r="I1314" s="143"/>
      <c r="K1314" s="6"/>
      <c r="L1314" s="6"/>
    </row>
    <row r="1315" spans="1:12" x14ac:dyDescent="0.2">
      <c r="A1315" s="477"/>
      <c r="B1315" s="135"/>
      <c r="C1315" s="136"/>
      <c r="D1315" s="137"/>
      <c r="E1315" s="138"/>
      <c r="F1315" s="137"/>
      <c r="G1315" s="127"/>
      <c r="H1315" s="143"/>
      <c r="I1315" s="143"/>
      <c r="K1315" s="6"/>
      <c r="L1315" s="6"/>
    </row>
    <row r="1316" spans="1:12" x14ac:dyDescent="0.2">
      <c r="A1316" s="477"/>
      <c r="B1316" s="135"/>
      <c r="C1316" s="136"/>
      <c r="D1316" s="137"/>
      <c r="E1316" s="138"/>
      <c r="F1316" s="137"/>
      <c r="G1316" s="127"/>
      <c r="H1316" s="143"/>
      <c r="I1316" s="143"/>
      <c r="K1316" s="6"/>
      <c r="L1316" s="6"/>
    </row>
    <row r="1317" spans="1:12" x14ac:dyDescent="0.2">
      <c r="A1317" s="477"/>
      <c r="B1317" s="135"/>
      <c r="C1317" s="136"/>
      <c r="D1317" s="137"/>
      <c r="E1317" s="138"/>
      <c r="F1317" s="137"/>
      <c r="G1317" s="127"/>
      <c r="H1317" s="143"/>
      <c r="I1317" s="143"/>
      <c r="K1317" s="6"/>
      <c r="L1317" s="6"/>
    </row>
    <row r="1318" spans="1:12" x14ac:dyDescent="0.2">
      <c r="A1318" s="477"/>
      <c r="B1318" s="135"/>
      <c r="C1318" s="136"/>
      <c r="D1318" s="137"/>
      <c r="E1318" s="138"/>
      <c r="F1318" s="137"/>
      <c r="G1318" s="127"/>
      <c r="H1318" s="143"/>
      <c r="I1318" s="143"/>
      <c r="K1318" s="6"/>
      <c r="L1318" s="6"/>
    </row>
    <row r="1319" spans="1:12" x14ac:dyDescent="0.2">
      <c r="A1319" s="477"/>
      <c r="B1319" s="135"/>
      <c r="C1319" s="136"/>
      <c r="D1319" s="137"/>
      <c r="E1319" s="138"/>
      <c r="F1319" s="137"/>
      <c r="G1319" s="127"/>
      <c r="H1319" s="143"/>
      <c r="I1319" s="143"/>
      <c r="K1319" s="6"/>
      <c r="L1319" s="6"/>
    </row>
    <row r="1320" spans="1:12" x14ac:dyDescent="0.2">
      <c r="A1320" s="477"/>
      <c r="B1320" s="135"/>
      <c r="C1320" s="136"/>
      <c r="D1320" s="137"/>
      <c r="E1320" s="138"/>
      <c r="F1320" s="137"/>
      <c r="G1320" s="127"/>
      <c r="H1320" s="143"/>
      <c r="I1320" s="143"/>
      <c r="K1320" s="6"/>
      <c r="L1320" s="6"/>
    </row>
    <row r="1321" spans="1:12" x14ac:dyDescent="0.2">
      <c r="A1321" s="477"/>
      <c r="B1321" s="135"/>
      <c r="C1321" s="136"/>
      <c r="D1321" s="137"/>
      <c r="E1321" s="138"/>
      <c r="F1321" s="137"/>
      <c r="G1321" s="127"/>
      <c r="H1321" s="143"/>
      <c r="I1321" s="143"/>
      <c r="K1321" s="6"/>
      <c r="L1321" s="6"/>
    </row>
    <row r="1322" spans="1:12" x14ac:dyDescent="0.2">
      <c r="A1322" s="477"/>
      <c r="B1322" s="135"/>
      <c r="C1322" s="136"/>
      <c r="D1322" s="137"/>
      <c r="E1322" s="138"/>
      <c r="F1322" s="137"/>
      <c r="G1322" s="127"/>
      <c r="H1322" s="143"/>
      <c r="I1322" s="143"/>
      <c r="K1322" s="6"/>
      <c r="L1322" s="6"/>
    </row>
    <row r="1323" spans="1:12" x14ac:dyDescent="0.2">
      <c r="A1323" s="477"/>
      <c r="B1323" s="135"/>
      <c r="C1323" s="136"/>
      <c r="D1323" s="137"/>
      <c r="E1323" s="138"/>
      <c r="F1323" s="137"/>
      <c r="G1323" s="127"/>
      <c r="H1323" s="143"/>
      <c r="I1323" s="143"/>
      <c r="K1323" s="6"/>
      <c r="L1323" s="6"/>
    </row>
    <row r="1324" spans="1:12" x14ac:dyDescent="0.2">
      <c r="A1324" s="477"/>
      <c r="B1324" s="135"/>
      <c r="C1324" s="136"/>
      <c r="D1324" s="137"/>
      <c r="E1324" s="138"/>
      <c r="F1324" s="137"/>
      <c r="G1324" s="127"/>
      <c r="H1324" s="143"/>
      <c r="I1324" s="143"/>
      <c r="K1324" s="6"/>
      <c r="L1324" s="6"/>
    </row>
    <row r="1325" spans="1:12" x14ac:dyDescent="0.2">
      <c r="A1325" s="477"/>
      <c r="B1325" s="135"/>
      <c r="C1325" s="136"/>
      <c r="D1325" s="137"/>
      <c r="E1325" s="138"/>
      <c r="F1325" s="137"/>
      <c r="G1325" s="127"/>
      <c r="H1325" s="143"/>
      <c r="I1325" s="143"/>
      <c r="K1325" s="6"/>
      <c r="L1325" s="6"/>
    </row>
    <row r="1326" spans="1:12" x14ac:dyDescent="0.2">
      <c r="A1326" s="477"/>
      <c r="B1326" s="135"/>
      <c r="C1326" s="136"/>
      <c r="D1326" s="137"/>
      <c r="E1326" s="138"/>
      <c r="F1326" s="137"/>
      <c r="G1326" s="127"/>
      <c r="H1326" s="143"/>
      <c r="I1326" s="143"/>
      <c r="K1326" s="6"/>
      <c r="L1326" s="6"/>
    </row>
    <row r="1327" spans="1:12" x14ac:dyDescent="0.2">
      <c r="A1327" s="477"/>
      <c r="B1327" s="135"/>
      <c r="C1327" s="136"/>
      <c r="D1327" s="137"/>
      <c r="E1327" s="138"/>
      <c r="F1327" s="137"/>
      <c r="G1327" s="127"/>
      <c r="H1327" s="143"/>
      <c r="I1327" s="143"/>
      <c r="K1327" s="6"/>
      <c r="L1327" s="6"/>
    </row>
    <row r="1328" spans="1:12" x14ac:dyDescent="0.2">
      <c r="A1328" s="477"/>
      <c r="B1328" s="135"/>
      <c r="C1328" s="136"/>
      <c r="D1328" s="137"/>
      <c r="E1328" s="138"/>
      <c r="F1328" s="137"/>
      <c r="G1328" s="127"/>
      <c r="H1328" s="143"/>
      <c r="I1328" s="143"/>
      <c r="K1328" s="6"/>
      <c r="L1328" s="6"/>
    </row>
    <row r="1329" spans="1:12" x14ac:dyDescent="0.2">
      <c r="A1329" s="477"/>
      <c r="B1329" s="135"/>
      <c r="C1329" s="136"/>
      <c r="D1329" s="137"/>
      <c r="E1329" s="138"/>
      <c r="F1329" s="137"/>
      <c r="G1329" s="127"/>
      <c r="H1329" s="143"/>
      <c r="I1329" s="143"/>
      <c r="K1329" s="6"/>
      <c r="L1329" s="6"/>
    </row>
    <row r="1330" spans="1:12" x14ac:dyDescent="0.2">
      <c r="A1330" s="477"/>
      <c r="B1330" s="135"/>
      <c r="C1330" s="136"/>
      <c r="D1330" s="137"/>
      <c r="E1330" s="138"/>
      <c r="F1330" s="137"/>
      <c r="G1330" s="127"/>
      <c r="H1330" s="143"/>
      <c r="I1330" s="143"/>
      <c r="K1330" s="6"/>
      <c r="L1330" s="6"/>
    </row>
    <row r="1331" spans="1:12" x14ac:dyDescent="0.2">
      <c r="A1331" s="477"/>
      <c r="B1331" s="135"/>
      <c r="C1331" s="136"/>
      <c r="D1331" s="137"/>
      <c r="E1331" s="138"/>
      <c r="F1331" s="137"/>
      <c r="G1331" s="127"/>
      <c r="H1331" s="143"/>
      <c r="I1331" s="143"/>
      <c r="K1331" s="6"/>
      <c r="L1331" s="6"/>
    </row>
    <row r="1332" spans="1:12" x14ac:dyDescent="0.2">
      <c r="A1332" s="477"/>
      <c r="B1332" s="135"/>
      <c r="C1332" s="136"/>
      <c r="D1332" s="137"/>
      <c r="E1332" s="138"/>
      <c r="F1332" s="137"/>
      <c r="G1332" s="127"/>
      <c r="H1332" s="143"/>
      <c r="I1332" s="143"/>
      <c r="K1332" s="6"/>
      <c r="L1332" s="6"/>
    </row>
    <row r="1333" spans="1:12" x14ac:dyDescent="0.2">
      <c r="A1333" s="477"/>
      <c r="B1333" s="135"/>
      <c r="C1333" s="136"/>
      <c r="D1333" s="137"/>
      <c r="E1333" s="138"/>
      <c r="F1333" s="137"/>
      <c r="G1333" s="127"/>
      <c r="H1333" s="143"/>
      <c r="I1333" s="143"/>
      <c r="K1333" s="6"/>
      <c r="L1333" s="6"/>
    </row>
    <row r="1334" spans="1:12" x14ac:dyDescent="0.2">
      <c r="A1334" s="477"/>
      <c r="B1334" s="135"/>
      <c r="C1334" s="136"/>
      <c r="D1334" s="137"/>
      <c r="E1334" s="138"/>
      <c r="F1334" s="137"/>
      <c r="G1334" s="127"/>
      <c r="H1334" s="143"/>
      <c r="I1334" s="143"/>
      <c r="K1334" s="6"/>
      <c r="L1334" s="6"/>
    </row>
    <row r="1335" spans="1:12" x14ac:dyDescent="0.2">
      <c r="A1335" s="477"/>
      <c r="B1335" s="135"/>
      <c r="C1335" s="136"/>
      <c r="D1335" s="137"/>
      <c r="E1335" s="138"/>
      <c r="F1335" s="137"/>
      <c r="G1335" s="127"/>
      <c r="H1335" s="143"/>
      <c r="I1335" s="143"/>
      <c r="K1335" s="6"/>
      <c r="L1335" s="6"/>
    </row>
    <row r="1336" spans="1:12" x14ac:dyDescent="0.2">
      <c r="A1336" s="477"/>
      <c r="B1336" s="135"/>
      <c r="C1336" s="136"/>
      <c r="D1336" s="137"/>
      <c r="E1336" s="138"/>
      <c r="F1336" s="137"/>
      <c r="G1336" s="127"/>
      <c r="H1336" s="143"/>
      <c r="I1336" s="143"/>
      <c r="K1336" s="6"/>
      <c r="L1336" s="6"/>
    </row>
    <row r="1337" spans="1:12" x14ac:dyDescent="0.2">
      <c r="A1337" s="477"/>
      <c r="B1337" s="135"/>
      <c r="C1337" s="136"/>
      <c r="D1337" s="137"/>
      <c r="E1337" s="138"/>
      <c r="F1337" s="137"/>
      <c r="G1337" s="127"/>
      <c r="H1337" s="143"/>
      <c r="I1337" s="143"/>
      <c r="K1337" s="6"/>
      <c r="L1337" s="6"/>
    </row>
    <row r="1338" spans="1:12" x14ac:dyDescent="0.2">
      <c r="A1338" s="477"/>
      <c r="B1338" s="135"/>
      <c r="C1338" s="136"/>
      <c r="D1338" s="137"/>
      <c r="E1338" s="138"/>
      <c r="F1338" s="137"/>
      <c r="G1338" s="127"/>
      <c r="H1338" s="143"/>
      <c r="I1338" s="143"/>
      <c r="K1338" s="6"/>
      <c r="L1338" s="6"/>
    </row>
    <row r="1339" spans="1:12" x14ac:dyDescent="0.2">
      <c r="A1339" s="477"/>
      <c r="B1339" s="135"/>
      <c r="C1339" s="136"/>
      <c r="D1339" s="137"/>
      <c r="E1339" s="138"/>
      <c r="F1339" s="137"/>
      <c r="G1339" s="127"/>
      <c r="H1339" s="143"/>
      <c r="I1339" s="143"/>
      <c r="K1339" s="6"/>
      <c r="L1339" s="6"/>
    </row>
    <row r="1340" spans="1:12" x14ac:dyDescent="0.2">
      <c r="A1340" s="477"/>
      <c r="B1340" s="135"/>
      <c r="C1340" s="136"/>
      <c r="D1340" s="137"/>
      <c r="E1340" s="138"/>
      <c r="F1340" s="137"/>
      <c r="G1340" s="127"/>
      <c r="H1340" s="143"/>
      <c r="I1340" s="143"/>
      <c r="K1340" s="6"/>
      <c r="L1340" s="6"/>
    </row>
    <row r="1341" spans="1:12" x14ac:dyDescent="0.2">
      <c r="A1341" s="477"/>
      <c r="B1341" s="135"/>
      <c r="C1341" s="136"/>
      <c r="D1341" s="137"/>
      <c r="E1341" s="138"/>
      <c r="F1341" s="137"/>
      <c r="G1341" s="127"/>
      <c r="H1341" s="143"/>
      <c r="I1341" s="143"/>
      <c r="K1341" s="6"/>
      <c r="L1341" s="6"/>
    </row>
    <row r="1342" spans="1:12" x14ac:dyDescent="0.2">
      <c r="A1342" s="477"/>
      <c r="B1342" s="135"/>
      <c r="C1342" s="136"/>
      <c r="D1342" s="137"/>
      <c r="E1342" s="138"/>
      <c r="F1342" s="137"/>
      <c r="G1342" s="127"/>
      <c r="H1342" s="143"/>
      <c r="I1342" s="143"/>
      <c r="K1342" s="6"/>
      <c r="L1342" s="6"/>
    </row>
    <row r="1343" spans="1:12" x14ac:dyDescent="0.2">
      <c r="A1343" s="477"/>
      <c r="B1343" s="135"/>
      <c r="C1343" s="136"/>
      <c r="D1343" s="137"/>
      <c r="E1343" s="138"/>
      <c r="F1343" s="137"/>
      <c r="G1343" s="127"/>
      <c r="H1343" s="143"/>
      <c r="I1343" s="143"/>
      <c r="K1343" s="6"/>
      <c r="L1343" s="6"/>
    </row>
    <row r="1344" spans="1:12" x14ac:dyDescent="0.2">
      <c r="A1344" s="477"/>
      <c r="B1344" s="135"/>
      <c r="C1344" s="136"/>
      <c r="D1344" s="137"/>
      <c r="E1344" s="138"/>
      <c r="F1344" s="137"/>
      <c r="G1344" s="127"/>
      <c r="H1344" s="143"/>
      <c r="I1344" s="143"/>
      <c r="K1344" s="6"/>
      <c r="L1344" s="6"/>
    </row>
    <row r="1345" spans="1:12" x14ac:dyDescent="0.2">
      <c r="A1345" s="477"/>
      <c r="B1345" s="135"/>
      <c r="C1345" s="136"/>
      <c r="D1345" s="137"/>
      <c r="E1345" s="138"/>
      <c r="F1345" s="137"/>
      <c r="G1345" s="127"/>
      <c r="H1345" s="143"/>
      <c r="I1345" s="143"/>
      <c r="K1345" s="6"/>
      <c r="L1345" s="6"/>
    </row>
    <row r="1346" spans="1:12" x14ac:dyDescent="0.2">
      <c r="A1346" s="477"/>
      <c r="B1346" s="135"/>
      <c r="C1346" s="136"/>
      <c r="D1346" s="137"/>
      <c r="E1346" s="138"/>
      <c r="F1346" s="137"/>
      <c r="G1346" s="127"/>
      <c r="H1346" s="143"/>
      <c r="I1346" s="143"/>
      <c r="K1346" s="6"/>
      <c r="L1346" s="6"/>
    </row>
    <row r="1347" spans="1:12" x14ac:dyDescent="0.2">
      <c r="A1347" s="477"/>
      <c r="B1347" s="135"/>
      <c r="C1347" s="136"/>
      <c r="D1347" s="137"/>
      <c r="E1347" s="138"/>
      <c r="F1347" s="137"/>
      <c r="G1347" s="127"/>
      <c r="H1347" s="143"/>
      <c r="I1347" s="143"/>
      <c r="K1347" s="6"/>
      <c r="L1347" s="6"/>
    </row>
    <row r="1348" spans="1:12" x14ac:dyDescent="0.2">
      <c r="A1348" s="477"/>
      <c r="B1348" s="135"/>
      <c r="C1348" s="136"/>
      <c r="D1348" s="137"/>
      <c r="E1348" s="138"/>
      <c r="F1348" s="137"/>
      <c r="G1348" s="127"/>
      <c r="H1348" s="143"/>
      <c r="I1348" s="143"/>
      <c r="K1348" s="6"/>
      <c r="L1348" s="6"/>
    </row>
    <row r="1349" spans="1:12" x14ac:dyDescent="0.2">
      <c r="A1349" s="477"/>
      <c r="B1349" s="135"/>
      <c r="C1349" s="136"/>
      <c r="D1349" s="137"/>
      <c r="E1349" s="138"/>
      <c r="F1349" s="137"/>
      <c r="G1349" s="127"/>
      <c r="H1349" s="143"/>
      <c r="I1349" s="143"/>
      <c r="K1349" s="6"/>
      <c r="L1349" s="6"/>
    </row>
    <row r="1350" spans="1:12" x14ac:dyDescent="0.2">
      <c r="A1350" s="477"/>
      <c r="B1350" s="135"/>
      <c r="C1350" s="136"/>
      <c r="D1350" s="137"/>
      <c r="E1350" s="138"/>
      <c r="F1350" s="137"/>
      <c r="G1350" s="127"/>
      <c r="H1350" s="143"/>
      <c r="I1350" s="143"/>
      <c r="K1350" s="6"/>
      <c r="L1350" s="6"/>
    </row>
    <row r="1351" spans="1:12" x14ac:dyDescent="0.2">
      <c r="A1351" s="477"/>
      <c r="B1351" s="135"/>
      <c r="C1351" s="136"/>
      <c r="D1351" s="137"/>
      <c r="E1351" s="138"/>
      <c r="F1351" s="137"/>
      <c r="G1351" s="127"/>
      <c r="H1351" s="143"/>
      <c r="I1351" s="143"/>
      <c r="K1351" s="6"/>
      <c r="L1351" s="6"/>
    </row>
    <row r="1352" spans="1:12" x14ac:dyDescent="0.2">
      <c r="A1352" s="477"/>
      <c r="B1352" s="135"/>
      <c r="C1352" s="136"/>
      <c r="D1352" s="137"/>
      <c r="E1352" s="138"/>
      <c r="F1352" s="137"/>
      <c r="G1352" s="127"/>
      <c r="H1352" s="143"/>
      <c r="I1352" s="143"/>
      <c r="K1352" s="6"/>
      <c r="L1352" s="6"/>
    </row>
    <row r="1353" spans="1:12" x14ac:dyDescent="0.2">
      <c r="A1353" s="477"/>
      <c r="B1353" s="135"/>
      <c r="C1353" s="136"/>
      <c r="D1353" s="137"/>
      <c r="E1353" s="138"/>
      <c r="F1353" s="137"/>
      <c r="G1353" s="127"/>
      <c r="H1353" s="143"/>
      <c r="I1353" s="143"/>
      <c r="K1353" s="6"/>
      <c r="L1353" s="6"/>
    </row>
    <row r="1354" spans="1:12" x14ac:dyDescent="0.2">
      <c r="A1354" s="477"/>
      <c r="B1354" s="135"/>
      <c r="C1354" s="136"/>
      <c r="D1354" s="137"/>
      <c r="E1354" s="138"/>
      <c r="F1354" s="137"/>
      <c r="G1354" s="127"/>
      <c r="H1354" s="143"/>
      <c r="I1354" s="143"/>
      <c r="K1354" s="6"/>
      <c r="L1354" s="6"/>
    </row>
    <row r="1355" spans="1:12" x14ac:dyDescent="0.2">
      <c r="A1355" s="477"/>
      <c r="B1355" s="135"/>
      <c r="C1355" s="136"/>
      <c r="D1355" s="137"/>
      <c r="E1355" s="138"/>
      <c r="F1355" s="137"/>
      <c r="G1355" s="127"/>
      <c r="H1355" s="143"/>
      <c r="I1355" s="143"/>
      <c r="K1355" s="6"/>
      <c r="L1355" s="6"/>
    </row>
    <row r="1356" spans="1:12" x14ac:dyDescent="0.2">
      <c r="A1356" s="477"/>
      <c r="B1356" s="135"/>
      <c r="C1356" s="136"/>
      <c r="D1356" s="137"/>
      <c r="E1356" s="138"/>
      <c r="F1356" s="137"/>
      <c r="G1356" s="127"/>
      <c r="H1356" s="143"/>
      <c r="I1356" s="143"/>
      <c r="K1356" s="6"/>
      <c r="L1356" s="6"/>
    </row>
    <row r="1357" spans="1:12" x14ac:dyDescent="0.2">
      <c r="A1357" s="477"/>
      <c r="B1357" s="135"/>
      <c r="C1357" s="136"/>
      <c r="D1357" s="137"/>
      <c r="E1357" s="138"/>
      <c r="F1357" s="137"/>
      <c r="G1357" s="127"/>
      <c r="H1357" s="143"/>
      <c r="I1357" s="143"/>
      <c r="K1357" s="6"/>
      <c r="L1357" s="6"/>
    </row>
    <row r="1358" spans="1:12" x14ac:dyDescent="0.2">
      <c r="A1358" s="477"/>
      <c r="B1358" s="135"/>
      <c r="C1358" s="136"/>
      <c r="D1358" s="137"/>
      <c r="E1358" s="138"/>
      <c r="F1358" s="137"/>
      <c r="G1358" s="127"/>
      <c r="H1358" s="143"/>
      <c r="I1358" s="143"/>
      <c r="K1358" s="6"/>
      <c r="L1358" s="6"/>
    </row>
    <row r="1359" spans="1:12" x14ac:dyDescent="0.2">
      <c r="A1359" s="477"/>
      <c r="B1359" s="135"/>
      <c r="C1359" s="136"/>
      <c r="D1359" s="137"/>
      <c r="E1359" s="138"/>
      <c r="F1359" s="137"/>
      <c r="G1359" s="127"/>
      <c r="H1359" s="143"/>
      <c r="I1359" s="143"/>
      <c r="K1359" s="6"/>
      <c r="L1359" s="6"/>
    </row>
    <row r="1360" spans="1:12" x14ac:dyDescent="0.2">
      <c r="A1360" s="477"/>
      <c r="B1360" s="135"/>
      <c r="C1360" s="136"/>
      <c r="D1360" s="137"/>
      <c r="E1360" s="138"/>
      <c r="F1360" s="137"/>
      <c r="G1360" s="127"/>
      <c r="H1360" s="143"/>
      <c r="I1360" s="143"/>
      <c r="K1360" s="6"/>
      <c r="L1360" s="6"/>
    </row>
    <row r="1361" spans="1:12" x14ac:dyDescent="0.2">
      <c r="A1361" s="477"/>
      <c r="B1361" s="135"/>
      <c r="C1361" s="136"/>
      <c r="D1361" s="137"/>
      <c r="E1361" s="138"/>
      <c r="F1361" s="137"/>
      <c r="G1361" s="127"/>
      <c r="H1361" s="143"/>
      <c r="I1361" s="143"/>
      <c r="K1361" s="6"/>
      <c r="L1361" s="6"/>
    </row>
    <row r="1362" spans="1:12" x14ac:dyDescent="0.2">
      <c r="A1362" s="477"/>
      <c r="B1362" s="135"/>
      <c r="C1362" s="136"/>
      <c r="D1362" s="137"/>
      <c r="E1362" s="138"/>
      <c r="F1362" s="137"/>
      <c r="G1362" s="127"/>
      <c r="H1362" s="143"/>
      <c r="I1362" s="143"/>
      <c r="K1362" s="6"/>
      <c r="L1362" s="6"/>
    </row>
    <row r="1363" spans="1:12" x14ac:dyDescent="0.2">
      <c r="A1363" s="477"/>
      <c r="B1363" s="135"/>
      <c r="C1363" s="136"/>
      <c r="D1363" s="137"/>
      <c r="E1363" s="138"/>
      <c r="F1363" s="137"/>
      <c r="G1363" s="127"/>
      <c r="H1363" s="143"/>
      <c r="I1363" s="143"/>
      <c r="K1363" s="6"/>
      <c r="L1363" s="6"/>
    </row>
    <row r="1364" spans="1:12" x14ac:dyDescent="0.2">
      <c r="A1364" s="477"/>
      <c r="B1364" s="135"/>
      <c r="C1364" s="136"/>
      <c r="D1364" s="137"/>
      <c r="E1364" s="138"/>
      <c r="F1364" s="137"/>
      <c r="G1364" s="127"/>
      <c r="H1364" s="143"/>
      <c r="I1364" s="143"/>
      <c r="K1364" s="6"/>
      <c r="L1364" s="6"/>
    </row>
    <row r="1365" spans="1:12" x14ac:dyDescent="0.2">
      <c r="A1365" s="477"/>
      <c r="B1365" s="135"/>
      <c r="C1365" s="136"/>
      <c r="D1365" s="137"/>
      <c r="E1365" s="138"/>
      <c r="F1365" s="137"/>
      <c r="G1365" s="127"/>
      <c r="H1365" s="143"/>
      <c r="I1365" s="143"/>
      <c r="K1365" s="6"/>
      <c r="L1365" s="6"/>
    </row>
    <row r="1366" spans="1:12" x14ac:dyDescent="0.2">
      <c r="A1366" s="477"/>
      <c r="B1366" s="135"/>
      <c r="C1366" s="136"/>
      <c r="D1366" s="137"/>
      <c r="E1366" s="138"/>
      <c r="F1366" s="137"/>
      <c r="G1366" s="127"/>
      <c r="H1366" s="143"/>
      <c r="I1366" s="143"/>
      <c r="K1366" s="6"/>
      <c r="L1366" s="6"/>
    </row>
    <row r="1367" spans="1:12" x14ac:dyDescent="0.2">
      <c r="A1367" s="477"/>
      <c r="B1367" s="135"/>
      <c r="C1367" s="136"/>
      <c r="D1367" s="137"/>
      <c r="E1367" s="138"/>
      <c r="F1367" s="137"/>
      <c r="G1367" s="127"/>
      <c r="H1367" s="143"/>
      <c r="I1367" s="143"/>
      <c r="K1367" s="6"/>
      <c r="L1367" s="6"/>
    </row>
    <row r="1368" spans="1:12" x14ac:dyDescent="0.2">
      <c r="A1368" s="477"/>
      <c r="B1368" s="135"/>
      <c r="C1368" s="136"/>
      <c r="D1368" s="137"/>
      <c r="E1368" s="138"/>
      <c r="F1368" s="137"/>
      <c r="G1368" s="127"/>
      <c r="H1368" s="143"/>
      <c r="I1368" s="143"/>
      <c r="K1368" s="6"/>
      <c r="L1368" s="6"/>
    </row>
    <row r="1369" spans="1:12" x14ac:dyDescent="0.2">
      <c r="A1369" s="477"/>
      <c r="B1369" s="135"/>
      <c r="C1369" s="136"/>
      <c r="D1369" s="137"/>
      <c r="E1369" s="138"/>
      <c r="F1369" s="137"/>
      <c r="G1369" s="127"/>
      <c r="H1369" s="143"/>
      <c r="I1369" s="143"/>
      <c r="K1369" s="6"/>
      <c r="L1369" s="6"/>
    </row>
    <row r="1370" spans="1:12" x14ac:dyDescent="0.2">
      <c r="A1370" s="477"/>
      <c r="B1370" s="135"/>
      <c r="C1370" s="136"/>
      <c r="D1370" s="137"/>
      <c r="E1370" s="138"/>
      <c r="F1370" s="137"/>
      <c r="G1370" s="127"/>
      <c r="H1370" s="143"/>
      <c r="I1370" s="143"/>
      <c r="K1370" s="6"/>
      <c r="L1370" s="6"/>
    </row>
    <row r="1371" spans="1:12" x14ac:dyDescent="0.2">
      <c r="A1371" s="477"/>
      <c r="B1371" s="135"/>
      <c r="C1371" s="136"/>
      <c r="D1371" s="137"/>
      <c r="E1371" s="138"/>
      <c r="F1371" s="137"/>
      <c r="G1371" s="127"/>
      <c r="H1371" s="143"/>
      <c r="I1371" s="143"/>
      <c r="K1371" s="6"/>
      <c r="L1371" s="6"/>
    </row>
    <row r="1372" spans="1:12" x14ac:dyDescent="0.2">
      <c r="A1372" s="477"/>
      <c r="B1372" s="135"/>
      <c r="C1372" s="136"/>
      <c r="D1372" s="137"/>
      <c r="E1372" s="138"/>
      <c r="F1372" s="137"/>
      <c r="G1372" s="127"/>
      <c r="H1372" s="143"/>
      <c r="I1372" s="143"/>
      <c r="K1372" s="6"/>
      <c r="L1372" s="6"/>
    </row>
    <row r="1373" spans="1:12" x14ac:dyDescent="0.2">
      <c r="A1373" s="477"/>
      <c r="B1373" s="135"/>
      <c r="C1373" s="136"/>
      <c r="D1373" s="137"/>
      <c r="E1373" s="138"/>
      <c r="F1373" s="137"/>
      <c r="G1373" s="127"/>
      <c r="H1373" s="143"/>
      <c r="I1373" s="143"/>
      <c r="K1373" s="6"/>
      <c r="L1373" s="6"/>
    </row>
    <row r="1374" spans="1:12" x14ac:dyDescent="0.2">
      <c r="A1374" s="477"/>
      <c r="B1374" s="135"/>
      <c r="C1374" s="136"/>
      <c r="D1374" s="137"/>
      <c r="E1374" s="138"/>
      <c r="F1374" s="137"/>
      <c r="G1374" s="127"/>
      <c r="H1374" s="143"/>
      <c r="I1374" s="143"/>
      <c r="K1374" s="6"/>
      <c r="L1374" s="6"/>
    </row>
    <row r="1375" spans="1:12" x14ac:dyDescent="0.2">
      <c r="A1375" s="477"/>
      <c r="B1375" s="135"/>
      <c r="C1375" s="136"/>
      <c r="D1375" s="137"/>
      <c r="E1375" s="138"/>
      <c r="F1375" s="137"/>
      <c r="G1375" s="127"/>
      <c r="H1375" s="143"/>
      <c r="I1375" s="143"/>
      <c r="K1375" s="6"/>
      <c r="L1375" s="6"/>
    </row>
    <row r="1376" spans="1:12" x14ac:dyDescent="0.2">
      <c r="A1376" s="477"/>
      <c r="B1376" s="135"/>
      <c r="C1376" s="136"/>
      <c r="D1376" s="137"/>
      <c r="E1376" s="138"/>
      <c r="F1376" s="137"/>
      <c r="G1376" s="127"/>
      <c r="H1376" s="143"/>
      <c r="I1376" s="143"/>
      <c r="K1376" s="6"/>
      <c r="L1376" s="6"/>
    </row>
    <row r="1377" spans="1:12" x14ac:dyDescent="0.2">
      <c r="A1377" s="477"/>
      <c r="B1377" s="135"/>
      <c r="C1377" s="136"/>
      <c r="D1377" s="137"/>
      <c r="E1377" s="138"/>
      <c r="F1377" s="137"/>
      <c r="G1377" s="127"/>
      <c r="H1377" s="143"/>
      <c r="I1377" s="143"/>
      <c r="K1377" s="6"/>
      <c r="L1377" s="6"/>
    </row>
    <row r="1378" spans="1:12" x14ac:dyDescent="0.2">
      <c r="A1378" s="477"/>
      <c r="B1378" s="135"/>
      <c r="C1378" s="136"/>
      <c r="D1378" s="137"/>
      <c r="E1378" s="138"/>
      <c r="F1378" s="137"/>
      <c r="G1378" s="127"/>
      <c r="H1378" s="143"/>
      <c r="I1378" s="143"/>
      <c r="K1378" s="6"/>
      <c r="L1378" s="6"/>
    </row>
    <row r="1379" spans="1:12" x14ac:dyDescent="0.2">
      <c r="A1379" s="477"/>
      <c r="B1379" s="135"/>
      <c r="C1379" s="136"/>
      <c r="D1379" s="137"/>
      <c r="E1379" s="138"/>
      <c r="F1379" s="137"/>
      <c r="G1379" s="127"/>
      <c r="H1379" s="143"/>
      <c r="I1379" s="143"/>
      <c r="K1379" s="6"/>
      <c r="L1379" s="6"/>
    </row>
    <row r="1380" spans="1:12" x14ac:dyDescent="0.2">
      <c r="A1380" s="477"/>
      <c r="B1380" s="135"/>
      <c r="C1380" s="136"/>
      <c r="D1380" s="137"/>
      <c r="E1380" s="138"/>
      <c r="F1380" s="137"/>
      <c r="G1380" s="127"/>
      <c r="H1380" s="143"/>
      <c r="I1380" s="143"/>
      <c r="K1380" s="6"/>
      <c r="L1380" s="6"/>
    </row>
    <row r="1381" spans="1:12" x14ac:dyDescent="0.2">
      <c r="A1381" s="477"/>
      <c r="B1381" s="135"/>
      <c r="C1381" s="136"/>
      <c r="D1381" s="137"/>
      <c r="E1381" s="138"/>
      <c r="F1381" s="137"/>
      <c r="G1381" s="127"/>
      <c r="H1381" s="143"/>
      <c r="I1381" s="143"/>
      <c r="K1381" s="6"/>
      <c r="L1381" s="6"/>
    </row>
    <row r="1382" spans="1:12" x14ac:dyDescent="0.2">
      <c r="A1382" s="477"/>
      <c r="B1382" s="135"/>
      <c r="C1382" s="136"/>
      <c r="D1382" s="137"/>
      <c r="E1382" s="138"/>
      <c r="F1382" s="137"/>
      <c r="G1382" s="127"/>
      <c r="H1382" s="143"/>
      <c r="I1382" s="143"/>
      <c r="K1382" s="6"/>
      <c r="L1382" s="6"/>
    </row>
    <row r="1383" spans="1:12" x14ac:dyDescent="0.2">
      <c r="A1383" s="477"/>
      <c r="B1383" s="135"/>
      <c r="C1383" s="136"/>
      <c r="D1383" s="137"/>
      <c r="E1383" s="138"/>
      <c r="F1383" s="137"/>
      <c r="G1383" s="127"/>
      <c r="H1383" s="143"/>
      <c r="I1383" s="143"/>
      <c r="K1383" s="6"/>
      <c r="L1383" s="6"/>
    </row>
    <row r="1384" spans="1:12" x14ac:dyDescent="0.2">
      <c r="A1384" s="477"/>
      <c r="B1384" s="135"/>
      <c r="C1384" s="136"/>
      <c r="D1384" s="137"/>
      <c r="E1384" s="138"/>
      <c r="F1384" s="137"/>
      <c r="G1384" s="127"/>
      <c r="H1384" s="143"/>
      <c r="I1384" s="143"/>
      <c r="K1384" s="6"/>
      <c r="L1384" s="6"/>
    </row>
    <row r="1385" spans="1:12" x14ac:dyDescent="0.2">
      <c r="A1385" s="477"/>
      <c r="B1385" s="135"/>
      <c r="C1385" s="136"/>
      <c r="D1385" s="137"/>
      <c r="E1385" s="138"/>
      <c r="F1385" s="137"/>
      <c r="G1385" s="127"/>
      <c r="H1385" s="143"/>
      <c r="I1385" s="143"/>
      <c r="K1385" s="6"/>
      <c r="L1385" s="6"/>
    </row>
    <row r="1386" spans="1:12" x14ac:dyDescent="0.2">
      <c r="A1386" s="477"/>
      <c r="B1386" s="135"/>
      <c r="C1386" s="136"/>
      <c r="D1386" s="137"/>
      <c r="E1386" s="138"/>
      <c r="F1386" s="137"/>
      <c r="G1386" s="127"/>
      <c r="H1386" s="143"/>
      <c r="I1386" s="143"/>
      <c r="K1386" s="6"/>
      <c r="L1386" s="6"/>
    </row>
    <row r="1387" spans="1:12" x14ac:dyDescent="0.2">
      <c r="A1387" s="477"/>
      <c r="B1387" s="135"/>
      <c r="C1387" s="136"/>
      <c r="D1387" s="137"/>
      <c r="E1387" s="138"/>
      <c r="F1387" s="137"/>
      <c r="G1387" s="127"/>
      <c r="H1387" s="143"/>
      <c r="I1387" s="143"/>
      <c r="K1387" s="6"/>
      <c r="L1387" s="6"/>
    </row>
    <row r="1388" spans="1:12" x14ac:dyDescent="0.2">
      <c r="A1388" s="477"/>
      <c r="B1388" s="135"/>
      <c r="C1388" s="136"/>
      <c r="D1388" s="137"/>
      <c r="E1388" s="138"/>
      <c r="F1388" s="137"/>
      <c r="G1388" s="127"/>
      <c r="H1388" s="143"/>
      <c r="I1388" s="143"/>
      <c r="K1388" s="6"/>
      <c r="L1388" s="6"/>
    </row>
    <row r="1389" spans="1:12" x14ac:dyDescent="0.2">
      <c r="A1389" s="477"/>
      <c r="B1389" s="135"/>
      <c r="C1389" s="136"/>
      <c r="D1389" s="137"/>
      <c r="E1389" s="138"/>
      <c r="F1389" s="137"/>
      <c r="G1389" s="127"/>
      <c r="H1389" s="143"/>
      <c r="I1389" s="143"/>
      <c r="K1389" s="6"/>
      <c r="L1389" s="6"/>
    </row>
    <row r="1390" spans="1:12" x14ac:dyDescent="0.2">
      <c r="A1390" s="477"/>
      <c r="B1390" s="135"/>
      <c r="C1390" s="136"/>
      <c r="D1390" s="137"/>
      <c r="E1390" s="138"/>
      <c r="F1390" s="137"/>
      <c r="G1390" s="127"/>
      <c r="H1390" s="143"/>
      <c r="I1390" s="143"/>
      <c r="K1390" s="6"/>
      <c r="L1390" s="6"/>
    </row>
    <row r="1391" spans="1:12" x14ac:dyDescent="0.2">
      <c r="A1391" s="477"/>
      <c r="B1391" s="135"/>
      <c r="C1391" s="136"/>
      <c r="D1391" s="137"/>
      <c r="E1391" s="138"/>
      <c r="F1391" s="137"/>
      <c r="G1391" s="127"/>
      <c r="H1391" s="143"/>
      <c r="I1391" s="143"/>
      <c r="K1391" s="6"/>
      <c r="L1391" s="6"/>
    </row>
    <row r="1392" spans="1:12" x14ac:dyDescent="0.2">
      <c r="A1392" s="477"/>
      <c r="B1392" s="135"/>
      <c r="C1392" s="136"/>
      <c r="D1392" s="137"/>
      <c r="E1392" s="138"/>
      <c r="F1392" s="137"/>
      <c r="G1392" s="127"/>
      <c r="H1392" s="143"/>
      <c r="I1392" s="143"/>
      <c r="K1392" s="6"/>
      <c r="L1392" s="6"/>
    </row>
    <row r="1393" spans="1:12" x14ac:dyDescent="0.2">
      <c r="A1393" s="477"/>
      <c r="B1393" s="135"/>
      <c r="C1393" s="136"/>
      <c r="D1393" s="137"/>
      <c r="E1393" s="138"/>
      <c r="F1393" s="137"/>
      <c r="G1393" s="127"/>
      <c r="H1393" s="143"/>
      <c r="I1393" s="143"/>
      <c r="K1393" s="6"/>
      <c r="L1393" s="6"/>
    </row>
    <row r="1394" spans="1:12" x14ac:dyDescent="0.2">
      <c r="A1394" s="477"/>
      <c r="B1394" s="135"/>
      <c r="C1394" s="136"/>
      <c r="D1394" s="137"/>
      <c r="E1394" s="138"/>
      <c r="F1394" s="137"/>
      <c r="G1394" s="127"/>
      <c r="H1394" s="143"/>
      <c r="I1394" s="143"/>
      <c r="K1394" s="6"/>
      <c r="L1394" s="6"/>
    </row>
    <row r="1395" spans="1:12" x14ac:dyDescent="0.2">
      <c r="A1395" s="477"/>
      <c r="B1395" s="135"/>
      <c r="C1395" s="136"/>
      <c r="D1395" s="137"/>
      <c r="E1395" s="138"/>
      <c r="F1395" s="137"/>
      <c r="G1395" s="127"/>
      <c r="H1395" s="143"/>
      <c r="I1395" s="143"/>
      <c r="K1395" s="6"/>
      <c r="L1395" s="6"/>
    </row>
    <row r="1396" spans="1:12" x14ac:dyDescent="0.2">
      <c r="A1396" s="477"/>
      <c r="B1396" s="135"/>
      <c r="C1396" s="136"/>
      <c r="D1396" s="137"/>
      <c r="E1396" s="138"/>
      <c r="F1396" s="137"/>
      <c r="G1396" s="127"/>
      <c r="H1396" s="143"/>
      <c r="I1396" s="143"/>
      <c r="K1396" s="6"/>
      <c r="L1396" s="6"/>
    </row>
    <row r="1397" spans="1:12" x14ac:dyDescent="0.2">
      <c r="A1397" s="477"/>
      <c r="B1397" s="135"/>
      <c r="C1397" s="136"/>
      <c r="D1397" s="137"/>
      <c r="E1397" s="138"/>
      <c r="F1397" s="137"/>
      <c r="G1397" s="127"/>
      <c r="H1397" s="143"/>
      <c r="I1397" s="143"/>
      <c r="K1397" s="6"/>
      <c r="L1397" s="6"/>
    </row>
    <row r="1398" spans="1:12" x14ac:dyDescent="0.2">
      <c r="A1398" s="477"/>
      <c r="B1398" s="135"/>
      <c r="C1398" s="136"/>
      <c r="D1398" s="137"/>
      <c r="E1398" s="138"/>
      <c r="F1398" s="137"/>
      <c r="G1398" s="127"/>
      <c r="H1398" s="143"/>
      <c r="I1398" s="143"/>
      <c r="K1398" s="6"/>
      <c r="L1398" s="6"/>
    </row>
    <row r="1399" spans="1:12" x14ac:dyDescent="0.2">
      <c r="A1399" s="477"/>
      <c r="B1399" s="135"/>
      <c r="C1399" s="136"/>
      <c r="D1399" s="137"/>
      <c r="E1399" s="138"/>
      <c r="F1399" s="137"/>
      <c r="G1399" s="127"/>
      <c r="H1399" s="143"/>
      <c r="I1399" s="143"/>
      <c r="K1399" s="6"/>
      <c r="L1399" s="6"/>
    </row>
    <row r="1400" spans="1:12" x14ac:dyDescent="0.2">
      <c r="A1400" s="477"/>
      <c r="B1400" s="135"/>
      <c r="C1400" s="136"/>
      <c r="D1400" s="137"/>
      <c r="E1400" s="138"/>
      <c r="F1400" s="137"/>
      <c r="G1400" s="127"/>
      <c r="H1400" s="143"/>
      <c r="I1400" s="143"/>
      <c r="K1400" s="6"/>
      <c r="L1400" s="6"/>
    </row>
    <row r="1401" spans="1:12" x14ac:dyDescent="0.2">
      <c r="A1401" s="477"/>
      <c r="B1401" s="135"/>
      <c r="C1401" s="136"/>
      <c r="D1401" s="137"/>
      <c r="E1401" s="138"/>
      <c r="F1401" s="137"/>
      <c r="G1401" s="127"/>
      <c r="H1401" s="143"/>
      <c r="I1401" s="143"/>
      <c r="K1401" s="6"/>
      <c r="L1401" s="6"/>
    </row>
    <row r="1402" spans="1:12" x14ac:dyDescent="0.2">
      <c r="A1402" s="477"/>
      <c r="B1402" s="135"/>
      <c r="C1402" s="136"/>
      <c r="D1402" s="137"/>
      <c r="E1402" s="138"/>
      <c r="F1402" s="137"/>
      <c r="G1402" s="127"/>
      <c r="H1402" s="143"/>
      <c r="I1402" s="143"/>
      <c r="K1402" s="6"/>
      <c r="L1402" s="6"/>
    </row>
    <row r="1403" spans="1:12" x14ac:dyDescent="0.2">
      <c r="A1403" s="477"/>
      <c r="B1403" s="135"/>
      <c r="C1403" s="136"/>
      <c r="D1403" s="137"/>
      <c r="E1403" s="138"/>
      <c r="F1403" s="137"/>
      <c r="G1403" s="127"/>
      <c r="H1403" s="143"/>
      <c r="I1403" s="143"/>
      <c r="K1403" s="6"/>
      <c r="L1403" s="6"/>
    </row>
    <row r="1404" spans="1:12" x14ac:dyDescent="0.2">
      <c r="A1404" s="477"/>
      <c r="B1404" s="135"/>
      <c r="C1404" s="136"/>
      <c r="D1404" s="137"/>
      <c r="E1404" s="138"/>
      <c r="F1404" s="137"/>
      <c r="G1404" s="127"/>
      <c r="H1404" s="143"/>
      <c r="I1404" s="143"/>
      <c r="K1404" s="6"/>
      <c r="L1404" s="6"/>
    </row>
    <row r="1405" spans="1:12" x14ac:dyDescent="0.2">
      <c r="A1405" s="477"/>
      <c r="B1405" s="135"/>
      <c r="C1405" s="136"/>
      <c r="D1405" s="137"/>
      <c r="E1405" s="138"/>
      <c r="F1405" s="137"/>
      <c r="G1405" s="127"/>
      <c r="H1405" s="143"/>
      <c r="I1405" s="143"/>
      <c r="K1405" s="6"/>
      <c r="L1405" s="6"/>
    </row>
    <row r="1406" spans="1:12" x14ac:dyDescent="0.2">
      <c r="A1406" s="477"/>
      <c r="B1406" s="135"/>
      <c r="C1406" s="136"/>
      <c r="D1406" s="137"/>
      <c r="E1406" s="138"/>
      <c r="F1406" s="137"/>
      <c r="G1406" s="127"/>
      <c r="H1406" s="143"/>
      <c r="I1406" s="143"/>
      <c r="K1406" s="6"/>
      <c r="L1406" s="6"/>
    </row>
    <row r="1407" spans="1:12" x14ac:dyDescent="0.2">
      <c r="A1407" s="477"/>
      <c r="B1407" s="135"/>
      <c r="C1407" s="136"/>
      <c r="D1407" s="137"/>
      <c r="E1407" s="138"/>
      <c r="F1407" s="137"/>
      <c r="G1407" s="127"/>
      <c r="H1407" s="143"/>
      <c r="I1407" s="143"/>
      <c r="K1407" s="6"/>
      <c r="L1407" s="6"/>
    </row>
    <row r="1408" spans="1:12" x14ac:dyDescent="0.2">
      <c r="A1408" s="477"/>
      <c r="B1408" s="135"/>
      <c r="C1408" s="136"/>
      <c r="D1408" s="137"/>
      <c r="E1408" s="138"/>
      <c r="F1408" s="137"/>
      <c r="G1408" s="127"/>
      <c r="H1408" s="143"/>
      <c r="I1408" s="143"/>
      <c r="K1408" s="6"/>
      <c r="L1408" s="6"/>
    </row>
    <row r="1409" spans="1:12" x14ac:dyDescent="0.2">
      <c r="A1409" s="477"/>
      <c r="B1409" s="135"/>
      <c r="C1409" s="136"/>
      <c r="D1409" s="137"/>
      <c r="E1409" s="138"/>
      <c r="F1409" s="137"/>
      <c r="G1409" s="127"/>
      <c r="H1409" s="143"/>
      <c r="I1409" s="143"/>
      <c r="K1409" s="6"/>
      <c r="L1409" s="6"/>
    </row>
    <row r="1410" spans="1:12" x14ac:dyDescent="0.2">
      <c r="A1410" s="477"/>
      <c r="B1410" s="135"/>
      <c r="C1410" s="136"/>
      <c r="D1410" s="137"/>
      <c r="E1410" s="138"/>
      <c r="F1410" s="137"/>
      <c r="G1410" s="127"/>
      <c r="H1410" s="143"/>
      <c r="I1410" s="143"/>
      <c r="K1410" s="6"/>
      <c r="L1410" s="6"/>
    </row>
    <row r="1411" spans="1:12" x14ac:dyDescent="0.2">
      <c r="A1411" s="477"/>
      <c r="B1411" s="135"/>
      <c r="C1411" s="136"/>
      <c r="D1411" s="137"/>
      <c r="E1411" s="138"/>
      <c r="F1411" s="137"/>
      <c r="G1411" s="127"/>
      <c r="H1411" s="143"/>
      <c r="I1411" s="143"/>
      <c r="K1411" s="6"/>
      <c r="L1411" s="6"/>
    </row>
    <row r="1412" spans="1:12" x14ac:dyDescent="0.2">
      <c r="A1412" s="477"/>
      <c r="B1412" s="135"/>
      <c r="C1412" s="136"/>
      <c r="D1412" s="137"/>
      <c r="E1412" s="138"/>
      <c r="F1412" s="137"/>
      <c r="G1412" s="127"/>
      <c r="H1412" s="143"/>
      <c r="I1412" s="143"/>
      <c r="K1412" s="6"/>
      <c r="L1412" s="6"/>
    </row>
    <row r="1413" spans="1:12" x14ac:dyDescent="0.2">
      <c r="A1413" s="477"/>
      <c r="B1413" s="135"/>
      <c r="C1413" s="136"/>
      <c r="D1413" s="137"/>
      <c r="E1413" s="138"/>
      <c r="F1413" s="137"/>
      <c r="G1413" s="127"/>
      <c r="H1413" s="143"/>
      <c r="I1413" s="143"/>
      <c r="K1413" s="6"/>
      <c r="L1413" s="6"/>
    </row>
    <row r="1414" spans="1:12" x14ac:dyDescent="0.2">
      <c r="A1414" s="477"/>
      <c r="B1414" s="135"/>
      <c r="C1414" s="136"/>
      <c r="D1414" s="137"/>
      <c r="E1414" s="138"/>
      <c r="F1414" s="137"/>
      <c r="G1414" s="127"/>
      <c r="H1414" s="143"/>
      <c r="I1414" s="143"/>
      <c r="K1414" s="6"/>
      <c r="L1414" s="6"/>
    </row>
    <row r="1415" spans="1:12" x14ac:dyDescent="0.2">
      <c r="A1415" s="477"/>
      <c r="B1415" s="135"/>
      <c r="C1415" s="136"/>
      <c r="D1415" s="137"/>
      <c r="E1415" s="138"/>
      <c r="F1415" s="137"/>
      <c r="G1415" s="127"/>
      <c r="H1415" s="143"/>
      <c r="I1415" s="143"/>
      <c r="K1415" s="6"/>
      <c r="L1415" s="6"/>
    </row>
    <row r="1416" spans="1:12" x14ac:dyDescent="0.2">
      <c r="A1416" s="477"/>
      <c r="B1416" s="135"/>
      <c r="C1416" s="136"/>
      <c r="D1416" s="137"/>
      <c r="E1416" s="138"/>
      <c r="F1416" s="137"/>
      <c r="G1416" s="127"/>
      <c r="H1416" s="143"/>
      <c r="I1416" s="143"/>
      <c r="K1416" s="6"/>
      <c r="L1416" s="6"/>
    </row>
    <row r="1417" spans="1:12" x14ac:dyDescent="0.2">
      <c r="A1417" s="477"/>
      <c r="B1417" s="135"/>
      <c r="C1417" s="136"/>
      <c r="D1417" s="137"/>
      <c r="E1417" s="138"/>
      <c r="F1417" s="137"/>
      <c r="G1417" s="127"/>
      <c r="H1417" s="143"/>
      <c r="I1417" s="143"/>
      <c r="K1417" s="6"/>
      <c r="L1417" s="6"/>
    </row>
    <row r="1418" spans="1:12" x14ac:dyDescent="0.2">
      <c r="A1418" s="477"/>
      <c r="B1418" s="135"/>
      <c r="C1418" s="136"/>
      <c r="D1418" s="137"/>
      <c r="E1418" s="138"/>
      <c r="F1418" s="137"/>
      <c r="G1418" s="127"/>
      <c r="H1418" s="143"/>
      <c r="I1418" s="143"/>
      <c r="K1418" s="6"/>
      <c r="L1418" s="6"/>
    </row>
    <row r="1419" spans="1:12" x14ac:dyDescent="0.2">
      <c r="A1419" s="477"/>
      <c r="B1419" s="135"/>
      <c r="C1419" s="136"/>
      <c r="D1419" s="137"/>
      <c r="E1419" s="138"/>
      <c r="F1419" s="137"/>
      <c r="G1419" s="127"/>
      <c r="H1419" s="143"/>
      <c r="I1419" s="143"/>
      <c r="K1419" s="6"/>
      <c r="L1419" s="6"/>
    </row>
    <row r="1420" spans="1:12" x14ac:dyDescent="0.2">
      <c r="A1420" s="477"/>
      <c r="B1420" s="135"/>
      <c r="C1420" s="136"/>
      <c r="D1420" s="137"/>
      <c r="E1420" s="138"/>
      <c r="F1420" s="137"/>
      <c r="G1420" s="127"/>
      <c r="H1420" s="143"/>
      <c r="I1420" s="143"/>
      <c r="K1420" s="6"/>
      <c r="L1420" s="6"/>
    </row>
    <row r="1421" spans="1:12" x14ac:dyDescent="0.2">
      <c r="A1421" s="477"/>
      <c r="B1421" s="135"/>
      <c r="C1421" s="136"/>
      <c r="D1421" s="137"/>
      <c r="E1421" s="138"/>
      <c r="F1421" s="137"/>
      <c r="G1421" s="127"/>
      <c r="H1421" s="143"/>
      <c r="I1421" s="143"/>
      <c r="K1421" s="6"/>
      <c r="L1421" s="6"/>
    </row>
    <row r="1422" spans="1:12" x14ac:dyDescent="0.2">
      <c r="A1422" s="477"/>
      <c r="B1422" s="135"/>
      <c r="C1422" s="136"/>
      <c r="D1422" s="137"/>
      <c r="E1422" s="138"/>
      <c r="F1422" s="137"/>
      <c r="G1422" s="127"/>
      <c r="H1422" s="143"/>
      <c r="I1422" s="143"/>
      <c r="K1422" s="6"/>
      <c r="L1422" s="6"/>
    </row>
    <row r="1423" spans="1:12" x14ac:dyDescent="0.2">
      <c r="A1423" s="477"/>
      <c r="B1423" s="135"/>
      <c r="C1423" s="136"/>
      <c r="D1423" s="137"/>
      <c r="E1423" s="138"/>
      <c r="F1423" s="137"/>
      <c r="G1423" s="127"/>
      <c r="H1423" s="143"/>
      <c r="I1423" s="143"/>
      <c r="K1423" s="6"/>
      <c r="L1423" s="6"/>
    </row>
    <row r="1424" spans="1:12" x14ac:dyDescent="0.2">
      <c r="A1424" s="477"/>
      <c r="B1424" s="135"/>
      <c r="C1424" s="136"/>
      <c r="D1424" s="137"/>
      <c r="E1424" s="138"/>
      <c r="F1424" s="137"/>
      <c r="G1424" s="127"/>
      <c r="H1424" s="143"/>
      <c r="I1424" s="143"/>
      <c r="K1424" s="6"/>
      <c r="L1424" s="6"/>
    </row>
    <row r="1425" spans="1:12" x14ac:dyDescent="0.2">
      <c r="A1425" s="477"/>
      <c r="B1425" s="135"/>
      <c r="C1425" s="136"/>
      <c r="D1425" s="137"/>
      <c r="E1425" s="138"/>
      <c r="F1425" s="137"/>
      <c r="G1425" s="127"/>
      <c r="H1425" s="143"/>
      <c r="I1425" s="143"/>
      <c r="K1425" s="6"/>
      <c r="L1425" s="6"/>
    </row>
    <row r="1426" spans="1:12" x14ac:dyDescent="0.2">
      <c r="A1426" s="477"/>
      <c r="B1426" s="135"/>
      <c r="C1426" s="136"/>
      <c r="D1426" s="137"/>
      <c r="E1426" s="138"/>
      <c r="F1426" s="137"/>
      <c r="G1426" s="127"/>
      <c r="H1426" s="143"/>
      <c r="I1426" s="143"/>
      <c r="K1426" s="6"/>
      <c r="L1426" s="6"/>
    </row>
    <row r="1427" spans="1:12" x14ac:dyDescent="0.2">
      <c r="A1427" s="477"/>
      <c r="B1427" s="135"/>
      <c r="C1427" s="136"/>
      <c r="D1427" s="137"/>
      <c r="E1427" s="138"/>
      <c r="F1427" s="137"/>
      <c r="G1427" s="127"/>
      <c r="H1427" s="143"/>
      <c r="I1427" s="143"/>
      <c r="K1427" s="6"/>
      <c r="L1427" s="6"/>
    </row>
    <row r="1428" spans="1:12" x14ac:dyDescent="0.2">
      <c r="A1428" s="477"/>
      <c r="B1428" s="135"/>
      <c r="C1428" s="136"/>
      <c r="D1428" s="137"/>
      <c r="E1428" s="138"/>
      <c r="F1428" s="137"/>
      <c r="G1428" s="127"/>
      <c r="H1428" s="143"/>
      <c r="I1428" s="143"/>
      <c r="K1428" s="6"/>
      <c r="L1428" s="6"/>
    </row>
    <row r="1429" spans="1:12" x14ac:dyDescent="0.2">
      <c r="A1429" s="477"/>
      <c r="B1429" s="135"/>
      <c r="C1429" s="136"/>
      <c r="D1429" s="137"/>
      <c r="E1429" s="138"/>
      <c r="F1429" s="137"/>
      <c r="G1429" s="127"/>
      <c r="H1429" s="143"/>
      <c r="I1429" s="143"/>
      <c r="K1429" s="6"/>
      <c r="L1429" s="6"/>
    </row>
    <row r="1430" spans="1:12" x14ac:dyDescent="0.2">
      <c r="A1430" s="477"/>
      <c r="B1430" s="135"/>
      <c r="C1430" s="136"/>
      <c r="D1430" s="137"/>
      <c r="E1430" s="138"/>
      <c r="F1430" s="137"/>
      <c r="G1430" s="127"/>
      <c r="H1430" s="143"/>
      <c r="I1430" s="143"/>
      <c r="K1430" s="6"/>
      <c r="L1430" s="6"/>
    </row>
    <row r="1431" spans="1:12" x14ac:dyDescent="0.2">
      <c r="A1431" s="477"/>
      <c r="B1431" s="135"/>
      <c r="C1431" s="136"/>
      <c r="D1431" s="137"/>
      <c r="E1431" s="138"/>
      <c r="F1431" s="137"/>
      <c r="G1431" s="127"/>
      <c r="H1431" s="143"/>
      <c r="I1431" s="143"/>
      <c r="K1431" s="6"/>
      <c r="L1431" s="6"/>
    </row>
    <row r="1432" spans="1:12" x14ac:dyDescent="0.2">
      <c r="A1432" s="477"/>
      <c r="B1432" s="135"/>
      <c r="C1432" s="136"/>
      <c r="D1432" s="137"/>
      <c r="E1432" s="138"/>
      <c r="F1432" s="137"/>
      <c r="G1432" s="127"/>
      <c r="H1432" s="143"/>
      <c r="I1432" s="143"/>
      <c r="K1432" s="6"/>
      <c r="L1432" s="6"/>
    </row>
    <row r="1433" spans="1:12" x14ac:dyDescent="0.2">
      <c r="A1433" s="477"/>
      <c r="B1433" s="135"/>
      <c r="C1433" s="136"/>
      <c r="D1433" s="137"/>
      <c r="E1433" s="138"/>
      <c r="F1433" s="137"/>
      <c r="G1433" s="127"/>
      <c r="H1433" s="143"/>
      <c r="I1433" s="143"/>
      <c r="K1433" s="6"/>
      <c r="L1433" s="6"/>
    </row>
    <row r="1434" spans="1:12" x14ac:dyDescent="0.2">
      <c r="A1434" s="477"/>
      <c r="B1434" s="135"/>
      <c r="C1434" s="136"/>
      <c r="D1434" s="137"/>
      <c r="E1434" s="138"/>
      <c r="F1434" s="137"/>
      <c r="G1434" s="127"/>
      <c r="H1434" s="143"/>
      <c r="I1434" s="143"/>
      <c r="K1434" s="6"/>
      <c r="L1434" s="6"/>
    </row>
    <row r="1435" spans="1:12" x14ac:dyDescent="0.2">
      <c r="A1435" s="477"/>
      <c r="B1435" s="135"/>
      <c r="C1435" s="136"/>
      <c r="D1435" s="137"/>
      <c r="E1435" s="138"/>
      <c r="F1435" s="137"/>
      <c r="G1435" s="127"/>
      <c r="H1435" s="143"/>
      <c r="I1435" s="143"/>
      <c r="K1435" s="6"/>
      <c r="L1435" s="6"/>
    </row>
    <row r="1436" spans="1:12" x14ac:dyDescent="0.2">
      <c r="A1436" s="477"/>
      <c r="B1436" s="135"/>
      <c r="C1436" s="136"/>
      <c r="D1436" s="137"/>
      <c r="E1436" s="138"/>
      <c r="F1436" s="137"/>
      <c r="G1436" s="127"/>
      <c r="H1436" s="143"/>
      <c r="I1436" s="143"/>
      <c r="K1436" s="6"/>
      <c r="L1436" s="6"/>
    </row>
    <row r="1437" spans="1:12" x14ac:dyDescent="0.2">
      <c r="A1437" s="477"/>
      <c r="B1437" s="135"/>
      <c r="C1437" s="136"/>
      <c r="D1437" s="137"/>
      <c r="E1437" s="138"/>
      <c r="F1437" s="137"/>
      <c r="G1437" s="127"/>
      <c r="H1437" s="143"/>
      <c r="I1437" s="143"/>
      <c r="K1437" s="6"/>
      <c r="L1437" s="6"/>
    </row>
    <row r="1438" spans="1:12" x14ac:dyDescent="0.2">
      <c r="A1438" s="477"/>
      <c r="B1438" s="135"/>
      <c r="C1438" s="136"/>
      <c r="D1438" s="137"/>
      <c r="E1438" s="138"/>
      <c r="F1438" s="137"/>
      <c r="G1438" s="127"/>
      <c r="H1438" s="143"/>
      <c r="I1438" s="143"/>
      <c r="K1438" s="6"/>
      <c r="L1438" s="6"/>
    </row>
    <row r="1439" spans="1:12" x14ac:dyDescent="0.2">
      <c r="A1439" s="477"/>
      <c r="B1439" s="135"/>
      <c r="C1439" s="136"/>
      <c r="D1439" s="137"/>
      <c r="E1439" s="138"/>
      <c r="F1439" s="137"/>
      <c r="G1439" s="127"/>
      <c r="H1439" s="143"/>
      <c r="I1439" s="143"/>
      <c r="K1439" s="6"/>
      <c r="L1439" s="6"/>
    </row>
    <row r="1440" spans="1:12" x14ac:dyDescent="0.2">
      <c r="A1440" s="477"/>
      <c r="B1440" s="135"/>
      <c r="C1440" s="136"/>
      <c r="D1440" s="137"/>
      <c r="E1440" s="138"/>
      <c r="F1440" s="137"/>
      <c r="G1440" s="127"/>
      <c r="H1440" s="143"/>
      <c r="I1440" s="143"/>
      <c r="K1440" s="6"/>
      <c r="L1440" s="6"/>
    </row>
    <row r="1441" spans="1:12" x14ac:dyDescent="0.2">
      <c r="A1441" s="477"/>
      <c r="B1441" s="135"/>
      <c r="C1441" s="136"/>
      <c r="D1441" s="137"/>
      <c r="E1441" s="138"/>
      <c r="F1441" s="137"/>
      <c r="G1441" s="127"/>
      <c r="H1441" s="143"/>
      <c r="I1441" s="143"/>
      <c r="K1441" s="6"/>
      <c r="L1441" s="6"/>
    </row>
    <row r="1442" spans="1:12" x14ac:dyDescent="0.2">
      <c r="A1442" s="477"/>
      <c r="B1442" s="135"/>
      <c r="C1442" s="136"/>
      <c r="D1442" s="137"/>
      <c r="E1442" s="138"/>
      <c r="F1442" s="137"/>
      <c r="G1442" s="127"/>
      <c r="H1442" s="143"/>
      <c r="I1442" s="143"/>
      <c r="K1442" s="6"/>
      <c r="L1442" s="6"/>
    </row>
    <row r="1443" spans="1:12" x14ac:dyDescent="0.2">
      <c r="A1443" s="477"/>
      <c r="B1443" s="135"/>
      <c r="C1443" s="136"/>
      <c r="D1443" s="137"/>
      <c r="E1443" s="138"/>
      <c r="F1443" s="137"/>
      <c r="G1443" s="127"/>
      <c r="H1443" s="143"/>
      <c r="I1443" s="143"/>
      <c r="K1443" s="6"/>
      <c r="L1443" s="6"/>
    </row>
    <row r="1444" spans="1:12" x14ac:dyDescent="0.2">
      <c r="A1444" s="477"/>
      <c r="B1444" s="135"/>
      <c r="C1444" s="136"/>
      <c r="D1444" s="137"/>
      <c r="E1444" s="138"/>
      <c r="F1444" s="137"/>
      <c r="G1444" s="127"/>
      <c r="H1444" s="143"/>
      <c r="I1444" s="143"/>
      <c r="K1444" s="6"/>
      <c r="L1444" s="6"/>
    </row>
    <row r="1445" spans="1:12" x14ac:dyDescent="0.2">
      <c r="A1445" s="477"/>
      <c r="B1445" s="135"/>
      <c r="C1445" s="136"/>
      <c r="D1445" s="137"/>
      <c r="E1445" s="138"/>
      <c r="F1445" s="137"/>
      <c r="G1445" s="127"/>
      <c r="H1445" s="143"/>
      <c r="I1445" s="143"/>
      <c r="K1445" s="6"/>
      <c r="L1445" s="6"/>
    </row>
    <row r="1446" spans="1:12" x14ac:dyDescent="0.2">
      <c r="A1446" s="477"/>
      <c r="B1446" s="135"/>
      <c r="C1446" s="136"/>
      <c r="D1446" s="137"/>
      <c r="E1446" s="138"/>
      <c r="F1446" s="137"/>
      <c r="G1446" s="127"/>
      <c r="H1446" s="143"/>
      <c r="I1446" s="143"/>
      <c r="K1446" s="6"/>
      <c r="L1446" s="6"/>
    </row>
    <row r="1447" spans="1:12" x14ac:dyDescent="0.2">
      <c r="A1447" s="477"/>
      <c r="B1447" s="135"/>
      <c r="C1447" s="136"/>
      <c r="D1447" s="137"/>
      <c r="E1447" s="138"/>
      <c r="F1447" s="137"/>
      <c r="G1447" s="127"/>
      <c r="H1447" s="143"/>
      <c r="I1447" s="143"/>
      <c r="K1447" s="6"/>
      <c r="L1447" s="6"/>
    </row>
    <row r="1448" spans="1:12" x14ac:dyDescent="0.2">
      <c r="A1448" s="477"/>
      <c r="B1448" s="135"/>
      <c r="C1448" s="136"/>
      <c r="D1448" s="137"/>
      <c r="E1448" s="138"/>
      <c r="F1448" s="137"/>
      <c r="G1448" s="127"/>
      <c r="H1448" s="143"/>
      <c r="I1448" s="143"/>
      <c r="K1448" s="6"/>
      <c r="L1448" s="6"/>
    </row>
    <row r="1449" spans="1:12" x14ac:dyDescent="0.2">
      <c r="A1449" s="477"/>
      <c r="B1449" s="135"/>
      <c r="C1449" s="136"/>
      <c r="D1449" s="137"/>
      <c r="E1449" s="138"/>
      <c r="F1449" s="137"/>
      <c r="G1449" s="127"/>
      <c r="H1449" s="143"/>
      <c r="I1449" s="143"/>
      <c r="K1449" s="6"/>
      <c r="L1449" s="6"/>
    </row>
    <row r="1450" spans="1:12" x14ac:dyDescent="0.2">
      <c r="A1450" s="477"/>
      <c r="B1450" s="135"/>
      <c r="C1450" s="136"/>
      <c r="D1450" s="137"/>
      <c r="E1450" s="138"/>
      <c r="F1450" s="137"/>
      <c r="G1450" s="127"/>
      <c r="H1450" s="143"/>
      <c r="I1450" s="143"/>
      <c r="K1450" s="6"/>
      <c r="L1450" s="6"/>
    </row>
    <row r="1451" spans="1:12" x14ac:dyDescent="0.2">
      <c r="A1451" s="477"/>
      <c r="B1451" s="135"/>
      <c r="C1451" s="136"/>
      <c r="D1451" s="137"/>
      <c r="E1451" s="138"/>
      <c r="F1451" s="137"/>
      <c r="G1451" s="127"/>
      <c r="H1451" s="143"/>
      <c r="I1451" s="143"/>
      <c r="K1451" s="6"/>
      <c r="L1451" s="6"/>
    </row>
    <row r="1452" spans="1:12" x14ac:dyDescent="0.2">
      <c r="A1452" s="477"/>
      <c r="B1452" s="135"/>
      <c r="C1452" s="136"/>
      <c r="D1452" s="137"/>
      <c r="E1452" s="138"/>
      <c r="F1452" s="137"/>
      <c r="G1452" s="127"/>
      <c r="H1452" s="143"/>
      <c r="I1452" s="143"/>
      <c r="K1452" s="6"/>
      <c r="L1452" s="6"/>
    </row>
    <row r="1453" spans="1:12" x14ac:dyDescent="0.2">
      <c r="A1453" s="477"/>
      <c r="B1453" s="135"/>
      <c r="C1453" s="136"/>
      <c r="D1453" s="137"/>
      <c r="E1453" s="138"/>
      <c r="F1453" s="137"/>
      <c r="G1453" s="127"/>
      <c r="H1453" s="143"/>
      <c r="I1453" s="143"/>
      <c r="K1453" s="6"/>
      <c r="L1453" s="6"/>
    </row>
    <row r="1454" spans="1:12" x14ac:dyDescent="0.2">
      <c r="A1454" s="477"/>
      <c r="B1454" s="135"/>
      <c r="C1454" s="136"/>
      <c r="D1454" s="137"/>
      <c r="E1454" s="138"/>
      <c r="F1454" s="137"/>
      <c r="G1454" s="127"/>
      <c r="H1454" s="143"/>
      <c r="I1454" s="143"/>
      <c r="K1454" s="6"/>
      <c r="L1454" s="6"/>
    </row>
    <row r="1455" spans="1:12" x14ac:dyDescent="0.2">
      <c r="A1455" s="477"/>
      <c r="B1455" s="135"/>
      <c r="C1455" s="136"/>
      <c r="D1455" s="137"/>
      <c r="E1455" s="138"/>
      <c r="F1455" s="137"/>
      <c r="G1455" s="127"/>
      <c r="H1455" s="143"/>
      <c r="I1455" s="143"/>
      <c r="K1455" s="6"/>
      <c r="L1455" s="6"/>
    </row>
    <row r="1456" spans="1:12" x14ac:dyDescent="0.2">
      <c r="A1456" s="477"/>
      <c r="B1456" s="135"/>
      <c r="C1456" s="136"/>
      <c r="D1456" s="137"/>
      <c r="E1456" s="138"/>
      <c r="F1456" s="137"/>
      <c r="G1456" s="127"/>
      <c r="H1456" s="143"/>
      <c r="I1456" s="143"/>
      <c r="K1456" s="6"/>
      <c r="L1456" s="6"/>
    </row>
    <row r="1457" spans="1:12" x14ac:dyDescent="0.2">
      <c r="A1457" s="477"/>
      <c r="B1457" s="135"/>
      <c r="C1457" s="136"/>
      <c r="D1457" s="137"/>
      <c r="E1457" s="138"/>
      <c r="F1457" s="137"/>
      <c r="G1457" s="127"/>
      <c r="H1457" s="143"/>
      <c r="I1457" s="143"/>
      <c r="K1457" s="6"/>
      <c r="L1457" s="6"/>
    </row>
    <row r="1458" spans="1:12" x14ac:dyDescent="0.2">
      <c r="A1458" s="477"/>
      <c r="B1458" s="135"/>
      <c r="C1458" s="136"/>
      <c r="D1458" s="137"/>
      <c r="E1458" s="138"/>
      <c r="F1458" s="137"/>
      <c r="G1458" s="127"/>
      <c r="H1458" s="143"/>
      <c r="I1458" s="143"/>
      <c r="K1458" s="6"/>
      <c r="L1458" s="6"/>
    </row>
    <row r="1459" spans="1:12" x14ac:dyDescent="0.2">
      <c r="A1459" s="477"/>
      <c r="B1459" s="135"/>
      <c r="C1459" s="136"/>
      <c r="D1459" s="137"/>
      <c r="E1459" s="138"/>
      <c r="F1459" s="137"/>
      <c r="G1459" s="127"/>
      <c r="H1459" s="143"/>
      <c r="I1459" s="143"/>
      <c r="K1459" s="6"/>
      <c r="L1459" s="6"/>
    </row>
    <row r="1460" spans="1:12" x14ac:dyDescent="0.2">
      <c r="A1460" s="477"/>
      <c r="B1460" s="135"/>
      <c r="C1460" s="136"/>
      <c r="D1460" s="137"/>
      <c r="E1460" s="138"/>
      <c r="F1460" s="137"/>
      <c r="G1460" s="127"/>
      <c r="H1460" s="143"/>
      <c r="I1460" s="143"/>
      <c r="K1460" s="6"/>
      <c r="L1460" s="6"/>
    </row>
    <row r="1461" spans="1:12" x14ac:dyDescent="0.2">
      <c r="A1461" s="477"/>
      <c r="B1461" s="135"/>
      <c r="C1461" s="136"/>
      <c r="D1461" s="137"/>
      <c r="E1461" s="138"/>
      <c r="F1461" s="137"/>
      <c r="G1461" s="127"/>
      <c r="H1461" s="143"/>
      <c r="I1461" s="143"/>
      <c r="K1461" s="6"/>
      <c r="L1461" s="6"/>
    </row>
    <row r="1462" spans="1:12" x14ac:dyDescent="0.2">
      <c r="A1462" s="477"/>
      <c r="B1462" s="135"/>
      <c r="C1462" s="136"/>
      <c r="D1462" s="137"/>
      <c r="E1462" s="138"/>
      <c r="F1462" s="137"/>
      <c r="G1462" s="127"/>
      <c r="H1462" s="143"/>
      <c r="I1462" s="143"/>
      <c r="K1462" s="6"/>
      <c r="L1462" s="6"/>
    </row>
    <row r="1463" spans="1:12" x14ac:dyDescent="0.2">
      <c r="A1463" s="477"/>
      <c r="B1463" s="135"/>
      <c r="C1463" s="136"/>
      <c r="D1463" s="137"/>
      <c r="E1463" s="138"/>
      <c r="F1463" s="137"/>
      <c r="G1463" s="127"/>
      <c r="H1463" s="143"/>
      <c r="I1463" s="143"/>
      <c r="K1463" s="6"/>
      <c r="L1463" s="6"/>
    </row>
    <row r="1464" spans="1:12" x14ac:dyDescent="0.2">
      <c r="A1464" s="477"/>
      <c r="B1464" s="135"/>
      <c r="C1464" s="136"/>
      <c r="D1464" s="137"/>
      <c r="E1464" s="138"/>
      <c r="F1464" s="137"/>
      <c r="G1464" s="127"/>
      <c r="H1464" s="143"/>
      <c r="I1464" s="143"/>
      <c r="K1464" s="6"/>
      <c r="L1464" s="6"/>
    </row>
    <row r="1465" spans="1:12" x14ac:dyDescent="0.2">
      <c r="A1465" s="477"/>
      <c r="B1465" s="135"/>
      <c r="C1465" s="136"/>
      <c r="D1465" s="137"/>
      <c r="E1465" s="138"/>
      <c r="F1465" s="137"/>
      <c r="G1465" s="127"/>
      <c r="H1465" s="143"/>
      <c r="I1465" s="143"/>
      <c r="K1465" s="6"/>
      <c r="L1465" s="6"/>
    </row>
    <row r="1466" spans="1:12" x14ac:dyDescent="0.2">
      <c r="A1466" s="477"/>
      <c r="B1466" s="135"/>
      <c r="C1466" s="136"/>
      <c r="D1466" s="137"/>
      <c r="E1466" s="138"/>
      <c r="F1466" s="137"/>
      <c r="G1466" s="127"/>
      <c r="H1466" s="143"/>
      <c r="I1466" s="143"/>
      <c r="K1466" s="6"/>
      <c r="L1466" s="6"/>
    </row>
    <row r="1467" spans="1:12" x14ac:dyDescent="0.2">
      <c r="A1467" s="477"/>
      <c r="B1467" s="135"/>
      <c r="C1467" s="136"/>
      <c r="D1467" s="137"/>
      <c r="E1467" s="138"/>
      <c r="F1467" s="137"/>
      <c r="G1467" s="127"/>
      <c r="H1467" s="143"/>
      <c r="I1467" s="143"/>
      <c r="K1467" s="6"/>
      <c r="L1467" s="6"/>
    </row>
    <row r="1468" spans="1:12" x14ac:dyDescent="0.2">
      <c r="A1468" s="477"/>
      <c r="B1468" s="135"/>
      <c r="C1468" s="136"/>
      <c r="D1468" s="137"/>
      <c r="E1468" s="138"/>
      <c r="F1468" s="137"/>
      <c r="G1468" s="127"/>
      <c r="H1468" s="143"/>
      <c r="I1468" s="143"/>
      <c r="K1468" s="6"/>
      <c r="L1468" s="6"/>
    </row>
    <row r="1469" spans="1:12" x14ac:dyDescent="0.2">
      <c r="A1469" s="477"/>
      <c r="B1469" s="135"/>
      <c r="C1469" s="136"/>
      <c r="D1469" s="137"/>
      <c r="E1469" s="138"/>
      <c r="F1469" s="137"/>
      <c r="G1469" s="127"/>
      <c r="H1469" s="143"/>
      <c r="I1469" s="143"/>
      <c r="K1469" s="6"/>
      <c r="L1469" s="6"/>
    </row>
    <row r="1470" spans="1:12" x14ac:dyDescent="0.2">
      <c r="A1470" s="477"/>
      <c r="B1470" s="135"/>
      <c r="C1470" s="136"/>
      <c r="D1470" s="137"/>
      <c r="E1470" s="138"/>
      <c r="F1470" s="137"/>
      <c r="G1470" s="127"/>
      <c r="H1470" s="143"/>
      <c r="I1470" s="143"/>
      <c r="K1470" s="6"/>
      <c r="L1470" s="6"/>
    </row>
    <row r="1471" spans="1:12" x14ac:dyDescent="0.2">
      <c r="A1471" s="477"/>
      <c r="B1471" s="135"/>
      <c r="C1471" s="136"/>
      <c r="D1471" s="137"/>
      <c r="E1471" s="138"/>
      <c r="F1471" s="137"/>
      <c r="G1471" s="127"/>
      <c r="H1471" s="143"/>
      <c r="I1471" s="143"/>
      <c r="K1471" s="6"/>
      <c r="L1471" s="6"/>
    </row>
    <row r="1472" spans="1:12" x14ac:dyDescent="0.2">
      <c r="A1472" s="477"/>
      <c r="B1472" s="135"/>
      <c r="C1472" s="136"/>
      <c r="D1472" s="137"/>
      <c r="E1472" s="138"/>
      <c r="F1472" s="137"/>
      <c r="G1472" s="127"/>
      <c r="H1472" s="143"/>
      <c r="I1472" s="143"/>
      <c r="K1472" s="6"/>
      <c r="L1472" s="6"/>
    </row>
    <row r="1473" spans="1:12" x14ac:dyDescent="0.2">
      <c r="A1473" s="477"/>
      <c r="B1473" s="135"/>
      <c r="C1473" s="136"/>
      <c r="D1473" s="137"/>
      <c r="E1473" s="138"/>
      <c r="F1473" s="137"/>
      <c r="G1473" s="127"/>
      <c r="H1473" s="143"/>
      <c r="I1473" s="143"/>
      <c r="K1473" s="6"/>
      <c r="L1473" s="6"/>
    </row>
    <row r="1474" spans="1:12" x14ac:dyDescent="0.2">
      <c r="A1474" s="477"/>
      <c r="B1474" s="135"/>
      <c r="C1474" s="136"/>
      <c r="D1474" s="137"/>
      <c r="E1474" s="138"/>
      <c r="F1474" s="137"/>
      <c r="G1474" s="127"/>
      <c r="H1474" s="143"/>
      <c r="I1474" s="143"/>
      <c r="K1474" s="6"/>
      <c r="L1474" s="6"/>
    </row>
    <row r="1475" spans="1:12" x14ac:dyDescent="0.2">
      <c r="A1475" s="477"/>
      <c r="B1475" s="135"/>
      <c r="C1475" s="136"/>
      <c r="D1475" s="137"/>
      <c r="E1475" s="138"/>
      <c r="F1475" s="137"/>
      <c r="G1475" s="127"/>
      <c r="H1475" s="143"/>
      <c r="I1475" s="143"/>
      <c r="K1475" s="6"/>
      <c r="L1475" s="6"/>
    </row>
    <row r="1476" spans="1:12" x14ac:dyDescent="0.2">
      <c r="A1476" s="477"/>
      <c r="B1476" s="135"/>
      <c r="C1476" s="136"/>
      <c r="D1476" s="137"/>
      <c r="E1476" s="138"/>
      <c r="F1476" s="137"/>
      <c r="G1476" s="127"/>
      <c r="H1476" s="143"/>
      <c r="I1476" s="143"/>
      <c r="K1476" s="6"/>
      <c r="L1476" s="6"/>
    </row>
    <row r="1477" spans="1:12" x14ac:dyDescent="0.2">
      <c r="A1477" s="477"/>
      <c r="B1477" s="135"/>
      <c r="C1477" s="136"/>
      <c r="D1477" s="137"/>
      <c r="E1477" s="138"/>
      <c r="F1477" s="137"/>
      <c r="G1477" s="127"/>
      <c r="H1477" s="143"/>
      <c r="I1477" s="143"/>
      <c r="K1477" s="6"/>
      <c r="L1477" s="6"/>
    </row>
    <row r="1478" spans="1:12" x14ac:dyDescent="0.2">
      <c r="A1478" s="477"/>
      <c r="B1478" s="135"/>
      <c r="C1478" s="136"/>
      <c r="D1478" s="137"/>
      <c r="E1478" s="138"/>
      <c r="F1478" s="137"/>
      <c r="G1478" s="127"/>
      <c r="H1478" s="143"/>
      <c r="I1478" s="143"/>
      <c r="K1478" s="6"/>
      <c r="L1478" s="6"/>
    </row>
    <row r="1479" spans="1:12" x14ac:dyDescent="0.2">
      <c r="A1479" s="477"/>
      <c r="B1479" s="135"/>
      <c r="C1479" s="136"/>
      <c r="D1479" s="137"/>
      <c r="E1479" s="138"/>
      <c r="F1479" s="137"/>
      <c r="G1479" s="127"/>
      <c r="H1479" s="143"/>
      <c r="I1479" s="143"/>
      <c r="K1479" s="6"/>
      <c r="L1479" s="6"/>
    </row>
    <row r="1480" spans="1:12" x14ac:dyDescent="0.2">
      <c r="A1480" s="477"/>
      <c r="B1480" s="135"/>
      <c r="C1480" s="136"/>
      <c r="D1480" s="137"/>
      <c r="E1480" s="138"/>
      <c r="F1480" s="137"/>
      <c r="G1480" s="127"/>
      <c r="H1480" s="143"/>
      <c r="I1480" s="143"/>
      <c r="K1480" s="6"/>
      <c r="L1480" s="6"/>
    </row>
    <row r="1481" spans="1:12" x14ac:dyDescent="0.2">
      <c r="A1481" s="477"/>
      <c r="B1481" s="135"/>
      <c r="C1481" s="136"/>
      <c r="D1481" s="137"/>
      <c r="E1481" s="138"/>
      <c r="F1481" s="137"/>
      <c r="G1481" s="127"/>
      <c r="H1481" s="143"/>
      <c r="I1481" s="143"/>
      <c r="K1481" s="6"/>
      <c r="L1481" s="6"/>
    </row>
    <row r="1482" spans="1:12" x14ac:dyDescent="0.2">
      <c r="A1482" s="477"/>
      <c r="B1482" s="135"/>
      <c r="C1482" s="136"/>
      <c r="D1482" s="137"/>
      <c r="E1482" s="138"/>
      <c r="F1482" s="137"/>
      <c r="G1482" s="127"/>
      <c r="H1482" s="143"/>
      <c r="I1482" s="143"/>
      <c r="K1482" s="6"/>
      <c r="L1482" s="6"/>
    </row>
    <row r="1483" spans="1:12" x14ac:dyDescent="0.2">
      <c r="A1483" s="477"/>
      <c r="B1483" s="135"/>
      <c r="C1483" s="136"/>
      <c r="D1483" s="137"/>
      <c r="E1483" s="138"/>
      <c r="F1483" s="137"/>
      <c r="G1483" s="127"/>
      <c r="H1483" s="143"/>
      <c r="I1483" s="143"/>
      <c r="K1483" s="6"/>
      <c r="L1483" s="6"/>
    </row>
    <row r="1484" spans="1:12" x14ac:dyDescent="0.2">
      <c r="A1484" s="477"/>
      <c r="B1484" s="135"/>
      <c r="C1484" s="136"/>
      <c r="D1484" s="137"/>
      <c r="E1484" s="138"/>
      <c r="F1484" s="137"/>
      <c r="G1484" s="127"/>
      <c r="H1484" s="143"/>
      <c r="I1484" s="143"/>
      <c r="K1484" s="6"/>
      <c r="L1484" s="6"/>
    </row>
    <row r="1485" spans="1:12" x14ac:dyDescent="0.2">
      <c r="A1485" s="477"/>
      <c r="B1485" s="135"/>
      <c r="C1485" s="136"/>
      <c r="D1485" s="137"/>
      <c r="E1485" s="138"/>
      <c r="F1485" s="137"/>
      <c r="G1485" s="127"/>
      <c r="H1485" s="143"/>
      <c r="I1485" s="143"/>
      <c r="K1485" s="6"/>
      <c r="L1485" s="6"/>
    </row>
    <row r="1486" spans="1:12" x14ac:dyDescent="0.2">
      <c r="A1486" s="477"/>
      <c r="B1486" s="135"/>
      <c r="C1486" s="136"/>
      <c r="D1486" s="137"/>
      <c r="E1486" s="138"/>
      <c r="F1486" s="137"/>
      <c r="G1486" s="127"/>
      <c r="H1486" s="143"/>
      <c r="I1486" s="143"/>
      <c r="K1486" s="6"/>
      <c r="L1486" s="6"/>
    </row>
    <row r="1487" spans="1:12" x14ac:dyDescent="0.2">
      <c r="A1487" s="477"/>
      <c r="B1487" s="135"/>
      <c r="C1487" s="136"/>
      <c r="D1487" s="137"/>
      <c r="E1487" s="138"/>
      <c r="F1487" s="137"/>
      <c r="G1487" s="127"/>
      <c r="H1487" s="143"/>
      <c r="I1487" s="143"/>
      <c r="K1487" s="6"/>
      <c r="L1487" s="6"/>
    </row>
    <row r="1488" spans="1:12" x14ac:dyDescent="0.2">
      <c r="A1488" s="477"/>
      <c r="B1488" s="135"/>
      <c r="C1488" s="136"/>
      <c r="D1488" s="137"/>
      <c r="E1488" s="138"/>
      <c r="F1488" s="137"/>
      <c r="G1488" s="127"/>
      <c r="H1488" s="143"/>
      <c r="I1488" s="143"/>
      <c r="K1488" s="6"/>
      <c r="L1488" s="6"/>
    </row>
    <row r="1489" spans="1:12" x14ac:dyDescent="0.2">
      <c r="A1489" s="477"/>
      <c r="B1489" s="135"/>
      <c r="C1489" s="136"/>
      <c r="D1489" s="137"/>
      <c r="E1489" s="138"/>
      <c r="F1489" s="137"/>
      <c r="G1489" s="127"/>
      <c r="H1489" s="143"/>
      <c r="I1489" s="143"/>
      <c r="K1489" s="6"/>
      <c r="L1489" s="6"/>
    </row>
    <row r="1490" spans="1:12" x14ac:dyDescent="0.2">
      <c r="A1490" s="477"/>
      <c r="B1490" s="135"/>
      <c r="C1490" s="136"/>
      <c r="D1490" s="137"/>
      <c r="E1490" s="138"/>
      <c r="F1490" s="137"/>
      <c r="G1490" s="127"/>
      <c r="H1490" s="143"/>
      <c r="I1490" s="143"/>
      <c r="K1490" s="6"/>
      <c r="L1490" s="6"/>
    </row>
    <row r="1491" spans="1:12" x14ac:dyDescent="0.2">
      <c r="A1491" s="477"/>
      <c r="B1491" s="135"/>
      <c r="C1491" s="136"/>
      <c r="D1491" s="137"/>
      <c r="E1491" s="138"/>
      <c r="F1491" s="137"/>
      <c r="G1491" s="127"/>
      <c r="H1491" s="143"/>
      <c r="I1491" s="143"/>
      <c r="K1491" s="6"/>
      <c r="L1491" s="6"/>
    </row>
    <row r="1492" spans="1:12" x14ac:dyDescent="0.2">
      <c r="A1492" s="477"/>
      <c r="B1492" s="135"/>
      <c r="C1492" s="136"/>
      <c r="D1492" s="137"/>
      <c r="E1492" s="138"/>
      <c r="F1492" s="137"/>
      <c r="G1492" s="127"/>
      <c r="H1492" s="143"/>
      <c r="I1492" s="143"/>
      <c r="K1492" s="6"/>
      <c r="L1492" s="6"/>
    </row>
    <row r="1493" spans="1:12" x14ac:dyDescent="0.2">
      <c r="A1493" s="477"/>
      <c r="B1493" s="135"/>
      <c r="C1493" s="136"/>
      <c r="D1493" s="137"/>
      <c r="E1493" s="138"/>
      <c r="F1493" s="137"/>
      <c r="G1493" s="127"/>
      <c r="H1493" s="143"/>
      <c r="I1493" s="143"/>
      <c r="K1493" s="6"/>
      <c r="L1493" s="6"/>
    </row>
    <row r="1494" spans="1:12" x14ac:dyDescent="0.2">
      <c r="A1494" s="477"/>
      <c r="B1494" s="135"/>
      <c r="C1494" s="136"/>
      <c r="D1494" s="137"/>
      <c r="E1494" s="138"/>
      <c r="F1494" s="137"/>
      <c r="G1494" s="127"/>
      <c r="H1494" s="143"/>
      <c r="I1494" s="143"/>
      <c r="K1494" s="6"/>
      <c r="L1494" s="6"/>
    </row>
    <row r="1495" spans="1:12" x14ac:dyDescent="0.2">
      <c r="A1495" s="477"/>
      <c r="B1495" s="135"/>
      <c r="C1495" s="136"/>
      <c r="D1495" s="137"/>
      <c r="E1495" s="138"/>
      <c r="F1495" s="137"/>
      <c r="G1495" s="127"/>
      <c r="H1495" s="143"/>
      <c r="I1495" s="143"/>
      <c r="K1495" s="6"/>
      <c r="L1495" s="6"/>
    </row>
    <row r="1496" spans="1:12" x14ac:dyDescent="0.2">
      <c r="A1496" s="477"/>
      <c r="B1496" s="135"/>
      <c r="C1496" s="136"/>
      <c r="D1496" s="137"/>
      <c r="E1496" s="138"/>
      <c r="F1496" s="137"/>
      <c r="G1496" s="127"/>
      <c r="H1496" s="143"/>
      <c r="I1496" s="143"/>
      <c r="K1496" s="6"/>
      <c r="L1496" s="6"/>
    </row>
    <row r="1497" spans="1:12" x14ac:dyDescent="0.2">
      <c r="A1497" s="477"/>
      <c r="B1497" s="135"/>
      <c r="C1497" s="136"/>
      <c r="D1497" s="137"/>
      <c r="E1497" s="138"/>
      <c r="F1497" s="137"/>
      <c r="G1497" s="127"/>
      <c r="H1497" s="143"/>
      <c r="I1497" s="143"/>
      <c r="K1497" s="6"/>
      <c r="L1497" s="6"/>
    </row>
    <row r="1498" spans="1:12" ht="15.75" thickBot="1" x14ac:dyDescent="0.25">
      <c r="A1498" s="477"/>
      <c r="B1498" s="135"/>
      <c r="C1498" s="136"/>
      <c r="D1498" s="137"/>
      <c r="E1498" s="138"/>
      <c r="F1498" s="137"/>
      <c r="G1498" s="127"/>
      <c r="H1498" s="143"/>
      <c r="I1498" s="143"/>
      <c r="K1498" s="6"/>
      <c r="L1498" s="6"/>
    </row>
    <row r="1499" spans="1:12" ht="15.75" thickBot="1" x14ac:dyDescent="0.25">
      <c r="A1499" s="477"/>
      <c r="B1499" s="135"/>
      <c r="C1499" s="136"/>
      <c r="D1499" s="137"/>
      <c r="E1499" s="138"/>
      <c r="F1499" s="137"/>
      <c r="G1499" s="127"/>
      <c r="H1499" s="143"/>
      <c r="I1499" s="143"/>
      <c r="K1499" s="51" t="s">
        <v>52</v>
      </c>
      <c r="L1499" s="33"/>
    </row>
    <row r="1500" spans="1:12" x14ac:dyDescent="0.2">
      <c r="A1500" s="477"/>
      <c r="B1500" s="135"/>
      <c r="C1500" s="136"/>
      <c r="D1500" s="137"/>
      <c r="E1500" s="138"/>
      <c r="F1500" s="137"/>
      <c r="G1500" s="127"/>
      <c r="H1500" s="143"/>
      <c r="I1500" s="143"/>
      <c r="K1500" s="48" t="s">
        <v>50</v>
      </c>
      <c r="L1500" s="34">
        <f>IF(H1=K1501,0,1)</f>
        <v>1</v>
      </c>
    </row>
    <row r="1501" spans="1:12" ht="15.75" thickBot="1" x14ac:dyDescent="0.25">
      <c r="A1501" s="477"/>
      <c r="B1501" s="135"/>
      <c r="C1501" s="136"/>
      <c r="D1501" s="137"/>
      <c r="E1501" s="138"/>
      <c r="F1501" s="137"/>
      <c r="G1501" s="127"/>
      <c r="H1501" s="143"/>
      <c r="I1501" s="143"/>
      <c r="K1501" s="49" t="s">
        <v>51</v>
      </c>
      <c r="L1501" s="35"/>
    </row>
    <row r="1502" spans="1:12" x14ac:dyDescent="0.2">
      <c r="A1502" s="477"/>
      <c r="B1502" s="135"/>
      <c r="C1502" s="136"/>
      <c r="D1502" s="137"/>
      <c r="E1502" s="138"/>
      <c r="F1502" s="137"/>
      <c r="G1502" s="127"/>
      <c r="H1502" s="143"/>
      <c r="I1502" s="143"/>
    </row>
    <row r="1503" spans="1:12" x14ac:dyDescent="0.2">
      <c r="A1503" s="477"/>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O6TyM3xLh5j8KFzwDuM3lPsuwbakAz2SkuXocQ76OraSB1gVTmLgprrrn4SlfUBrLFk7QCUMlr2tTLwc0jvQmg==" saltValue="EPSVUzAJDLRgyjR4GjwEow==" spinCount="100000" sheet="1" objects="1" scenarios="1"/>
  <dataConsolidate/>
  <mergeCells count="3">
    <mergeCell ref="A1:C1"/>
    <mergeCell ref="G3:G4"/>
    <mergeCell ref="A3:F3"/>
  </mergeCells>
  <conditionalFormatting sqref="M5">
    <cfRule type="cellIs" dxfId="14" priority="4" operator="lessThan">
      <formula>0</formula>
    </cfRule>
  </conditionalFormatting>
  <conditionalFormatting sqref="A1">
    <cfRule type="containsText" dxfId="13" priority="3" operator="containsText" text="הזינו">
      <formula>NOT(ISERROR(SEARCH("הזינו",A1)))</formula>
    </cfRule>
  </conditionalFormatting>
  <dataValidations count="7">
    <dataValidation type="decimal" allowBlank="1" showInputMessage="1" showErrorMessage="1" error="נא הזינו ערכים מספריים בלבד!" sqref="H6:H1504 D6:D1504">
      <formula1>-1000000</formula1>
      <formula2>1000000</formula2>
    </dataValidation>
    <dataValidation type="list" allowBlank="1" showInputMessage="1" showErrorMessage="1" errorTitle="חובה לבחור כן/לא" sqref="H1">
      <formula1>$K$1500:$K$1501</formula1>
    </dataValidation>
    <dataValidation allowBlank="1" showInputMessage="1" showErrorMessage="1" promptTitle="כאן לא מקלידים!" prompt="נא הזינו תאריך לתחילת הרישום בדיוק במקום הזה, אבל בגיליון 'חודש א'." sqref="A1 D1"/>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E25800A3-9487-4F43-BC88-0A94E697B83E}">
            <xm:f>$B6='הוראות שימוש'!$D$88</xm:f>
            <x14:dxf>
              <font>
                <b val="0"/>
                <i val="0"/>
                <color theme="6" tint="-0.24994659260841701"/>
              </font>
            </x14:dxf>
          </x14:cfRule>
          <xm:sqref>C6:F1503 A6:A1503</xm:sqref>
        </x14:conditionalFormatting>
        <x14:conditionalFormatting xmlns:xm="http://schemas.microsoft.com/office/excel/2006/main">
          <x14:cfRule type="cellIs" priority="2" operator="equal" id="{D87AD00F-FA04-412E-9FB5-DA16404DF279}">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 type="list" allowBlank="1" showInputMessage="1" showErrorMessage="1">
          <x14:formula1>
            <xm:f>'הוראות שימוש'!$D$87:$D$88</xm:f>
          </x14:formula1>
          <xm:sqref>B6:B1503</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1516"/>
  <sheetViews>
    <sheetView showZeros="0" rightToLeft="1" workbookViewId="0">
      <pane ySplit="5" topLeftCell="A6" activePane="bottomLeft" state="frozen"/>
      <selection sqref="A1:C1"/>
      <selection pane="bottomLeft" activeCell="A6" sqref="A6"/>
    </sheetView>
  </sheetViews>
  <sheetFormatPr defaultColWidth="0" defaultRowHeight="15" zeroHeight="1" x14ac:dyDescent="0.2"/>
  <cols>
    <col min="1" max="1" width="6.77734375" style="1" bestFit="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44140625" style="1" customWidth="1"/>
    <col min="10" max="10" width="1.109375" style="6" customWidth="1"/>
    <col min="11" max="11" width="16.5546875" style="1" customWidth="1"/>
    <col min="12" max="12" width="10.6640625" style="1" customWidth="1"/>
    <col min="13" max="13" width="10.6640625" style="78"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25" t="str">
        <f>IFERROR(יא!A1:D1+31,"חודש ?")</f>
        <v>חודש ?</v>
      </c>
      <c r="B1" s="625"/>
      <c r="C1" s="625"/>
      <c r="D1" s="122"/>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70">
        <f>SUM(L7:L50)</f>
        <v>0</v>
      </c>
      <c r="M2" s="61">
        <f>SUM(M7:M50)</f>
        <v>0</v>
      </c>
      <c r="N2" s="53">
        <f>SUM(N7:N50)</f>
        <v>0</v>
      </c>
    </row>
    <row r="3" spans="1:14" ht="16.5" customHeight="1" thickBot="1" x14ac:dyDescent="0.3">
      <c r="A3" s="622" t="s">
        <v>64</v>
      </c>
      <c r="B3" s="623"/>
      <c r="C3" s="623"/>
      <c r="D3" s="623"/>
      <c r="E3" s="623"/>
      <c r="F3" s="624"/>
      <c r="G3" s="620" t="s">
        <v>13</v>
      </c>
      <c r="H3" s="139"/>
      <c r="I3" s="139"/>
      <c r="K3" s="37" t="s">
        <v>11</v>
      </c>
      <c r="L3" s="71">
        <f>SUM(L53:L65)</f>
        <v>0</v>
      </c>
      <c r="M3" s="60">
        <f>SUM(M53:M65)</f>
        <v>0</v>
      </c>
      <c r="N3" s="52">
        <f>SUM(N53:N65)</f>
        <v>0</v>
      </c>
    </row>
    <row r="4" spans="1:14" ht="16.5" thickBot="1" x14ac:dyDescent="0.3">
      <c r="A4" s="144" t="s">
        <v>336</v>
      </c>
      <c r="B4" s="145" t="s">
        <v>66</v>
      </c>
      <c r="C4" s="146" t="s">
        <v>47</v>
      </c>
      <c r="D4" s="145" t="s">
        <v>10</v>
      </c>
      <c r="E4" s="147" t="s">
        <v>65</v>
      </c>
      <c r="F4" s="148" t="s">
        <v>49</v>
      </c>
      <c r="G4" s="621"/>
      <c r="H4" s="140"/>
      <c r="I4" s="47"/>
      <c r="K4" s="400" t="s">
        <v>41</v>
      </c>
      <c r="L4" s="401">
        <f>L3-L2</f>
        <v>0</v>
      </c>
      <c r="M4" s="401">
        <f>M3-M2</f>
        <v>0</v>
      </c>
      <c r="N4" s="401">
        <f>N3+N2</f>
        <v>0</v>
      </c>
    </row>
    <row r="5" spans="1:14" ht="6" customHeight="1" thickBot="1" x14ac:dyDescent="0.3">
      <c r="A5" s="128"/>
      <c r="B5" s="129"/>
      <c r="C5" s="47"/>
      <c r="D5" s="47"/>
      <c r="E5" s="120"/>
      <c r="F5" s="47"/>
      <c r="G5" s="47"/>
      <c r="H5" s="140"/>
      <c r="I5" s="47"/>
      <c r="K5" s="32"/>
      <c r="L5" s="72"/>
      <c r="M5" s="32"/>
      <c r="N5" s="54"/>
    </row>
    <row r="6" spans="1:14" ht="15.75" x14ac:dyDescent="0.25">
      <c r="A6" s="134"/>
      <c r="B6" s="135"/>
      <c r="C6" s="136"/>
      <c r="D6" s="137"/>
      <c r="E6" s="138"/>
      <c r="F6" s="137"/>
      <c r="G6" s="127"/>
      <c r="H6" s="141"/>
      <c r="I6" s="142"/>
      <c r="K6" s="42" t="s">
        <v>1</v>
      </c>
      <c r="L6" s="73" t="s">
        <v>45</v>
      </c>
      <c r="M6" s="3" t="s">
        <v>48</v>
      </c>
      <c r="N6" s="55" t="s">
        <v>46</v>
      </c>
    </row>
    <row r="7" spans="1:14" x14ac:dyDescent="0.2">
      <c r="A7" s="134"/>
      <c r="B7" s="135"/>
      <c r="C7" s="136"/>
      <c r="D7" s="137"/>
      <c r="E7" s="138"/>
      <c r="F7" s="137"/>
      <c r="G7" s="127"/>
      <c r="H7" s="141"/>
      <c r="I7" s="142"/>
      <c r="K7" s="93" t="str">
        <f>יא!K7</f>
        <v>משכנתא</v>
      </c>
      <c r="L7" s="110">
        <f>יא!L7</f>
        <v>0</v>
      </c>
      <c r="M7" s="111">
        <f>SUMPRODUCT(($D$6:$D$1503)*($C$6:$C$1503=K7)*($B$6:$B$1503&lt;&gt;'הוראות שימוש'!$D$88))</f>
        <v>0</v>
      </c>
      <c r="N7" s="112">
        <f>יא!N7+$L$1500*(L7-M7)</f>
        <v>0</v>
      </c>
    </row>
    <row r="8" spans="1:14" x14ac:dyDescent="0.2">
      <c r="A8" s="134"/>
      <c r="B8" s="135"/>
      <c r="C8" s="136"/>
      <c r="D8" s="137"/>
      <c r="E8" s="138"/>
      <c r="F8" s="137"/>
      <c r="G8" s="127"/>
      <c r="H8" s="141"/>
      <c r="I8" s="142"/>
      <c r="K8" s="94" t="str">
        <f>יא!K8</f>
        <v>ביטוח משכנתא</v>
      </c>
      <c r="L8" s="113">
        <f>יא!L8</f>
        <v>0</v>
      </c>
      <c r="M8" s="100">
        <f>SUMPRODUCT(($D$6:$D$1503)*($C$6:$C$1503=K8)*($B$6:$B$1503&lt;&gt;'הוראות שימוש'!$D$88))</f>
        <v>0</v>
      </c>
      <c r="N8" s="101">
        <f>יא!N8+$L$1500*(L8-M8)</f>
        <v>0</v>
      </c>
    </row>
    <row r="9" spans="1:14" x14ac:dyDescent="0.2">
      <c r="A9" s="134"/>
      <c r="B9" s="135"/>
      <c r="C9" s="136"/>
      <c r="D9" s="137"/>
      <c r="E9" s="138"/>
      <c r="F9" s="137"/>
      <c r="G9" s="127"/>
      <c r="H9" s="141"/>
      <c r="I9" s="142"/>
      <c r="K9" s="94" t="str">
        <f>יא!K9</f>
        <v>שכר דירה</v>
      </c>
      <c r="L9" s="113">
        <f>יא!L9</f>
        <v>0</v>
      </c>
      <c r="M9" s="100">
        <f>SUMPRODUCT(($D$6:$D$1503)*($C$6:$C$1503=K9)*($B$6:$B$1503&lt;&gt;'הוראות שימוש'!$D$88))</f>
        <v>0</v>
      </c>
      <c r="N9" s="101">
        <f>יא!N9+$L$1500*(L9-M9)</f>
        <v>0</v>
      </c>
    </row>
    <row r="10" spans="1:14" x14ac:dyDescent="0.2">
      <c r="A10" s="134"/>
      <c r="B10" s="135"/>
      <c r="C10" s="136"/>
      <c r="D10" s="137"/>
      <c r="E10" s="138"/>
      <c r="F10" s="137"/>
      <c r="G10" s="127"/>
      <c r="H10" s="141"/>
      <c r="I10" s="142"/>
      <c r="K10" s="94" t="str">
        <f>יא!K10</f>
        <v>מיסי ישוב / ועד בית</v>
      </c>
      <c r="L10" s="113">
        <f>יא!L10</f>
        <v>0</v>
      </c>
      <c r="M10" s="100">
        <f>SUMPRODUCT(($D$6:$D$1503)*($C$6:$C$1503=K10)*($B$6:$B$1503&lt;&gt;'הוראות שימוש'!$D$88))</f>
        <v>0</v>
      </c>
      <c r="N10" s="101">
        <f>יא!N10+$L$1500*(L10-M10)</f>
        <v>0</v>
      </c>
    </row>
    <row r="11" spans="1:14" x14ac:dyDescent="0.2">
      <c r="A11" s="134"/>
      <c r="B11" s="135"/>
      <c r="C11" s="136"/>
      <c r="D11" s="137"/>
      <c r="E11" s="138"/>
      <c r="F11" s="137"/>
      <c r="G11" s="127"/>
      <c r="H11" s="141"/>
      <c r="I11" s="142"/>
      <c r="K11" s="94" t="str">
        <f>יא!K11</f>
        <v>ביטוחים (למעט רכב)</v>
      </c>
      <c r="L11" s="113">
        <f>יא!L11</f>
        <v>0</v>
      </c>
      <c r="M11" s="100">
        <f>SUMPRODUCT(($D$6:$D$1503)*($C$6:$C$1503=K11)*($B$6:$B$1503&lt;&gt;'הוראות שימוש'!$D$88))</f>
        <v>0</v>
      </c>
      <c r="N11" s="101">
        <f>יא!N11+$L$1500*(L11-M11)</f>
        <v>0</v>
      </c>
    </row>
    <row r="12" spans="1:14" x14ac:dyDescent="0.2">
      <c r="A12" s="134"/>
      <c r="B12" s="135"/>
      <c r="C12" s="136"/>
      <c r="D12" s="137"/>
      <c r="E12" s="138"/>
      <c r="F12" s="137"/>
      <c r="G12" s="127"/>
      <c r="H12" s="141"/>
      <c r="I12" s="142"/>
      <c r="K12" s="94" t="str">
        <f>יא!K12</f>
        <v>הוראות קבע לחיסכון</v>
      </c>
      <c r="L12" s="113">
        <f>יא!L12</f>
        <v>0</v>
      </c>
      <c r="M12" s="100">
        <f>SUMPRODUCT(($D$6:$D$1503)*($C$6:$C$1503=K12)*($B$6:$B$1503&lt;&gt;'הוראות שימוש'!$D$88))</f>
        <v>0</v>
      </c>
      <c r="N12" s="101">
        <f>יא!N12+$L$1500*(L12-M12)</f>
        <v>0</v>
      </c>
    </row>
    <row r="13" spans="1:14" x14ac:dyDescent="0.2">
      <c r="A13" s="134"/>
      <c r="B13" s="135"/>
      <c r="C13" s="136"/>
      <c r="D13" s="137"/>
      <c r="E13" s="138"/>
      <c r="F13" s="137"/>
      <c r="G13" s="127"/>
      <c r="H13" s="141"/>
      <c r="I13" s="142"/>
      <c r="K13" s="94" t="str">
        <f>יא!K13</f>
        <v>מנויים</v>
      </c>
      <c r="L13" s="113">
        <f>יא!L13</f>
        <v>0</v>
      </c>
      <c r="M13" s="100">
        <f>SUMPRODUCT(($D$6:$D$1503)*($C$6:$C$1503=K13)*($B$6:$B$1503&lt;&gt;'הוראות שימוש'!$D$88))</f>
        <v>0</v>
      </c>
      <c r="N13" s="101">
        <f>יא!N13+$L$1500*(L13-M13)</f>
        <v>0</v>
      </c>
    </row>
    <row r="14" spans="1:14" x14ac:dyDescent="0.2">
      <c r="A14" s="134"/>
      <c r="B14" s="135"/>
      <c r="C14" s="136"/>
      <c r="D14" s="137"/>
      <c r="E14" s="138"/>
      <c r="F14" s="137"/>
      <c r="G14" s="127"/>
      <c r="H14" s="141"/>
      <c r="I14" s="142"/>
      <c r="K14" s="94" t="str">
        <f>יא!K14</f>
        <v>תרומות בהוראת קבע</v>
      </c>
      <c r="L14" s="113">
        <f>יא!L14</f>
        <v>0</v>
      </c>
      <c r="M14" s="100">
        <f>SUMPRODUCT(($D$6:$D$1503)*($C$6:$C$1503=K14)*($B$6:$B$1503&lt;&gt;'הוראות שימוש'!$D$88))</f>
        <v>0</v>
      </c>
      <c r="N14" s="101">
        <f>יא!N14+$L$1500*(L14-M14)</f>
        <v>0</v>
      </c>
    </row>
    <row r="15" spans="1:14" x14ac:dyDescent="0.2">
      <c r="A15" s="134"/>
      <c r="B15" s="135"/>
      <c r="C15" s="136"/>
      <c r="D15" s="137"/>
      <c r="E15" s="138"/>
      <c r="F15" s="137"/>
      <c r="G15" s="127"/>
      <c r="H15" s="141"/>
      <c r="I15" s="143"/>
      <c r="K15" s="94" t="str">
        <f>יא!K15</f>
        <v>ארנונה / שמירה</v>
      </c>
      <c r="L15" s="113">
        <f>יא!L15</f>
        <v>0</v>
      </c>
      <c r="M15" s="100">
        <f>SUMPRODUCT(($D$6:$D$1503)*($C$6:$C$1503=K15)*($B$6:$B$1503&lt;&gt;'הוראות שימוש'!$D$88))</f>
        <v>0</v>
      </c>
      <c r="N15" s="101">
        <f>יא!N15+$L$1500*(L15-M15)</f>
        <v>0</v>
      </c>
    </row>
    <row r="16" spans="1:14" x14ac:dyDescent="0.2">
      <c r="A16" s="134"/>
      <c r="B16" s="135"/>
      <c r="C16" s="136"/>
      <c r="D16" s="137"/>
      <c r="E16" s="138"/>
      <c r="F16" s="137"/>
      <c r="G16" s="127"/>
      <c r="H16" s="141"/>
      <c r="I16" s="143"/>
      <c r="K16" s="94" t="str">
        <f>יא!K16</f>
        <v>מים וביוב</v>
      </c>
      <c r="L16" s="113">
        <f>יא!L16</f>
        <v>0</v>
      </c>
      <c r="M16" s="100">
        <f>SUMPRODUCT(($D$6:$D$1503)*($C$6:$C$1503=K16)*($B$6:$B$1503&lt;&gt;'הוראות שימוש'!$D$88))</f>
        <v>0</v>
      </c>
      <c r="N16" s="101">
        <f>יא!N16+$L$1500*(L16-M16)</f>
        <v>0</v>
      </c>
    </row>
    <row r="17" spans="1:14" x14ac:dyDescent="0.2">
      <c r="A17" s="134"/>
      <c r="B17" s="135"/>
      <c r="C17" s="136"/>
      <c r="D17" s="137"/>
      <c r="E17" s="138"/>
      <c r="F17" s="137"/>
      <c r="G17" s="127"/>
      <c r="H17" s="141"/>
      <c r="I17" s="143"/>
      <c r="K17" s="94" t="str">
        <f>יא!K17</f>
        <v>חשמל</v>
      </c>
      <c r="L17" s="113">
        <f>יא!L17</f>
        <v>0</v>
      </c>
      <c r="M17" s="100">
        <f>SUMPRODUCT(($D$6:$D$1503)*($C$6:$C$1503=K17)*($B$6:$B$1503&lt;&gt;'הוראות שימוש'!$D$88))</f>
        <v>0</v>
      </c>
      <c r="N17" s="101">
        <f>יא!N17+$L$1500*(L17-M17)</f>
        <v>0</v>
      </c>
    </row>
    <row r="18" spans="1:14" x14ac:dyDescent="0.2">
      <c r="A18" s="134"/>
      <c r="B18" s="135"/>
      <c r="C18" s="136"/>
      <c r="D18" s="137"/>
      <c r="E18" s="138"/>
      <c r="F18" s="137"/>
      <c r="G18" s="127"/>
      <c r="H18" s="141"/>
      <c r="I18" s="143"/>
      <c r="K18" s="94" t="str">
        <f>יא!K18</f>
        <v>גז</v>
      </c>
      <c r="L18" s="113">
        <f>יא!L18</f>
        <v>0</v>
      </c>
      <c r="M18" s="100">
        <f>SUMPRODUCT(($D$6:$D$1503)*($C$6:$C$1503=K18)*($B$6:$B$1503&lt;&gt;'הוראות שימוש'!$D$88))</f>
        <v>0</v>
      </c>
      <c r="N18" s="101">
        <f>יא!N18+$L$1500*(L18-M18)</f>
        <v>0</v>
      </c>
    </row>
    <row r="19" spans="1:14" x14ac:dyDescent="0.2">
      <c r="A19" s="134"/>
      <c r="B19" s="135"/>
      <c r="C19" s="136"/>
      <c r="D19" s="137"/>
      <c r="E19" s="138"/>
      <c r="F19" s="137"/>
      <c r="G19" s="127"/>
      <c r="H19" s="141"/>
      <c r="I19" s="143"/>
      <c r="K19" s="94" t="str">
        <f>יא!K19</f>
        <v>חימום - סולר, נפט</v>
      </c>
      <c r="L19" s="113">
        <f>יא!L19</f>
        <v>0</v>
      </c>
      <c r="M19" s="100">
        <f>SUMPRODUCT(($D$6:$D$1503)*($C$6:$C$1503=K19)*($B$6:$B$1503&lt;&gt;'הוראות שימוש'!$D$88))</f>
        <v>0</v>
      </c>
      <c r="N19" s="101">
        <f>יא!N19+$L$1500*(L19-M19)</f>
        <v>0</v>
      </c>
    </row>
    <row r="20" spans="1:14" x14ac:dyDescent="0.2">
      <c r="A20" s="134"/>
      <c r="B20" s="135"/>
      <c r="C20" s="136"/>
      <c r="D20" s="137"/>
      <c r="E20" s="138"/>
      <c r="F20" s="137"/>
      <c r="G20" s="127"/>
      <c r="H20" s="141"/>
      <c r="I20" s="143"/>
      <c r="K20" s="94" t="str">
        <f>יא!K20</f>
        <v>חינוך</v>
      </c>
      <c r="L20" s="113">
        <f>יא!L20</f>
        <v>0</v>
      </c>
      <c r="M20" s="100">
        <f>SUMPRODUCT(($D$6:$D$1503)*($C$6:$C$1503=K20)*($B$6:$B$1503&lt;&gt;'הוראות שימוש'!$D$88))</f>
        <v>0</v>
      </c>
      <c r="N20" s="101">
        <f>יא!N20+$L$1500*(L20-M20)</f>
        <v>0</v>
      </c>
    </row>
    <row r="21" spans="1:14" x14ac:dyDescent="0.2">
      <c r="A21" s="134"/>
      <c r="B21" s="135"/>
      <c r="C21" s="136"/>
      <c r="D21" s="137"/>
      <c r="E21" s="138"/>
      <c r="F21" s="137"/>
      <c r="G21" s="127"/>
      <c r="H21" s="141"/>
      <c r="I21" s="143"/>
      <c r="K21" s="94" t="str">
        <f>יא!K21</f>
        <v>חוגים, קייטנות ובריכה</v>
      </c>
      <c r="L21" s="113">
        <f>יא!L21</f>
        <v>0</v>
      </c>
      <c r="M21" s="100">
        <f>SUMPRODUCT(($D$6:$D$1503)*($C$6:$C$1503=K21)*($B$6:$B$1503&lt;&gt;'הוראות שימוש'!$D$88))</f>
        <v>0</v>
      </c>
      <c r="N21" s="101">
        <f>יא!N21+$L$1500*(L21-M21)</f>
        <v>0</v>
      </c>
    </row>
    <row r="22" spans="1:14" x14ac:dyDescent="0.2">
      <c r="A22" s="134"/>
      <c r="B22" s="135"/>
      <c r="C22" s="136"/>
      <c r="D22" s="137"/>
      <c r="E22" s="138"/>
      <c r="F22" s="137"/>
      <c r="G22" s="127"/>
      <c r="H22" s="141"/>
      <c r="I22" s="143"/>
      <c r="K22" s="94" t="str">
        <f>יא!K22</f>
        <v>ביטוח רכב + טסט</v>
      </c>
      <c r="L22" s="113">
        <f>יא!L22</f>
        <v>0</v>
      </c>
      <c r="M22" s="100">
        <f>SUMPRODUCT(($D$6:$D$1503)*($C$6:$C$1503=K22)*($B$6:$B$1503&lt;&gt;'הוראות שימוש'!$D$88))</f>
        <v>0</v>
      </c>
      <c r="N22" s="101">
        <f>יא!N22+$L$1500*(L22-M22)</f>
        <v>0</v>
      </c>
    </row>
    <row r="23" spans="1:14" x14ac:dyDescent="0.2">
      <c r="A23" s="134"/>
      <c r="B23" s="135"/>
      <c r="C23" s="136"/>
      <c r="D23" s="137"/>
      <c r="E23" s="138"/>
      <c r="F23" s="137"/>
      <c r="G23" s="127"/>
      <c r="H23" s="141"/>
      <c r="I23" s="143"/>
      <c r="K23" s="94" t="str">
        <f>יא!K23</f>
        <v>תיקוני רכב</v>
      </c>
      <c r="L23" s="113">
        <f>יא!L23</f>
        <v>0</v>
      </c>
      <c r="M23" s="100">
        <f>SUMPRODUCT(($D$6:$D$1503)*($C$6:$C$1503=K23)*($B$6:$B$1503&lt;&gt;'הוראות שימוש'!$D$88))</f>
        <v>0</v>
      </c>
      <c r="N23" s="101">
        <f>יא!N23+$L$1500*(L23-M23)</f>
        <v>0</v>
      </c>
    </row>
    <row r="24" spans="1:14" ht="15" customHeight="1" x14ac:dyDescent="0.2">
      <c r="A24" s="134"/>
      <c r="B24" s="135"/>
      <c r="C24" s="136"/>
      <c r="D24" s="137"/>
      <c r="E24" s="138"/>
      <c r="F24" s="137"/>
      <c r="G24" s="127"/>
      <c r="H24" s="141"/>
      <c r="I24" s="143"/>
      <c r="K24" s="94" t="str">
        <f>יא!K24</f>
        <v>ביגוד והנעלה</v>
      </c>
      <c r="L24" s="113">
        <f>יא!L24</f>
        <v>0</v>
      </c>
      <c r="M24" s="100">
        <f>SUMPRODUCT(($D$6:$D$1503)*($C$6:$C$1503=K24)*($B$6:$B$1503&lt;&gt;'הוראות שימוש'!$D$88))</f>
        <v>0</v>
      </c>
      <c r="N24" s="101">
        <f>יא!N24+$L$1500*(L24-M24)</f>
        <v>0</v>
      </c>
    </row>
    <row r="25" spans="1:14" x14ac:dyDescent="0.2">
      <c r="A25" s="134"/>
      <c r="B25" s="135"/>
      <c r="C25" s="136"/>
      <c r="D25" s="137"/>
      <c r="E25" s="138"/>
      <c r="F25" s="137"/>
      <c r="G25" s="127"/>
      <c r="H25" s="141"/>
      <c r="I25" s="143"/>
      <c r="K25" s="94" t="str">
        <f>יא!K25</f>
        <v>בריאות</v>
      </c>
      <c r="L25" s="113">
        <f>יא!L25</f>
        <v>0</v>
      </c>
      <c r="M25" s="100">
        <f>SUMPRODUCT(($D$6:$D$1503)*($C$6:$C$1503=K25)*($B$6:$B$1503&lt;&gt;'הוראות שימוש'!$D$88))</f>
        <v>0</v>
      </c>
      <c r="N25" s="101">
        <f>יא!N25+$L$1500*(L25-M25)</f>
        <v>0</v>
      </c>
    </row>
    <row r="26" spans="1:14" x14ac:dyDescent="0.2">
      <c r="A26" s="134"/>
      <c r="B26" s="135"/>
      <c r="C26" s="136"/>
      <c r="D26" s="137"/>
      <c r="E26" s="138"/>
      <c r="F26" s="137"/>
      <c r="G26" s="127"/>
      <c r="H26" s="141"/>
      <c r="I26" s="143"/>
      <c r="K26" s="94" t="str">
        <f>יא!K26</f>
        <v>עמלות וריביות בנקים</v>
      </c>
      <c r="L26" s="113">
        <f>יא!L26</f>
        <v>0</v>
      </c>
      <c r="M26" s="100">
        <f>SUMPRODUCT(($D$6:$D$1503)*($C$6:$C$1503=K26)*($B$6:$B$1503&lt;&gt;'הוראות שימוש'!$D$88))</f>
        <v>0</v>
      </c>
      <c r="N26" s="101">
        <f>יא!N26+$L$1500*(L26-M26)</f>
        <v>0</v>
      </c>
    </row>
    <row r="27" spans="1:14" x14ac:dyDescent="0.2">
      <c r="A27" s="134"/>
      <c r="B27" s="135"/>
      <c r="C27" s="136"/>
      <c r="D27" s="137"/>
      <c r="E27" s="138"/>
      <c r="F27" s="137"/>
      <c r="G27" s="127"/>
      <c r="H27" s="141"/>
      <c r="I27" s="143"/>
      <c r="K27" s="94" t="str">
        <f>יא!K27</f>
        <v>טיפולי שיניים</v>
      </c>
      <c r="L27" s="113">
        <f>יא!L27</f>
        <v>0</v>
      </c>
      <c r="M27" s="100">
        <f>SUMPRODUCT(($D$6:$D$1503)*($C$6:$C$1503=K27)*($B$6:$B$1503&lt;&gt;'הוראות שימוש'!$D$88))</f>
        <v>0</v>
      </c>
      <c r="N27" s="101">
        <f>יא!N27+$L$1500*(L27-M27)</f>
        <v>0</v>
      </c>
    </row>
    <row r="28" spans="1:14" x14ac:dyDescent="0.2">
      <c r="A28" s="134"/>
      <c r="B28" s="135"/>
      <c r="C28" s="136"/>
      <c r="D28" s="137"/>
      <c r="E28" s="138"/>
      <c r="F28" s="137"/>
      <c r="G28" s="127"/>
      <c r="H28" s="141"/>
      <c r="I28" s="143"/>
      <c r="K28" s="94" t="str">
        <f>יא!K28</f>
        <v>אופטיקה</v>
      </c>
      <c r="L28" s="113">
        <f>יא!L28</f>
        <v>0</v>
      </c>
      <c r="M28" s="100">
        <f>SUMPRODUCT(($D$6:$D$1503)*($C$6:$C$1503=K28)*($B$6:$B$1503&lt;&gt;'הוראות שימוש'!$D$88))</f>
        <v>0</v>
      </c>
      <c r="N28" s="101">
        <f>יא!N28+$L$1500*(L28-M28)</f>
        <v>0</v>
      </c>
    </row>
    <row r="29" spans="1:14" x14ac:dyDescent="0.2">
      <c r="A29" s="134"/>
      <c r="B29" s="135"/>
      <c r="C29" s="136"/>
      <c r="D29" s="137"/>
      <c r="E29" s="138"/>
      <c r="F29" s="137"/>
      <c r="G29" s="127"/>
      <c r="H29" s="141"/>
      <c r="I29" s="143"/>
      <c r="K29" s="94" t="str">
        <f>יא!K29</f>
        <v>חופשה / טיול</v>
      </c>
      <c r="L29" s="113">
        <f>יא!L29</f>
        <v>0</v>
      </c>
      <c r="M29" s="100">
        <f>SUMPRODUCT(($D$6:$D$1503)*($C$6:$C$1503=K29)*($B$6:$B$1503&lt;&gt;'הוראות שימוש'!$D$88))</f>
        <v>0</v>
      </c>
      <c r="N29" s="101">
        <f>יא!N29+$L$1500*(L29-M29)</f>
        <v>0</v>
      </c>
    </row>
    <row r="30" spans="1:14" x14ac:dyDescent="0.2">
      <c r="A30" s="134"/>
      <c r="B30" s="135"/>
      <c r="C30" s="136"/>
      <c r="D30" s="137"/>
      <c r="E30" s="138"/>
      <c r="F30" s="137"/>
      <c r="G30" s="127"/>
      <c r="H30" s="141"/>
      <c r="I30" s="143"/>
      <c r="K30" s="94" t="str">
        <f>יא!K30</f>
        <v>יהדות / חגים</v>
      </c>
      <c r="L30" s="113">
        <f>יא!L30</f>
        <v>0</v>
      </c>
      <c r="M30" s="100">
        <f>SUMPRODUCT(($D$6:$D$1503)*($C$6:$C$1503=K30)*($B$6:$B$1503&lt;&gt;'הוראות שימוש'!$D$88))</f>
        <v>0</v>
      </c>
      <c r="N30" s="101">
        <f>יא!N30+$L$1500*(L30-M30)</f>
        <v>0</v>
      </c>
    </row>
    <row r="31" spans="1:14" x14ac:dyDescent="0.2">
      <c r="A31" s="134"/>
      <c r="B31" s="135"/>
      <c r="C31" s="136"/>
      <c r="D31" s="137"/>
      <c r="E31" s="138"/>
      <c r="F31" s="137"/>
      <c r="G31" s="127"/>
      <c r="H31" s="141"/>
      <c r="I31" s="143"/>
      <c r="K31" s="94" t="str">
        <f>יא!K31</f>
        <v>מתנות לאירועים ושמחות</v>
      </c>
      <c r="L31" s="113">
        <f>יא!L31</f>
        <v>0</v>
      </c>
      <c r="M31" s="100">
        <f>SUMPRODUCT(($D$6:$D$1503)*($C$6:$C$1503=K31)*($B$6:$B$1503&lt;&gt;'הוראות שימוש'!$D$88))</f>
        <v>0</v>
      </c>
      <c r="N31" s="101">
        <f>יא!N31+$L$1500*(L31-M31)</f>
        <v>0</v>
      </c>
    </row>
    <row r="32" spans="1:14" x14ac:dyDescent="0.2">
      <c r="A32" s="134"/>
      <c r="B32" s="135"/>
      <c r="C32" s="136"/>
      <c r="D32" s="137"/>
      <c r="E32" s="138"/>
      <c r="F32" s="137"/>
      <c r="G32" s="127"/>
      <c r="H32" s="141"/>
      <c r="I32" s="143"/>
      <c r="K32" s="94" t="str">
        <f>יא!K32</f>
        <v>רכישות ושירותים</v>
      </c>
      <c r="L32" s="113">
        <f>יא!L32</f>
        <v>0</v>
      </c>
      <c r="M32" s="100">
        <f>SUMPRODUCT(($D$6:$D$1503)*($C$6:$C$1503=K32)*($B$6:$B$1503&lt;&gt;'הוראות שימוש'!$D$88))</f>
        <v>0</v>
      </c>
      <c r="N32" s="101">
        <f>יא!N32+$L$1500*(L32-M32)</f>
        <v>0</v>
      </c>
    </row>
    <row r="33" spans="1:14" x14ac:dyDescent="0.2">
      <c r="A33" s="134"/>
      <c r="B33" s="135"/>
      <c r="C33" s="136"/>
      <c r="D33" s="137"/>
      <c r="E33" s="138"/>
      <c r="F33" s="137"/>
      <c r="G33" s="127"/>
      <c r="H33" s="141"/>
      <c r="I33" s="143"/>
      <c r="K33" s="94" t="str">
        <f>יא!K33</f>
        <v>תספורת וקוסמטיקה</v>
      </c>
      <c r="L33" s="113">
        <f>יא!L33</f>
        <v>0</v>
      </c>
      <c r="M33" s="100">
        <f>SUMPRODUCT(($D$6:$D$1503)*($C$6:$C$1503=K33)*($B$6:$B$1503&lt;&gt;'הוראות שימוש'!$D$88))</f>
        <v>0</v>
      </c>
      <c r="N33" s="101">
        <f>יא!N33+$L$1500*(L33-M33)</f>
        <v>0</v>
      </c>
    </row>
    <row r="34" spans="1:14" x14ac:dyDescent="0.2">
      <c r="A34" s="134"/>
      <c r="B34" s="135"/>
      <c r="C34" s="136"/>
      <c r="D34" s="137"/>
      <c r="E34" s="138"/>
      <c r="F34" s="137"/>
      <c r="G34" s="127"/>
      <c r="H34" s="141"/>
      <c r="I34" s="143"/>
      <c r="K34" s="94" t="str">
        <f>יא!K34</f>
        <v>ביטוח לאומי (למי שלא עובד)</v>
      </c>
      <c r="L34" s="113">
        <f>יא!L34</f>
        <v>0</v>
      </c>
      <c r="M34" s="100">
        <f>SUMPRODUCT(($D$6:$D$1503)*($C$6:$C$1503=K34)*($B$6:$B$1503&lt;&gt;'הוראות שימוש'!$D$88))</f>
        <v>0</v>
      </c>
      <c r="N34" s="101">
        <f>יא!N34+$L$1500*(L34-M34)</f>
        <v>0</v>
      </c>
    </row>
    <row r="35" spans="1:14" x14ac:dyDescent="0.2">
      <c r="A35" s="134"/>
      <c r="B35" s="135"/>
      <c r="C35" s="136"/>
      <c r="D35" s="137"/>
      <c r="E35" s="138"/>
      <c r="F35" s="137"/>
      <c r="G35" s="127"/>
      <c r="H35" s="141"/>
      <c r="I35" s="143"/>
      <c r="K35" s="94" t="str">
        <f>יא!K35</f>
        <v>מזון</v>
      </c>
      <c r="L35" s="113">
        <f>יא!L35</f>
        <v>0</v>
      </c>
      <c r="M35" s="100">
        <f>SUMPRODUCT(($D$6:$D$1503)*($C$6:$C$1503=K35)*($B$6:$B$1503&lt;&gt;'הוראות שימוש'!$D$88))</f>
        <v>0</v>
      </c>
      <c r="N35" s="101">
        <f>יא!N35+$L$1500*(L35-M35)</f>
        <v>0</v>
      </c>
    </row>
    <row r="36" spans="1:14" x14ac:dyDescent="0.2">
      <c r="A36" s="134"/>
      <c r="B36" s="135"/>
      <c r="C36" s="136"/>
      <c r="D36" s="137"/>
      <c r="E36" s="138"/>
      <c r="F36" s="137"/>
      <c r="G36" s="127"/>
      <c r="H36" s="141"/>
      <c r="I36" s="143"/>
      <c r="K36" s="94" t="str">
        <f>יא!K36</f>
        <v>תחבורה ציבורית</v>
      </c>
      <c r="L36" s="113">
        <f>יא!L36</f>
        <v>0</v>
      </c>
      <c r="M36" s="100">
        <f>SUMPRODUCT(($D$6:$D$1503)*($C$6:$C$1503=K36)*($B$6:$B$1503&lt;&gt;'הוראות שימוש'!$D$88))</f>
        <v>0</v>
      </c>
      <c r="N36" s="101">
        <f>יא!N36+$L$1500*(L36-M36)</f>
        <v>0</v>
      </c>
    </row>
    <row r="37" spans="1:14" x14ac:dyDescent="0.2">
      <c r="A37" s="134"/>
      <c r="B37" s="135"/>
      <c r="C37" s="136"/>
      <c r="D37" s="137"/>
      <c r="E37" s="138"/>
      <c r="F37" s="137"/>
      <c r="G37" s="127"/>
      <c r="H37" s="141"/>
      <c r="I37" s="143"/>
      <c r="K37" s="94" t="str">
        <f>יא!K37</f>
        <v>דלק וחניה</v>
      </c>
      <c r="L37" s="113">
        <f>יא!L37</f>
        <v>0</v>
      </c>
      <c r="M37" s="100">
        <f>SUMPRODUCT(($D$6:$D$1503)*($C$6:$C$1503=K37)*($B$6:$B$1503&lt;&gt;'הוראות שימוש'!$D$88))</f>
        <v>0</v>
      </c>
      <c r="N37" s="101">
        <f>יא!N37+$L$1500*(L37-M37)</f>
        <v>0</v>
      </c>
    </row>
    <row r="38" spans="1:14" x14ac:dyDescent="0.2">
      <c r="A38" s="134"/>
      <c r="B38" s="135"/>
      <c r="C38" s="136"/>
      <c r="D38" s="137"/>
      <c r="E38" s="138"/>
      <c r="F38" s="137"/>
      <c r="G38" s="127"/>
      <c r="H38" s="141"/>
      <c r="I38" s="143"/>
      <c r="K38" s="94" t="str">
        <f>יא!K38</f>
        <v>טלפון נייח</v>
      </c>
      <c r="L38" s="113">
        <f>יא!L38</f>
        <v>0</v>
      </c>
      <c r="M38" s="100">
        <f>SUMPRODUCT(($D$6:$D$1503)*($C$6:$C$1503=K38)*($B$6:$B$1503&lt;&gt;'הוראות שימוש'!$D$88))</f>
        <v>0</v>
      </c>
      <c r="N38" s="101">
        <f>יא!N38+$L$1500*(L38-M38)</f>
        <v>0</v>
      </c>
    </row>
    <row r="39" spans="1:14" x14ac:dyDescent="0.2">
      <c r="A39" s="134"/>
      <c r="B39" s="135"/>
      <c r="C39" s="136"/>
      <c r="D39" s="137"/>
      <c r="E39" s="138"/>
      <c r="F39" s="137"/>
      <c r="G39" s="127"/>
      <c r="H39" s="141"/>
      <c r="I39" s="143"/>
      <c r="K39" s="94" t="str">
        <f>יא!K39</f>
        <v>טלפון נייד</v>
      </c>
      <c r="L39" s="113">
        <f>יא!L39</f>
        <v>0</v>
      </c>
      <c r="M39" s="100">
        <f>SUMPRODUCT(($D$6:$D$1503)*($C$6:$C$1503=K39)*($B$6:$B$1503&lt;&gt;'הוראות שימוש'!$D$88))</f>
        <v>0</v>
      </c>
      <c r="N39" s="101">
        <f>יא!N39+$L$1500*(L39-M39)</f>
        <v>0</v>
      </c>
    </row>
    <row r="40" spans="1:14" x14ac:dyDescent="0.2">
      <c r="A40" s="134"/>
      <c r="B40" s="135"/>
      <c r="C40" s="136"/>
      <c r="D40" s="137"/>
      <c r="E40" s="138"/>
      <c r="F40" s="137"/>
      <c r="G40" s="127"/>
      <c r="H40" s="141"/>
      <c r="I40" s="143"/>
      <c r="K40" s="94" t="str">
        <f>יא!K40</f>
        <v>תיקונים בבית / במכשירים</v>
      </c>
      <c r="L40" s="113">
        <f>יא!L40</f>
        <v>0</v>
      </c>
      <c r="M40" s="100">
        <f>SUMPRODUCT(($D$6:$D$1503)*($C$6:$C$1503=K40)*($B$6:$B$1503&lt;&gt;'הוראות שימוש'!$D$88))</f>
        <v>0</v>
      </c>
      <c r="N40" s="101">
        <f>יא!N40+$L$1500*(L40-M40)</f>
        <v>0</v>
      </c>
    </row>
    <row r="41" spans="1:14" x14ac:dyDescent="0.2">
      <c r="A41" s="134"/>
      <c r="B41" s="135"/>
      <c r="C41" s="136"/>
      <c r="D41" s="137"/>
      <c r="E41" s="138"/>
      <c r="F41" s="137"/>
      <c r="G41" s="127"/>
      <c r="H41" s="141"/>
      <c r="I41" s="143"/>
      <c r="K41" s="94" t="str">
        <f>יא!K41</f>
        <v>עוזרת / שמרטף</v>
      </c>
      <c r="L41" s="113">
        <f>יא!L41</f>
        <v>0</v>
      </c>
      <c r="M41" s="100">
        <f>SUMPRODUCT(($D$6:$D$1503)*($C$6:$C$1503=K41)*($B$6:$B$1503&lt;&gt;'הוראות שימוש'!$D$88))</f>
        <v>0</v>
      </c>
      <c r="N41" s="101">
        <f>יא!N41+$L$1500*(L41-M41)</f>
        <v>0</v>
      </c>
    </row>
    <row r="42" spans="1:14" x14ac:dyDescent="0.2">
      <c r="A42" s="134"/>
      <c r="B42" s="135"/>
      <c r="C42" s="136"/>
      <c r="D42" s="137"/>
      <c r="E42" s="138"/>
      <c r="F42" s="137"/>
      <c r="G42" s="127"/>
      <c r="H42" s="141"/>
      <c r="I42" s="143"/>
      <c r="K42" s="94" t="str">
        <f>יא!K42</f>
        <v>סיגריות</v>
      </c>
      <c r="L42" s="113">
        <f>יא!L42</f>
        <v>0</v>
      </c>
      <c r="M42" s="100">
        <f>SUMPRODUCT(($D$6:$D$1503)*($C$6:$C$1503=K42)*($B$6:$B$1503&lt;&gt;'הוראות שימוש'!$D$88))</f>
        <v>0</v>
      </c>
      <c r="N42" s="101">
        <f>יא!N42+$L$1500*(L42-M42)</f>
        <v>0</v>
      </c>
    </row>
    <row r="43" spans="1:14" x14ac:dyDescent="0.2">
      <c r="A43" s="134"/>
      <c r="B43" s="135"/>
      <c r="C43" s="136"/>
      <c r="D43" s="137"/>
      <c r="E43" s="138"/>
      <c r="F43" s="137"/>
      <c r="G43" s="127"/>
      <c r="H43" s="141"/>
      <c r="I43" s="143"/>
      <c r="K43" s="94" t="str">
        <f>יא!K43</f>
        <v>דברים נוספים</v>
      </c>
      <c r="L43" s="113">
        <f>יא!L43</f>
        <v>0</v>
      </c>
      <c r="M43" s="100">
        <f>SUMPRODUCT(($D$6:$D$1503)*($C$6:$C$1503=K43)*($B$6:$B$1503&lt;&gt;'הוראות שימוש'!$D$88))</f>
        <v>0</v>
      </c>
      <c r="N43" s="101">
        <f>יא!N43+$L$1500*(L43-M43)</f>
        <v>0</v>
      </c>
    </row>
    <row r="44" spans="1:14" x14ac:dyDescent="0.2">
      <c r="A44" s="134"/>
      <c r="B44" s="135"/>
      <c r="C44" s="136"/>
      <c r="D44" s="137"/>
      <c r="E44" s="138"/>
      <c r="F44" s="137"/>
      <c r="G44" s="127"/>
      <c r="H44" s="141"/>
      <c r="I44" s="143"/>
      <c r="J44" s="6" t="s">
        <v>42</v>
      </c>
      <c r="K44" s="94" t="str">
        <f>יא!K44</f>
        <v>הוצאות - מותאם אישית1</v>
      </c>
      <c r="L44" s="113">
        <f>יא!L44</f>
        <v>0</v>
      </c>
      <c r="M44" s="100">
        <f>SUMPRODUCT(($D$6:$D$1503)*($C$6:$C$1503=K44)*($B$6:$B$1503&lt;&gt;'הוראות שימוש'!$D$88))</f>
        <v>0</v>
      </c>
      <c r="N44" s="101">
        <f>יא!N44+$L$1500*(L44-M44)</f>
        <v>0</v>
      </c>
    </row>
    <row r="45" spans="1:14" x14ac:dyDescent="0.2">
      <c r="A45" s="134"/>
      <c r="B45" s="135"/>
      <c r="C45" s="136"/>
      <c r="D45" s="137"/>
      <c r="E45" s="138"/>
      <c r="F45" s="137"/>
      <c r="G45" s="127"/>
      <c r="H45" s="141"/>
      <c r="I45" s="143"/>
      <c r="K45" s="94" t="str">
        <f>יא!K45</f>
        <v>הוצאות - מותאם אישית2</v>
      </c>
      <c r="L45" s="113">
        <f>יא!L45</f>
        <v>0</v>
      </c>
      <c r="M45" s="100">
        <f>SUMPRODUCT(($D$6:$D$1503)*($C$6:$C$1503=K45)*($B$6:$B$1503&lt;&gt;'הוראות שימוש'!$D$88))</f>
        <v>0</v>
      </c>
      <c r="N45" s="101">
        <f>יא!N45+$L$1500*(L45-M45)</f>
        <v>0</v>
      </c>
    </row>
    <row r="46" spans="1:14" x14ac:dyDescent="0.2">
      <c r="A46" s="134"/>
      <c r="B46" s="135"/>
      <c r="C46" s="136"/>
      <c r="D46" s="137"/>
      <c r="E46" s="138"/>
      <c r="F46" s="137"/>
      <c r="G46" s="127"/>
      <c r="H46" s="141"/>
      <c r="I46" s="143"/>
      <c r="K46" s="94" t="str">
        <f>יא!K46</f>
        <v>הוצאות - מותאם אישית3</v>
      </c>
      <c r="L46" s="113">
        <f>יא!L46</f>
        <v>0</v>
      </c>
      <c r="M46" s="100">
        <f>SUMPRODUCT(($D$6:$D$1503)*($C$6:$C$1503=K46)*($B$6:$B$1503&lt;&gt;'הוראות שימוש'!$D$88))</f>
        <v>0</v>
      </c>
      <c r="N46" s="101">
        <f>יא!N46+$L$1500*(L46-M46)</f>
        <v>0</v>
      </c>
    </row>
    <row r="47" spans="1:14" x14ac:dyDescent="0.2">
      <c r="A47" s="134"/>
      <c r="B47" s="135"/>
      <c r="C47" s="136"/>
      <c r="D47" s="137"/>
      <c r="E47" s="138"/>
      <c r="F47" s="137"/>
      <c r="G47" s="127"/>
      <c r="H47" s="141"/>
      <c r="I47" s="143"/>
      <c r="K47" s="94" t="str">
        <f>יא!K47</f>
        <v>הוצאות - מותאם אישית4</v>
      </c>
      <c r="L47" s="113">
        <f>יא!L47</f>
        <v>0</v>
      </c>
      <c r="M47" s="100">
        <f>SUMPRODUCT(($D$6:$D$1503)*($C$6:$C$1503=K47)*($B$6:$B$1503&lt;&gt;'הוראות שימוש'!$D$88))</f>
        <v>0</v>
      </c>
      <c r="N47" s="101">
        <f>יא!N47+$L$1500*(L47-M47)</f>
        <v>0</v>
      </c>
    </row>
    <row r="48" spans="1:14" x14ac:dyDescent="0.2">
      <c r="A48" s="134"/>
      <c r="B48" s="135"/>
      <c r="C48" s="136"/>
      <c r="D48" s="137"/>
      <c r="E48" s="138"/>
      <c r="F48" s="137"/>
      <c r="G48" s="127"/>
      <c r="H48" s="141"/>
      <c r="I48" s="143"/>
      <c r="K48" s="94" t="str">
        <f>יא!K48</f>
        <v>הוצאות - מותאם אישית5</v>
      </c>
      <c r="L48" s="113">
        <f>יא!L48</f>
        <v>0</v>
      </c>
      <c r="M48" s="100">
        <f>SUMPRODUCT(($D$6:$D$1503)*($C$6:$C$1503=K48)*($B$6:$B$1503&lt;&gt;'הוראות שימוש'!$D$88))</f>
        <v>0</v>
      </c>
      <c r="N48" s="101">
        <f>יא!N48+$L$1500*(L48-M48)</f>
        <v>0</v>
      </c>
    </row>
    <row r="49" spans="1:14" x14ac:dyDescent="0.2">
      <c r="A49" s="134"/>
      <c r="B49" s="135"/>
      <c r="C49" s="136"/>
      <c r="D49" s="137"/>
      <c r="E49" s="138"/>
      <c r="F49" s="137"/>
      <c r="G49" s="127"/>
      <c r="H49" s="141"/>
      <c r="I49" s="143"/>
      <c r="K49" s="94" t="str">
        <f>יא!K49</f>
        <v>הוצאות - מותאם אישית6</v>
      </c>
      <c r="L49" s="113">
        <f>יא!L49</f>
        <v>0</v>
      </c>
      <c r="M49" s="100">
        <f>SUMPRODUCT(($D$6:$D$1503)*($C$6:$C$1503=K49)*($B$6:$B$1503&lt;&gt;'הוראות שימוש'!$D$88))</f>
        <v>0</v>
      </c>
      <c r="N49" s="101">
        <f>יא!N49+$L$1500*(L49-M49)</f>
        <v>0</v>
      </c>
    </row>
    <row r="50" spans="1:14" ht="15.75" thickBot="1" x14ac:dyDescent="0.25">
      <c r="A50" s="134"/>
      <c r="B50" s="135"/>
      <c r="C50" s="136"/>
      <c r="D50" s="137"/>
      <c r="E50" s="138"/>
      <c r="F50" s="137"/>
      <c r="G50" s="127"/>
      <c r="H50" s="141"/>
      <c r="I50" s="143"/>
      <c r="K50" s="44" t="str">
        <f>יא!K50</f>
        <v>החזרי חובות</v>
      </c>
      <c r="L50" s="74">
        <f>יא!L50</f>
        <v>0</v>
      </c>
      <c r="M50" s="4">
        <f>SUMPRODUCT(($D$6:$D$1503)*($C$6:$C$1503=K50)*($B$6:$B$1503&lt;&gt;'הוראות שימוש'!$D$88))</f>
        <v>0</v>
      </c>
      <c r="N50" s="56">
        <f>יא!N50+$L$1500*(L50-M50)</f>
        <v>0</v>
      </c>
    </row>
    <row r="51" spans="1:14" ht="16.5" thickBot="1" x14ac:dyDescent="0.3">
      <c r="A51" s="134"/>
      <c r="B51" s="135"/>
      <c r="C51" s="136"/>
      <c r="D51" s="137"/>
      <c r="E51" s="138"/>
      <c r="F51" s="137"/>
      <c r="G51" s="127"/>
      <c r="H51" s="141"/>
      <c r="I51" s="143"/>
      <c r="K51" s="41"/>
      <c r="L51" s="75"/>
      <c r="M51" s="41"/>
      <c r="N51" s="57"/>
    </row>
    <row r="52" spans="1:14" ht="15.75" x14ac:dyDescent="0.25">
      <c r="A52" s="134"/>
      <c r="B52" s="135"/>
      <c r="C52" s="136"/>
      <c r="D52" s="137"/>
      <c r="E52" s="138"/>
      <c r="F52" s="137"/>
      <c r="G52" s="127"/>
      <c r="H52" s="141"/>
      <c r="I52" s="143"/>
      <c r="J52" s="116"/>
      <c r="K52" s="45" t="s">
        <v>0</v>
      </c>
      <c r="L52" s="76" t="s">
        <v>45</v>
      </c>
      <c r="M52" s="30" t="s">
        <v>48</v>
      </c>
      <c r="N52" s="58" t="s">
        <v>46</v>
      </c>
    </row>
    <row r="53" spans="1:14" x14ac:dyDescent="0.2">
      <c r="A53" s="134"/>
      <c r="B53" s="135"/>
      <c r="C53" s="136"/>
      <c r="D53" s="137"/>
      <c r="E53" s="138"/>
      <c r="F53" s="137"/>
      <c r="G53" s="127"/>
      <c r="H53" s="141"/>
      <c r="I53" s="143"/>
      <c r="K53" s="102" t="str">
        <f>יא!K53</f>
        <v>שכר עבודה 1</v>
      </c>
      <c r="L53" s="114">
        <f>יא!L53</f>
        <v>0</v>
      </c>
      <c r="M53" s="104">
        <f>SUMPRODUCT(($D$6:$D$1503)*($C$6:$C$1503=K53)*($B$6:$B$1503='הוראות שימוש'!$D$88))</f>
        <v>0</v>
      </c>
      <c r="N53" s="104">
        <f>יא!N53+$L$1500*(M53-L53)</f>
        <v>0</v>
      </c>
    </row>
    <row r="54" spans="1:14" x14ac:dyDescent="0.2">
      <c r="A54" s="134"/>
      <c r="B54" s="135"/>
      <c r="C54" s="136"/>
      <c r="D54" s="137"/>
      <c r="E54" s="138"/>
      <c r="F54" s="137"/>
      <c r="G54" s="127"/>
      <c r="H54" s="141"/>
      <c r="I54" s="143"/>
      <c r="K54" s="106" t="str">
        <f>יא!K54</f>
        <v>שכר עבודה 2</v>
      </c>
      <c r="L54" s="115">
        <f>יא!L54</f>
        <v>0</v>
      </c>
      <c r="M54" s="108">
        <f>SUMPRODUCT(($D$6:$D$1503)*($C$6:$C$1503=K54)*($B$6:$B$1503='הוראות שימוש'!$D$88))</f>
        <v>0</v>
      </c>
      <c r="N54" s="109">
        <f>יא!N54+$L$1500*(M54-L54)</f>
        <v>0</v>
      </c>
    </row>
    <row r="55" spans="1:14" x14ac:dyDescent="0.2">
      <c r="A55" s="134"/>
      <c r="B55" s="135"/>
      <c r="C55" s="136"/>
      <c r="D55" s="137"/>
      <c r="E55" s="138"/>
      <c r="F55" s="137"/>
      <c r="G55" s="127"/>
      <c r="H55" s="141"/>
      <c r="I55" s="143"/>
      <c r="K55" s="106" t="str">
        <f>יא!K55</f>
        <v>שכר עבודה 3</v>
      </c>
      <c r="L55" s="115">
        <f>יא!L55</f>
        <v>0</v>
      </c>
      <c r="M55" s="108">
        <f>SUMPRODUCT(($D$6:$D$1503)*($C$6:$C$1503=K55)*($B$6:$B$1503='הוראות שימוש'!$D$88))</f>
        <v>0</v>
      </c>
      <c r="N55" s="109">
        <f>יא!N55+$L$1500*(M55-L55)</f>
        <v>0</v>
      </c>
    </row>
    <row r="56" spans="1:14" x14ac:dyDescent="0.2">
      <c r="A56" s="134"/>
      <c r="B56" s="135"/>
      <c r="C56" s="136"/>
      <c r="D56" s="137"/>
      <c r="E56" s="138"/>
      <c r="F56" s="137"/>
      <c r="G56" s="127"/>
      <c r="H56" s="141"/>
      <c r="I56" s="143"/>
      <c r="K56" s="106" t="str">
        <f>יא!K56</f>
        <v>שכר עבודה 4</v>
      </c>
      <c r="L56" s="115">
        <f>יא!L56</f>
        <v>0</v>
      </c>
      <c r="M56" s="108">
        <f>SUMPRODUCT(($D$6:$D$1503)*($C$6:$C$1503=K56)*($B$6:$B$1503='הוראות שימוש'!$D$88))</f>
        <v>0</v>
      </c>
      <c r="N56" s="109">
        <f>יא!N56+$L$1500*(M56-L56)</f>
        <v>0</v>
      </c>
    </row>
    <row r="57" spans="1:14" x14ac:dyDescent="0.2">
      <c r="A57" s="134"/>
      <c r="B57" s="135"/>
      <c r="C57" s="136"/>
      <c r="D57" s="137"/>
      <c r="E57" s="138"/>
      <c r="F57" s="137"/>
      <c r="G57" s="127"/>
      <c r="H57" s="141"/>
      <c r="I57" s="143"/>
      <c r="K57" s="106" t="str">
        <f>יא!K57</f>
        <v>קצבת ילדים</v>
      </c>
      <c r="L57" s="115">
        <f>יא!L57</f>
        <v>0</v>
      </c>
      <c r="M57" s="108">
        <f>SUMPRODUCT(($D$6:$D$1503)*($C$6:$C$1503=K57)*($B$6:$B$1503='הוראות שימוש'!$D$88))</f>
        <v>0</v>
      </c>
      <c r="N57" s="109">
        <f>יא!N57+$L$1500*(M57-L57)</f>
        <v>0</v>
      </c>
    </row>
    <row r="58" spans="1:14" x14ac:dyDescent="0.2">
      <c r="A58" s="134"/>
      <c r="B58" s="135"/>
      <c r="C58" s="136"/>
      <c r="D58" s="137"/>
      <c r="E58" s="138"/>
      <c r="F58" s="137"/>
      <c r="G58" s="127"/>
      <c r="H58" s="141"/>
      <c r="I58" s="143"/>
      <c r="K58" s="106" t="str">
        <f>יא!K58</f>
        <v>קצבאות נוספות</v>
      </c>
      <c r="L58" s="115">
        <f>יא!L58</f>
        <v>0</v>
      </c>
      <c r="M58" s="108">
        <f>SUMPRODUCT(($D$6:$D$1503)*($C$6:$C$1503=K58)*($B$6:$B$1503='הוראות שימוש'!$D$88))</f>
        <v>0</v>
      </c>
      <c r="N58" s="109">
        <f>יא!N58+$L$1500*(M58-L58)</f>
        <v>0</v>
      </c>
    </row>
    <row r="59" spans="1:14" x14ac:dyDescent="0.2">
      <c r="A59" s="134"/>
      <c r="B59" s="135"/>
      <c r="C59" s="136"/>
      <c r="D59" s="137"/>
      <c r="E59" s="138"/>
      <c r="F59" s="137"/>
      <c r="G59" s="127"/>
      <c r="H59" s="141"/>
      <c r="I59" s="143"/>
      <c r="K59" s="106" t="str">
        <f>יא!K59</f>
        <v>סיוע בשכר דירה</v>
      </c>
      <c r="L59" s="115">
        <f>יא!L59</f>
        <v>0</v>
      </c>
      <c r="M59" s="108">
        <f>SUMPRODUCT(($D$6:$D$1503)*($C$6:$C$1503=K59)*($B$6:$B$1503='הוראות שימוש'!$D$88))</f>
        <v>0</v>
      </c>
      <c r="N59" s="109">
        <f>יא!N59+$L$1500*(M59-L59)</f>
        <v>0</v>
      </c>
    </row>
    <row r="60" spans="1:14" x14ac:dyDescent="0.2">
      <c r="A60" s="134"/>
      <c r="B60" s="135"/>
      <c r="C60" s="136"/>
      <c r="D60" s="137"/>
      <c r="E60" s="138"/>
      <c r="F60" s="137"/>
      <c r="G60" s="127"/>
      <c r="H60" s="141"/>
      <c r="I60" s="143"/>
      <c r="K60" s="106" t="str">
        <f>יא!K60</f>
        <v>מזונות</v>
      </c>
      <c r="L60" s="115">
        <f>יא!L60</f>
        <v>0</v>
      </c>
      <c r="M60" s="108">
        <f>SUMPRODUCT(($D$6:$D$1503)*($C$6:$C$1503=K60)*($B$6:$B$1503='הוראות שימוש'!$D$88))</f>
        <v>0</v>
      </c>
      <c r="N60" s="109">
        <f>יא!N60+$L$1500*(M60-L60)</f>
        <v>0</v>
      </c>
    </row>
    <row r="61" spans="1:14" x14ac:dyDescent="0.2">
      <c r="A61" s="134"/>
      <c r="B61" s="135"/>
      <c r="C61" s="136"/>
      <c r="D61" s="137"/>
      <c r="E61" s="138"/>
      <c r="F61" s="137"/>
      <c r="G61" s="127"/>
      <c r="H61" s="141"/>
      <c r="I61" s="143"/>
      <c r="K61" s="106" t="str">
        <f>יא!K61</f>
        <v>הכנסה מנכס</v>
      </c>
      <c r="L61" s="115">
        <f>יא!L61</f>
        <v>0</v>
      </c>
      <c r="M61" s="108">
        <f>SUMPRODUCT(($D$6:$D$1503)*($C$6:$C$1503=K61)*($B$6:$B$1503='הוראות שימוש'!$D$88))</f>
        <v>0</v>
      </c>
      <c r="N61" s="109">
        <f>יא!N61+$L$1500*(M61-L61)</f>
        <v>0</v>
      </c>
    </row>
    <row r="62" spans="1:14" x14ac:dyDescent="0.2">
      <c r="A62" s="134"/>
      <c r="B62" s="135"/>
      <c r="C62" s="136"/>
      <c r="D62" s="137"/>
      <c r="E62" s="138"/>
      <c r="F62" s="137"/>
      <c r="G62" s="127"/>
      <c r="H62" s="141"/>
      <c r="I62" s="143"/>
      <c r="K62" s="106" t="str">
        <f>יא!K62</f>
        <v>עזרה מההורים</v>
      </c>
      <c r="L62" s="115">
        <f>יא!L62</f>
        <v>0</v>
      </c>
      <c r="M62" s="108">
        <f>SUMPRODUCT(($D$6:$D$1503)*($C$6:$C$1503=K62)*($B$6:$B$1503='הוראות שימוש'!$D$88))</f>
        <v>0</v>
      </c>
      <c r="N62" s="109">
        <f>יא!N62+$L$1500*(M62-L62)</f>
        <v>0</v>
      </c>
    </row>
    <row r="63" spans="1:14" x14ac:dyDescent="0.2">
      <c r="A63" s="134"/>
      <c r="B63" s="135"/>
      <c r="C63" s="136"/>
      <c r="D63" s="137"/>
      <c r="E63" s="138"/>
      <c r="F63" s="137"/>
      <c r="G63" s="127"/>
      <c r="H63" s="141"/>
      <c r="I63" s="143"/>
      <c r="K63" s="106" t="str">
        <f>יא!K63</f>
        <v>הכנסה נוספת</v>
      </c>
      <c r="L63" s="115">
        <f>יא!L63</f>
        <v>0</v>
      </c>
      <c r="M63" s="108">
        <f>SUMPRODUCT(($D$6:$D$1503)*($C$6:$C$1503=K63)*($B$6:$B$1503='הוראות שימוש'!$D$88))</f>
        <v>0</v>
      </c>
      <c r="N63" s="109">
        <f>יא!N63+$L$1500*(M63-L63)</f>
        <v>0</v>
      </c>
    </row>
    <row r="64" spans="1:14" x14ac:dyDescent="0.2">
      <c r="A64" s="134"/>
      <c r="B64" s="135"/>
      <c r="C64" s="136"/>
      <c r="D64" s="137"/>
      <c r="E64" s="138"/>
      <c r="F64" s="137"/>
      <c r="G64" s="127"/>
      <c r="H64" s="141"/>
      <c r="I64" s="143"/>
      <c r="K64" s="106" t="str">
        <f>יא!K64</f>
        <v>הכנסות - מותאם אישית1</v>
      </c>
      <c r="L64" s="115">
        <f>יא!L64</f>
        <v>0</v>
      </c>
      <c r="M64" s="108">
        <f>SUMPRODUCT(($D$6:$D$1503)*($C$6:$C$1503=K64)*($B$6:$B$1503='הוראות שימוש'!$D$88))</f>
        <v>0</v>
      </c>
      <c r="N64" s="109">
        <f>יא!N64+$L$1500*(M64-L64)</f>
        <v>0</v>
      </c>
    </row>
    <row r="65" spans="1:14" ht="15.75" thickBot="1" x14ac:dyDescent="0.25">
      <c r="A65" s="134"/>
      <c r="B65" s="135"/>
      <c r="C65" s="136"/>
      <c r="D65" s="137"/>
      <c r="E65" s="138"/>
      <c r="F65" s="137"/>
      <c r="G65" s="127"/>
      <c r="H65" s="141"/>
      <c r="I65" s="143"/>
      <c r="K65" s="46" t="str">
        <f>יא!K65</f>
        <v>הכנסות - מותאם אישית2</v>
      </c>
      <c r="L65" s="77">
        <f>יא!L65</f>
        <v>0</v>
      </c>
      <c r="M65" s="31">
        <f>SUMPRODUCT(($D$6:$D$1503)*($C$6:$C$1503=K65)*($B$6:$B$1503='הוראות שימוש'!$D$88))</f>
        <v>0</v>
      </c>
      <c r="N65" s="59">
        <f>יא!N65+$L$1500*(M65-L65)</f>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7"/>
      <c r="B355" s="135"/>
      <c r="C355" s="136"/>
      <c r="D355" s="137"/>
      <c r="E355" s="138"/>
      <c r="F355" s="137"/>
      <c r="G355" s="127"/>
      <c r="H355" s="143"/>
      <c r="I355" s="143"/>
      <c r="K355" s="6"/>
      <c r="L355" s="6"/>
    </row>
    <row r="356" spans="1:12" x14ac:dyDescent="0.2">
      <c r="A356" s="477"/>
      <c r="B356" s="135"/>
      <c r="C356" s="136"/>
      <c r="D356" s="137"/>
      <c r="E356" s="138"/>
      <c r="F356" s="137"/>
      <c r="G356" s="127"/>
      <c r="H356" s="143"/>
      <c r="I356" s="143"/>
      <c r="K356" s="6"/>
      <c r="L356" s="6"/>
    </row>
    <row r="357" spans="1:12" x14ac:dyDescent="0.2">
      <c r="A357" s="477"/>
      <c r="B357" s="135"/>
      <c r="C357" s="136"/>
      <c r="D357" s="137"/>
      <c r="E357" s="138"/>
      <c r="F357" s="137"/>
      <c r="G357" s="127"/>
      <c r="H357" s="143"/>
      <c r="I357" s="143"/>
      <c r="K357" s="6"/>
      <c r="L357" s="6"/>
    </row>
    <row r="358" spans="1:12" x14ac:dyDescent="0.2">
      <c r="A358" s="477"/>
      <c r="B358" s="135"/>
      <c r="C358" s="136"/>
      <c r="D358" s="137"/>
      <c r="E358" s="138"/>
      <c r="F358" s="137"/>
      <c r="G358" s="127"/>
      <c r="H358" s="143"/>
      <c r="I358" s="143"/>
      <c r="K358" s="6"/>
      <c r="L358" s="6"/>
    </row>
    <row r="359" spans="1:12" x14ac:dyDescent="0.2">
      <c r="A359" s="477"/>
      <c r="B359" s="135"/>
      <c r="C359" s="136"/>
      <c r="D359" s="137"/>
      <c r="E359" s="138"/>
      <c r="F359" s="137"/>
      <c r="G359" s="127"/>
      <c r="H359" s="143"/>
      <c r="I359" s="143"/>
      <c r="K359" s="6"/>
      <c r="L359" s="6"/>
    </row>
    <row r="360" spans="1:12" x14ac:dyDescent="0.2">
      <c r="A360" s="477"/>
      <c r="B360" s="135"/>
      <c r="C360" s="136"/>
      <c r="D360" s="137"/>
      <c r="E360" s="138"/>
      <c r="F360" s="137"/>
      <c r="G360" s="127"/>
      <c r="H360" s="143"/>
      <c r="I360" s="143"/>
      <c r="K360" s="6"/>
      <c r="L360" s="6"/>
    </row>
    <row r="361" spans="1:12" x14ac:dyDescent="0.2">
      <c r="A361" s="477"/>
      <c r="B361" s="135"/>
      <c r="C361" s="136"/>
      <c r="D361" s="137"/>
      <c r="E361" s="138"/>
      <c r="F361" s="137"/>
      <c r="G361" s="127"/>
      <c r="H361" s="143"/>
      <c r="I361" s="143"/>
      <c r="K361" s="6"/>
      <c r="L361" s="6"/>
    </row>
    <row r="362" spans="1:12" x14ac:dyDescent="0.2">
      <c r="A362" s="477"/>
      <c r="B362" s="135"/>
      <c r="C362" s="136"/>
      <c r="D362" s="137"/>
      <c r="E362" s="138"/>
      <c r="F362" s="137"/>
      <c r="G362" s="127"/>
      <c r="H362" s="143"/>
      <c r="I362" s="143"/>
      <c r="K362" s="6"/>
      <c r="L362" s="6"/>
    </row>
    <row r="363" spans="1:12" x14ac:dyDescent="0.2">
      <c r="A363" s="477"/>
      <c r="B363" s="135"/>
      <c r="C363" s="136"/>
      <c r="D363" s="137"/>
      <c r="E363" s="138"/>
      <c r="F363" s="137"/>
      <c r="G363" s="127"/>
      <c r="H363" s="143"/>
      <c r="I363" s="143"/>
      <c r="K363" s="6"/>
      <c r="L363" s="6"/>
    </row>
    <row r="364" spans="1:12" x14ac:dyDescent="0.2">
      <c r="A364" s="477"/>
      <c r="B364" s="135"/>
      <c r="C364" s="136"/>
      <c r="D364" s="137"/>
      <c r="E364" s="138"/>
      <c r="F364" s="137"/>
      <c r="G364" s="127"/>
      <c r="H364" s="143"/>
      <c r="I364" s="143"/>
      <c r="K364" s="6"/>
      <c r="L364" s="6"/>
    </row>
    <row r="365" spans="1:12" x14ac:dyDescent="0.2">
      <c r="A365" s="477"/>
      <c r="B365" s="135"/>
      <c r="C365" s="136"/>
      <c r="D365" s="137"/>
      <c r="E365" s="138"/>
      <c r="F365" s="137"/>
      <c r="G365" s="127"/>
      <c r="H365" s="143"/>
      <c r="I365" s="143"/>
      <c r="K365" s="6"/>
      <c r="L365" s="6"/>
    </row>
    <row r="366" spans="1:12" x14ac:dyDescent="0.2">
      <c r="A366" s="477"/>
      <c r="B366" s="135"/>
      <c r="C366" s="136"/>
      <c r="D366" s="137"/>
      <c r="E366" s="138"/>
      <c r="F366" s="137"/>
      <c r="G366" s="127"/>
      <c r="H366" s="143"/>
      <c r="I366" s="143"/>
      <c r="K366" s="6"/>
      <c r="L366" s="6"/>
    </row>
    <row r="367" spans="1:12" x14ac:dyDescent="0.2">
      <c r="A367" s="477"/>
      <c r="B367" s="135"/>
      <c r="C367" s="136"/>
      <c r="D367" s="137"/>
      <c r="E367" s="138"/>
      <c r="F367" s="137"/>
      <c r="G367" s="127"/>
      <c r="H367" s="143"/>
      <c r="I367" s="143"/>
      <c r="K367" s="6"/>
      <c r="L367" s="6"/>
    </row>
    <row r="368" spans="1:12" x14ac:dyDescent="0.2">
      <c r="A368" s="477"/>
      <c r="B368" s="135"/>
      <c r="C368" s="136"/>
      <c r="D368" s="137"/>
      <c r="E368" s="138"/>
      <c r="F368" s="137"/>
      <c r="G368" s="127"/>
      <c r="H368" s="143"/>
      <c r="I368" s="143"/>
      <c r="K368" s="6"/>
      <c r="L368" s="6"/>
    </row>
    <row r="369" spans="1:12" x14ac:dyDescent="0.2">
      <c r="A369" s="477"/>
      <c r="B369" s="135"/>
      <c r="C369" s="136"/>
      <c r="D369" s="137"/>
      <c r="E369" s="138"/>
      <c r="F369" s="137"/>
      <c r="G369" s="127"/>
      <c r="H369" s="143"/>
      <c r="I369" s="143"/>
      <c r="K369" s="6"/>
      <c r="L369" s="6"/>
    </row>
    <row r="370" spans="1:12" x14ac:dyDescent="0.2">
      <c r="A370" s="477"/>
      <c r="B370" s="135"/>
      <c r="C370" s="136"/>
      <c r="D370" s="137"/>
      <c r="E370" s="138"/>
      <c r="F370" s="137"/>
      <c r="G370" s="127"/>
      <c r="H370" s="143"/>
      <c r="I370" s="143"/>
      <c r="K370" s="6"/>
      <c r="L370" s="6"/>
    </row>
    <row r="371" spans="1:12" x14ac:dyDescent="0.2">
      <c r="A371" s="477"/>
      <c r="B371" s="135"/>
      <c r="C371" s="136"/>
      <c r="D371" s="137"/>
      <c r="E371" s="138"/>
      <c r="F371" s="137"/>
      <c r="G371" s="127"/>
      <c r="H371" s="143"/>
      <c r="I371" s="143"/>
      <c r="K371" s="6"/>
      <c r="L371" s="6"/>
    </row>
    <row r="372" spans="1:12" x14ac:dyDescent="0.2">
      <c r="A372" s="477"/>
      <c r="B372" s="135"/>
      <c r="C372" s="136"/>
      <c r="D372" s="137"/>
      <c r="E372" s="138"/>
      <c r="F372" s="137"/>
      <c r="G372" s="127"/>
      <c r="H372" s="143"/>
      <c r="I372" s="143"/>
      <c r="K372" s="6"/>
      <c r="L372" s="6"/>
    </row>
    <row r="373" spans="1:12" x14ac:dyDescent="0.2">
      <c r="A373" s="477"/>
      <c r="B373" s="135"/>
      <c r="C373" s="136"/>
      <c r="D373" s="137"/>
      <c r="E373" s="138"/>
      <c r="F373" s="137"/>
      <c r="G373" s="127"/>
      <c r="H373" s="143"/>
      <c r="I373" s="143"/>
      <c r="K373" s="6"/>
      <c r="L373" s="6"/>
    </row>
    <row r="374" spans="1:12" x14ac:dyDescent="0.2">
      <c r="A374" s="477"/>
      <c r="B374" s="135"/>
      <c r="C374" s="136"/>
      <c r="D374" s="137"/>
      <c r="E374" s="138"/>
      <c r="F374" s="137"/>
      <c r="G374" s="127"/>
      <c r="H374" s="143"/>
      <c r="I374" s="143"/>
      <c r="K374" s="6"/>
      <c r="L374" s="6"/>
    </row>
    <row r="375" spans="1:12" x14ac:dyDescent="0.2">
      <c r="A375" s="477"/>
      <c r="B375" s="135"/>
      <c r="C375" s="136"/>
      <c r="D375" s="137"/>
      <c r="E375" s="138"/>
      <c r="F375" s="137"/>
      <c r="G375" s="127"/>
      <c r="H375" s="143"/>
      <c r="I375" s="143"/>
      <c r="K375" s="6"/>
      <c r="L375" s="6"/>
    </row>
    <row r="376" spans="1:12" x14ac:dyDescent="0.2">
      <c r="A376" s="477"/>
      <c r="B376" s="135"/>
      <c r="C376" s="136"/>
      <c r="D376" s="137"/>
      <c r="E376" s="138"/>
      <c r="F376" s="137"/>
      <c r="G376" s="127"/>
      <c r="H376" s="143"/>
      <c r="I376" s="143"/>
      <c r="K376" s="6"/>
      <c r="L376" s="6"/>
    </row>
    <row r="377" spans="1:12" x14ac:dyDescent="0.2">
      <c r="A377" s="477"/>
      <c r="B377" s="135"/>
      <c r="C377" s="136"/>
      <c r="D377" s="137"/>
      <c r="E377" s="138"/>
      <c r="F377" s="137"/>
      <c r="G377" s="127"/>
      <c r="H377" s="143"/>
      <c r="I377" s="143"/>
      <c r="K377" s="6"/>
      <c r="L377" s="6"/>
    </row>
    <row r="378" spans="1:12" x14ac:dyDescent="0.2">
      <c r="A378" s="477"/>
      <c r="B378" s="135"/>
      <c r="C378" s="136"/>
      <c r="D378" s="137"/>
      <c r="E378" s="138"/>
      <c r="F378" s="137"/>
      <c r="G378" s="127"/>
      <c r="H378" s="143"/>
      <c r="I378" s="143"/>
      <c r="K378" s="6"/>
      <c r="L378" s="6"/>
    </row>
    <row r="379" spans="1:12" x14ac:dyDescent="0.2">
      <c r="A379" s="477"/>
      <c r="B379" s="135"/>
      <c r="C379" s="136"/>
      <c r="D379" s="137"/>
      <c r="E379" s="138"/>
      <c r="F379" s="137"/>
      <c r="G379" s="127"/>
      <c r="H379" s="143"/>
      <c r="I379" s="143"/>
      <c r="K379" s="6"/>
      <c r="L379" s="6"/>
    </row>
    <row r="380" spans="1:12" x14ac:dyDescent="0.2">
      <c r="A380" s="477"/>
      <c r="B380" s="135"/>
      <c r="C380" s="136"/>
      <c r="D380" s="137"/>
      <c r="E380" s="138"/>
      <c r="F380" s="137"/>
      <c r="G380" s="127"/>
      <c r="H380" s="143"/>
      <c r="I380" s="143"/>
      <c r="K380" s="6"/>
      <c r="L380" s="6"/>
    </row>
    <row r="381" spans="1:12" x14ac:dyDescent="0.2">
      <c r="A381" s="477"/>
      <c r="B381" s="135"/>
      <c r="C381" s="136"/>
      <c r="D381" s="137"/>
      <c r="E381" s="138"/>
      <c r="F381" s="137"/>
      <c r="G381" s="127"/>
      <c r="H381" s="143"/>
      <c r="I381" s="143"/>
      <c r="K381" s="6"/>
      <c r="L381" s="6"/>
    </row>
    <row r="382" spans="1:12" x14ac:dyDescent="0.2">
      <c r="A382" s="477"/>
      <c r="B382" s="135"/>
      <c r="C382" s="136"/>
      <c r="D382" s="137"/>
      <c r="E382" s="138"/>
      <c r="F382" s="137"/>
      <c r="G382" s="127"/>
      <c r="H382" s="143"/>
      <c r="I382" s="143"/>
      <c r="K382" s="6"/>
      <c r="L382" s="6"/>
    </row>
    <row r="383" spans="1:12" x14ac:dyDescent="0.2">
      <c r="A383" s="477"/>
      <c r="B383" s="135"/>
      <c r="C383" s="136"/>
      <c r="D383" s="137"/>
      <c r="E383" s="138"/>
      <c r="F383" s="137"/>
      <c r="G383" s="127"/>
      <c r="H383" s="143"/>
      <c r="I383" s="143"/>
      <c r="K383" s="6"/>
      <c r="L383" s="6"/>
    </row>
    <row r="384" spans="1:12" x14ac:dyDescent="0.2">
      <c r="A384" s="477"/>
      <c r="B384" s="135"/>
      <c r="C384" s="136"/>
      <c r="D384" s="137"/>
      <c r="E384" s="138"/>
      <c r="F384" s="137"/>
      <c r="G384" s="127"/>
      <c r="H384" s="143"/>
      <c r="I384" s="143"/>
      <c r="K384" s="6"/>
      <c r="L384" s="6"/>
    </row>
    <row r="385" spans="1:12" x14ac:dyDescent="0.2">
      <c r="A385" s="477"/>
      <c r="B385" s="135"/>
      <c r="C385" s="136"/>
      <c r="D385" s="137"/>
      <c r="E385" s="138"/>
      <c r="F385" s="137"/>
      <c r="G385" s="127"/>
      <c r="H385" s="143"/>
      <c r="I385" s="143"/>
      <c r="K385" s="6"/>
      <c r="L385" s="6"/>
    </row>
    <row r="386" spans="1:12" x14ac:dyDescent="0.2">
      <c r="A386" s="477"/>
      <c r="B386" s="135"/>
      <c r="C386" s="136"/>
      <c r="D386" s="137"/>
      <c r="E386" s="138"/>
      <c r="F386" s="137"/>
      <c r="G386" s="127"/>
      <c r="H386" s="143"/>
      <c r="I386" s="143"/>
      <c r="K386" s="6"/>
      <c r="L386" s="6"/>
    </row>
    <row r="387" spans="1:12" x14ac:dyDescent="0.2">
      <c r="A387" s="477"/>
      <c r="B387" s="135"/>
      <c r="C387" s="136"/>
      <c r="D387" s="137"/>
      <c r="E387" s="138"/>
      <c r="F387" s="137"/>
      <c r="G387" s="127"/>
      <c r="H387" s="143"/>
      <c r="I387" s="143"/>
      <c r="K387" s="6"/>
      <c r="L387" s="6"/>
    </row>
    <row r="388" spans="1:12" x14ac:dyDescent="0.2">
      <c r="A388" s="477"/>
      <c r="B388" s="135"/>
      <c r="C388" s="136"/>
      <c r="D388" s="137"/>
      <c r="E388" s="138"/>
      <c r="F388" s="137"/>
      <c r="G388" s="127"/>
      <c r="H388" s="143"/>
      <c r="I388" s="143"/>
      <c r="K388" s="6"/>
      <c r="L388" s="6"/>
    </row>
    <row r="389" spans="1:12" x14ac:dyDescent="0.2">
      <c r="A389" s="477"/>
      <c r="B389" s="135"/>
      <c r="C389" s="136"/>
      <c r="D389" s="137"/>
      <c r="E389" s="138"/>
      <c r="F389" s="137"/>
      <c r="G389" s="127"/>
      <c r="H389" s="143"/>
      <c r="I389" s="143"/>
      <c r="K389" s="6"/>
      <c r="L389" s="6"/>
    </row>
    <row r="390" spans="1:12" x14ac:dyDescent="0.2">
      <c r="A390" s="477"/>
      <c r="B390" s="135"/>
      <c r="C390" s="136"/>
      <c r="D390" s="137"/>
      <c r="E390" s="138"/>
      <c r="F390" s="137"/>
      <c r="G390" s="127"/>
      <c r="H390" s="143"/>
      <c r="I390" s="143"/>
      <c r="K390" s="6"/>
      <c r="L390" s="6"/>
    </row>
    <row r="391" spans="1:12" x14ac:dyDescent="0.2">
      <c r="A391" s="477"/>
      <c r="B391" s="135"/>
      <c r="C391" s="136"/>
      <c r="D391" s="137"/>
      <c r="E391" s="138"/>
      <c r="F391" s="137"/>
      <c r="G391" s="127"/>
      <c r="H391" s="143"/>
      <c r="I391" s="143"/>
      <c r="K391" s="6"/>
      <c r="L391" s="6"/>
    </row>
    <row r="392" spans="1:12" x14ac:dyDescent="0.2">
      <c r="A392" s="477"/>
      <c r="B392" s="135"/>
      <c r="C392" s="136"/>
      <c r="D392" s="137"/>
      <c r="E392" s="138"/>
      <c r="F392" s="137"/>
      <c r="G392" s="127"/>
      <c r="H392" s="143"/>
      <c r="I392" s="143"/>
      <c r="K392" s="6"/>
      <c r="L392" s="6"/>
    </row>
    <row r="393" spans="1:12" x14ac:dyDescent="0.2">
      <c r="A393" s="477"/>
      <c r="B393" s="135"/>
      <c r="C393" s="136"/>
      <c r="D393" s="137"/>
      <c r="E393" s="138"/>
      <c r="F393" s="137"/>
      <c r="G393" s="127"/>
      <c r="H393" s="143"/>
      <c r="I393" s="143"/>
      <c r="K393" s="6"/>
      <c r="L393" s="6"/>
    </row>
    <row r="394" spans="1:12" x14ac:dyDescent="0.2">
      <c r="A394" s="477"/>
      <c r="B394" s="135"/>
      <c r="C394" s="136"/>
      <c r="D394" s="137"/>
      <c r="E394" s="138"/>
      <c r="F394" s="137"/>
      <c r="G394" s="127"/>
      <c r="H394" s="143"/>
      <c r="I394" s="143"/>
      <c r="K394" s="6"/>
      <c r="L394" s="6"/>
    </row>
    <row r="395" spans="1:12" x14ac:dyDescent="0.2">
      <c r="A395" s="477"/>
      <c r="B395" s="135"/>
      <c r="C395" s="136"/>
      <c r="D395" s="137"/>
      <c r="E395" s="138"/>
      <c r="F395" s="137"/>
      <c r="G395" s="127"/>
      <c r="H395" s="143"/>
      <c r="I395" s="143"/>
      <c r="K395" s="6"/>
      <c r="L395" s="6"/>
    </row>
    <row r="396" spans="1:12" x14ac:dyDescent="0.2">
      <c r="A396" s="477"/>
      <c r="B396" s="135"/>
      <c r="C396" s="136"/>
      <c r="D396" s="137"/>
      <c r="E396" s="138"/>
      <c r="F396" s="137"/>
      <c r="G396" s="127"/>
      <c r="H396" s="143"/>
      <c r="I396" s="143"/>
      <c r="K396" s="6"/>
      <c r="L396" s="6"/>
    </row>
    <row r="397" spans="1:12" x14ac:dyDescent="0.2">
      <c r="A397" s="477"/>
      <c r="B397" s="135"/>
      <c r="C397" s="136"/>
      <c r="D397" s="137"/>
      <c r="E397" s="138"/>
      <c r="F397" s="137"/>
      <c r="G397" s="127"/>
      <c r="H397" s="143"/>
      <c r="I397" s="143"/>
      <c r="K397" s="6"/>
      <c r="L397" s="6"/>
    </row>
    <row r="398" spans="1:12" x14ac:dyDescent="0.2">
      <c r="A398" s="477"/>
      <c r="B398" s="135"/>
      <c r="C398" s="136"/>
      <c r="D398" s="137"/>
      <c r="E398" s="138"/>
      <c r="F398" s="137"/>
      <c r="G398" s="127"/>
      <c r="H398" s="143"/>
      <c r="I398" s="143"/>
      <c r="K398" s="6"/>
      <c r="L398" s="6"/>
    </row>
    <row r="399" spans="1:12" x14ac:dyDescent="0.2">
      <c r="A399" s="477"/>
      <c r="B399" s="135"/>
      <c r="C399" s="136"/>
      <c r="D399" s="137"/>
      <c r="E399" s="138"/>
      <c r="F399" s="137"/>
      <c r="G399" s="127"/>
      <c r="H399" s="143"/>
      <c r="I399" s="143"/>
      <c r="K399" s="6"/>
      <c r="L399" s="6"/>
    </row>
    <row r="400" spans="1:12" x14ac:dyDescent="0.2">
      <c r="A400" s="477"/>
      <c r="B400" s="135"/>
      <c r="C400" s="136"/>
      <c r="D400" s="137"/>
      <c r="E400" s="138"/>
      <c r="F400" s="137"/>
      <c r="G400" s="127"/>
      <c r="H400" s="143"/>
      <c r="I400" s="143"/>
      <c r="K400" s="6"/>
      <c r="L400" s="6"/>
    </row>
    <row r="401" spans="1:12" x14ac:dyDescent="0.2">
      <c r="A401" s="477"/>
      <c r="B401" s="135"/>
      <c r="C401" s="136"/>
      <c r="D401" s="137"/>
      <c r="E401" s="138"/>
      <c r="F401" s="137"/>
      <c r="G401" s="127"/>
      <c r="H401" s="143"/>
      <c r="I401" s="143"/>
      <c r="K401" s="6"/>
      <c r="L401" s="6"/>
    </row>
    <row r="402" spans="1:12" x14ac:dyDescent="0.2">
      <c r="A402" s="477"/>
      <c r="B402" s="135"/>
      <c r="C402" s="136"/>
      <c r="D402" s="137"/>
      <c r="E402" s="138"/>
      <c r="F402" s="137"/>
      <c r="G402" s="127"/>
      <c r="H402" s="143"/>
      <c r="I402" s="143"/>
      <c r="K402" s="6"/>
      <c r="L402" s="6"/>
    </row>
    <row r="403" spans="1:12" x14ac:dyDescent="0.2">
      <c r="A403" s="477"/>
      <c r="B403" s="135"/>
      <c r="C403" s="136"/>
      <c r="D403" s="137"/>
      <c r="E403" s="138"/>
      <c r="F403" s="137"/>
      <c r="G403" s="127"/>
      <c r="H403" s="143"/>
      <c r="I403" s="143"/>
      <c r="K403" s="6"/>
      <c r="L403" s="6"/>
    </row>
    <row r="404" spans="1:12" x14ac:dyDescent="0.2">
      <c r="A404" s="477"/>
      <c r="B404" s="135"/>
      <c r="C404" s="136"/>
      <c r="D404" s="137"/>
      <c r="E404" s="138"/>
      <c r="F404" s="137"/>
      <c r="G404" s="127"/>
      <c r="H404" s="143"/>
      <c r="I404" s="143"/>
      <c r="K404" s="6"/>
      <c r="L404" s="6"/>
    </row>
    <row r="405" spans="1:12" x14ac:dyDescent="0.2">
      <c r="A405" s="477"/>
      <c r="B405" s="135"/>
      <c r="C405" s="136"/>
      <c r="D405" s="137"/>
      <c r="E405" s="138"/>
      <c r="F405" s="137"/>
      <c r="G405" s="127"/>
      <c r="H405" s="143"/>
      <c r="I405" s="143"/>
      <c r="K405" s="6"/>
      <c r="L405" s="6"/>
    </row>
    <row r="406" spans="1:12" x14ac:dyDescent="0.2">
      <c r="A406" s="477"/>
      <c r="B406" s="135"/>
      <c r="C406" s="136"/>
      <c r="D406" s="137"/>
      <c r="E406" s="138"/>
      <c r="F406" s="137"/>
      <c r="G406" s="127"/>
      <c r="H406" s="143"/>
      <c r="I406" s="143"/>
      <c r="K406" s="6"/>
      <c r="L406" s="6"/>
    </row>
    <row r="407" spans="1:12" x14ac:dyDescent="0.2">
      <c r="A407" s="477"/>
      <c r="B407" s="135"/>
      <c r="C407" s="136"/>
      <c r="D407" s="137"/>
      <c r="E407" s="138"/>
      <c r="F407" s="137"/>
      <c r="G407" s="127"/>
      <c r="H407" s="143"/>
      <c r="I407" s="143"/>
      <c r="K407" s="6"/>
      <c r="L407" s="6"/>
    </row>
    <row r="408" spans="1:12" x14ac:dyDescent="0.2">
      <c r="A408" s="477"/>
      <c r="B408" s="135"/>
      <c r="C408" s="136"/>
      <c r="D408" s="137"/>
      <c r="E408" s="138"/>
      <c r="F408" s="137"/>
      <c r="G408" s="127"/>
      <c r="H408" s="143"/>
      <c r="I408" s="143"/>
      <c r="K408" s="6"/>
      <c r="L408" s="6"/>
    </row>
    <row r="409" spans="1:12" x14ac:dyDescent="0.2">
      <c r="A409" s="477"/>
      <c r="B409" s="135"/>
      <c r="C409" s="136"/>
      <c r="D409" s="137"/>
      <c r="E409" s="138"/>
      <c r="F409" s="137"/>
      <c r="G409" s="127"/>
      <c r="H409" s="143"/>
      <c r="I409" s="143"/>
      <c r="K409" s="6"/>
      <c r="L409" s="6"/>
    </row>
    <row r="410" spans="1:12" x14ac:dyDescent="0.2">
      <c r="A410" s="477"/>
      <c r="B410" s="135"/>
      <c r="C410" s="136"/>
      <c r="D410" s="137"/>
      <c r="E410" s="138"/>
      <c r="F410" s="137"/>
      <c r="G410" s="127"/>
      <c r="H410" s="143"/>
      <c r="I410" s="143"/>
      <c r="K410" s="6"/>
      <c r="L410" s="6"/>
    </row>
    <row r="411" spans="1:12" x14ac:dyDescent="0.2">
      <c r="A411" s="477"/>
      <c r="B411" s="135"/>
      <c r="C411" s="136"/>
      <c r="D411" s="137"/>
      <c r="E411" s="138"/>
      <c r="F411" s="137"/>
      <c r="G411" s="127"/>
      <c r="H411" s="143"/>
      <c r="I411" s="143"/>
      <c r="K411" s="6"/>
      <c r="L411" s="6"/>
    </row>
    <row r="412" spans="1:12" x14ac:dyDescent="0.2">
      <c r="A412" s="477"/>
      <c r="B412" s="135"/>
      <c r="C412" s="136"/>
      <c r="D412" s="137"/>
      <c r="E412" s="138"/>
      <c r="F412" s="137"/>
      <c r="G412" s="127"/>
      <c r="H412" s="143"/>
      <c r="I412" s="143"/>
      <c r="K412" s="6"/>
      <c r="L412" s="6"/>
    </row>
    <row r="413" spans="1:12" x14ac:dyDescent="0.2">
      <c r="A413" s="477"/>
      <c r="B413" s="135"/>
      <c r="C413" s="136"/>
      <c r="D413" s="137"/>
      <c r="E413" s="138"/>
      <c r="F413" s="137"/>
      <c r="G413" s="127"/>
      <c r="H413" s="143"/>
      <c r="I413" s="143"/>
      <c r="K413" s="6"/>
      <c r="L413" s="6"/>
    </row>
    <row r="414" spans="1:12" x14ac:dyDescent="0.2">
      <c r="A414" s="477"/>
      <c r="B414" s="135"/>
      <c r="C414" s="136"/>
      <c r="D414" s="137"/>
      <c r="E414" s="138"/>
      <c r="F414" s="137"/>
      <c r="G414" s="127"/>
      <c r="H414" s="143"/>
      <c r="I414" s="143"/>
      <c r="K414" s="6"/>
      <c r="L414" s="6"/>
    </row>
    <row r="415" spans="1:12" x14ac:dyDescent="0.2">
      <c r="A415" s="477"/>
      <c r="B415" s="135"/>
      <c r="C415" s="136"/>
      <c r="D415" s="137"/>
      <c r="E415" s="138"/>
      <c r="F415" s="137"/>
      <c r="G415" s="127"/>
      <c r="H415" s="143"/>
      <c r="I415" s="143"/>
      <c r="K415" s="6"/>
      <c r="L415" s="6"/>
    </row>
    <row r="416" spans="1:12" x14ac:dyDescent="0.2">
      <c r="A416" s="477"/>
      <c r="B416" s="135"/>
      <c r="C416" s="136"/>
      <c r="D416" s="137"/>
      <c r="E416" s="138"/>
      <c r="F416" s="137"/>
      <c r="G416" s="127"/>
      <c r="H416" s="143"/>
      <c r="I416" s="143"/>
      <c r="K416" s="6"/>
      <c r="L416" s="6"/>
    </row>
    <row r="417" spans="1:12" x14ac:dyDescent="0.2">
      <c r="A417" s="477"/>
      <c r="B417" s="135"/>
      <c r="C417" s="136"/>
      <c r="D417" s="137"/>
      <c r="E417" s="138"/>
      <c r="F417" s="137"/>
      <c r="G417" s="127"/>
      <c r="H417" s="143"/>
      <c r="I417" s="143"/>
      <c r="K417" s="6"/>
      <c r="L417" s="6"/>
    </row>
    <row r="418" spans="1:12" x14ac:dyDescent="0.2">
      <c r="A418" s="477"/>
      <c r="B418" s="135"/>
      <c r="C418" s="136"/>
      <c r="D418" s="137"/>
      <c r="E418" s="138"/>
      <c r="F418" s="137"/>
      <c r="G418" s="127"/>
      <c r="H418" s="143"/>
      <c r="I418" s="143"/>
      <c r="K418" s="6"/>
      <c r="L418" s="6"/>
    </row>
    <row r="419" spans="1:12" x14ac:dyDescent="0.2">
      <c r="A419" s="477"/>
      <c r="B419" s="135"/>
      <c r="C419" s="136"/>
      <c r="D419" s="137"/>
      <c r="E419" s="138"/>
      <c r="F419" s="137"/>
      <c r="G419" s="127"/>
      <c r="H419" s="143"/>
      <c r="I419" s="143"/>
      <c r="K419" s="6"/>
      <c r="L419" s="6"/>
    </row>
    <row r="420" spans="1:12" x14ac:dyDescent="0.2">
      <c r="A420" s="477"/>
      <c r="B420" s="135"/>
      <c r="C420" s="136"/>
      <c r="D420" s="137"/>
      <c r="E420" s="138"/>
      <c r="F420" s="137"/>
      <c r="G420" s="127"/>
      <c r="H420" s="143"/>
      <c r="I420" s="143"/>
      <c r="K420" s="6"/>
      <c r="L420" s="6"/>
    </row>
    <row r="421" spans="1:12" x14ac:dyDescent="0.2">
      <c r="A421" s="477"/>
      <c r="B421" s="135"/>
      <c r="C421" s="136"/>
      <c r="D421" s="137"/>
      <c r="E421" s="138"/>
      <c r="F421" s="137"/>
      <c r="G421" s="127"/>
      <c r="H421" s="143"/>
      <c r="I421" s="143"/>
      <c r="K421" s="6"/>
      <c r="L421" s="6"/>
    </row>
    <row r="422" spans="1:12" x14ac:dyDescent="0.2">
      <c r="A422" s="477"/>
      <c r="B422" s="135"/>
      <c r="C422" s="136"/>
      <c r="D422" s="137"/>
      <c r="E422" s="138"/>
      <c r="F422" s="137"/>
      <c r="G422" s="127"/>
      <c r="H422" s="143"/>
      <c r="I422" s="143"/>
      <c r="K422" s="6"/>
      <c r="L422" s="6"/>
    </row>
    <row r="423" spans="1:12" x14ac:dyDescent="0.2">
      <c r="A423" s="477"/>
      <c r="B423" s="135"/>
      <c r="C423" s="136"/>
      <c r="D423" s="137"/>
      <c r="E423" s="138"/>
      <c r="F423" s="137"/>
      <c r="G423" s="127"/>
      <c r="H423" s="143"/>
      <c r="I423" s="143"/>
      <c r="K423" s="6"/>
      <c r="L423" s="6"/>
    </row>
    <row r="424" spans="1:12" x14ac:dyDescent="0.2">
      <c r="A424" s="477"/>
      <c r="B424" s="135"/>
      <c r="C424" s="136"/>
      <c r="D424" s="137"/>
      <c r="E424" s="138"/>
      <c r="F424" s="137"/>
      <c r="G424" s="127"/>
      <c r="H424" s="143"/>
      <c r="I424" s="143"/>
      <c r="K424" s="6"/>
      <c r="L424" s="6"/>
    </row>
    <row r="425" spans="1:12" x14ac:dyDescent="0.2">
      <c r="A425" s="477"/>
      <c r="B425" s="135"/>
      <c r="C425" s="136"/>
      <c r="D425" s="137"/>
      <c r="E425" s="138"/>
      <c r="F425" s="137"/>
      <c r="G425" s="127"/>
      <c r="H425" s="143"/>
      <c r="I425" s="143"/>
      <c r="K425" s="6"/>
      <c r="L425" s="6"/>
    </row>
    <row r="426" spans="1:12" x14ac:dyDescent="0.2">
      <c r="A426" s="477"/>
      <c r="B426" s="135"/>
      <c r="C426" s="136"/>
      <c r="D426" s="137"/>
      <c r="E426" s="138"/>
      <c r="F426" s="137"/>
      <c r="G426" s="127"/>
      <c r="H426" s="143"/>
      <c r="I426" s="143"/>
      <c r="K426" s="6"/>
      <c r="L426" s="6"/>
    </row>
    <row r="427" spans="1:12" x14ac:dyDescent="0.2">
      <c r="A427" s="477"/>
      <c r="B427" s="135"/>
      <c r="C427" s="136"/>
      <c r="D427" s="137"/>
      <c r="E427" s="138"/>
      <c r="F427" s="137"/>
      <c r="G427" s="127"/>
      <c r="H427" s="143"/>
      <c r="I427" s="143"/>
      <c r="K427" s="6"/>
      <c r="L427" s="6"/>
    </row>
    <row r="428" spans="1:12" x14ac:dyDescent="0.2">
      <c r="A428" s="477"/>
      <c r="B428" s="135"/>
      <c r="C428" s="136"/>
      <c r="D428" s="137"/>
      <c r="E428" s="138"/>
      <c r="F428" s="137"/>
      <c r="G428" s="127"/>
      <c r="H428" s="143"/>
      <c r="I428" s="143"/>
      <c r="K428" s="6"/>
      <c r="L428" s="6"/>
    </row>
    <row r="429" spans="1:12" x14ac:dyDescent="0.2">
      <c r="A429" s="477"/>
      <c r="B429" s="135"/>
      <c r="C429" s="136"/>
      <c r="D429" s="137"/>
      <c r="E429" s="138"/>
      <c r="F429" s="137"/>
      <c r="G429" s="127"/>
      <c r="H429" s="143"/>
      <c r="I429" s="143"/>
      <c r="K429" s="6"/>
      <c r="L429" s="6"/>
    </row>
    <row r="430" spans="1:12" x14ac:dyDescent="0.2">
      <c r="A430" s="477"/>
      <c r="B430" s="135"/>
      <c r="C430" s="136"/>
      <c r="D430" s="137"/>
      <c r="E430" s="138"/>
      <c r="F430" s="137"/>
      <c r="G430" s="127"/>
      <c r="H430" s="143"/>
      <c r="I430" s="143"/>
      <c r="K430" s="6"/>
      <c r="L430" s="6"/>
    </row>
    <row r="431" spans="1:12" x14ac:dyDescent="0.2">
      <c r="A431" s="477"/>
      <c r="B431" s="135"/>
      <c r="C431" s="136"/>
      <c r="D431" s="137"/>
      <c r="E431" s="138"/>
      <c r="F431" s="137"/>
      <c r="G431" s="127"/>
      <c r="H431" s="143"/>
      <c r="I431" s="143"/>
      <c r="K431" s="6"/>
      <c r="L431" s="6"/>
    </row>
    <row r="432" spans="1:12" x14ac:dyDescent="0.2">
      <c r="A432" s="477"/>
      <c r="B432" s="135"/>
      <c r="C432" s="136"/>
      <c r="D432" s="137"/>
      <c r="E432" s="138"/>
      <c r="F432" s="137"/>
      <c r="G432" s="127"/>
      <c r="H432" s="143"/>
      <c r="I432" s="143"/>
      <c r="K432" s="6"/>
      <c r="L432" s="6"/>
    </row>
    <row r="433" spans="1:12" x14ac:dyDescent="0.2">
      <c r="A433" s="477"/>
      <c r="B433" s="135"/>
      <c r="C433" s="136"/>
      <c r="D433" s="137"/>
      <c r="E433" s="138"/>
      <c r="F433" s="137"/>
      <c r="G433" s="127"/>
      <c r="H433" s="143"/>
      <c r="I433" s="143"/>
      <c r="K433" s="6"/>
      <c r="L433" s="6"/>
    </row>
    <row r="434" spans="1:12" x14ac:dyDescent="0.2">
      <c r="A434" s="477"/>
      <c r="B434" s="135"/>
      <c r="C434" s="136"/>
      <c r="D434" s="137"/>
      <c r="E434" s="138"/>
      <c r="F434" s="137"/>
      <c r="G434" s="127"/>
      <c r="H434" s="143"/>
      <c r="I434" s="143"/>
      <c r="K434" s="6"/>
      <c r="L434" s="6"/>
    </row>
    <row r="435" spans="1:12" x14ac:dyDescent="0.2">
      <c r="A435" s="477"/>
      <c r="B435" s="135"/>
      <c r="C435" s="136"/>
      <c r="D435" s="137"/>
      <c r="E435" s="138"/>
      <c r="F435" s="137"/>
      <c r="G435" s="127"/>
      <c r="H435" s="143"/>
      <c r="I435" s="143"/>
      <c r="K435" s="6"/>
      <c r="L435" s="6"/>
    </row>
    <row r="436" spans="1:12" x14ac:dyDescent="0.2">
      <c r="A436" s="477"/>
      <c r="B436" s="135"/>
      <c r="C436" s="136"/>
      <c r="D436" s="137"/>
      <c r="E436" s="138"/>
      <c r="F436" s="137"/>
      <c r="G436" s="127"/>
      <c r="H436" s="143"/>
      <c r="I436" s="143"/>
      <c r="K436" s="6"/>
      <c r="L436" s="6"/>
    </row>
    <row r="437" spans="1:12" x14ac:dyDescent="0.2">
      <c r="A437" s="477"/>
      <c r="B437" s="135"/>
      <c r="C437" s="136"/>
      <c r="D437" s="137"/>
      <c r="E437" s="138"/>
      <c r="F437" s="137"/>
      <c r="G437" s="127"/>
      <c r="H437" s="143"/>
      <c r="I437" s="143"/>
      <c r="K437" s="6"/>
      <c r="L437" s="6"/>
    </row>
    <row r="438" spans="1:12" x14ac:dyDescent="0.2">
      <c r="A438" s="477"/>
      <c r="B438" s="135"/>
      <c r="C438" s="136"/>
      <c r="D438" s="137"/>
      <c r="E438" s="138"/>
      <c r="F438" s="137"/>
      <c r="G438" s="127"/>
      <c r="H438" s="143"/>
      <c r="I438" s="143"/>
      <c r="K438" s="6"/>
      <c r="L438" s="6"/>
    </row>
    <row r="439" spans="1:12" x14ac:dyDescent="0.2">
      <c r="A439" s="477"/>
      <c r="B439" s="135"/>
      <c r="C439" s="136"/>
      <c r="D439" s="137"/>
      <c r="E439" s="138"/>
      <c r="F439" s="137"/>
      <c r="G439" s="127"/>
      <c r="H439" s="143"/>
      <c r="I439" s="143"/>
      <c r="K439" s="6"/>
      <c r="L439" s="6"/>
    </row>
    <row r="440" spans="1:12" x14ac:dyDescent="0.2">
      <c r="A440" s="477"/>
      <c r="B440" s="135"/>
      <c r="C440" s="136"/>
      <c r="D440" s="137"/>
      <c r="E440" s="138"/>
      <c r="F440" s="137"/>
      <c r="G440" s="127"/>
      <c r="H440" s="143"/>
      <c r="I440" s="143"/>
      <c r="K440" s="6"/>
      <c r="L440" s="6"/>
    </row>
    <row r="441" spans="1:12" x14ac:dyDescent="0.2">
      <c r="A441" s="477"/>
      <c r="B441" s="135"/>
      <c r="C441" s="136"/>
      <c r="D441" s="137"/>
      <c r="E441" s="138"/>
      <c r="F441" s="137"/>
      <c r="G441" s="127"/>
      <c r="H441" s="143"/>
      <c r="I441" s="143"/>
      <c r="K441" s="6"/>
      <c r="L441" s="6"/>
    </row>
    <row r="442" spans="1:12" x14ac:dyDescent="0.2">
      <c r="A442" s="477"/>
      <c r="B442" s="135"/>
      <c r="C442" s="136"/>
      <c r="D442" s="137"/>
      <c r="E442" s="138"/>
      <c r="F442" s="137"/>
      <c r="G442" s="127"/>
      <c r="H442" s="143"/>
      <c r="I442" s="143"/>
      <c r="K442" s="6"/>
      <c r="L442" s="6"/>
    </row>
    <row r="443" spans="1:12" x14ac:dyDescent="0.2">
      <c r="A443" s="477"/>
      <c r="B443" s="135"/>
      <c r="C443" s="136"/>
      <c r="D443" s="137"/>
      <c r="E443" s="138"/>
      <c r="F443" s="137"/>
      <c r="G443" s="127"/>
      <c r="H443" s="143"/>
      <c r="I443" s="143"/>
      <c r="K443" s="6"/>
      <c r="L443" s="6"/>
    </row>
    <row r="444" spans="1:12" x14ac:dyDescent="0.2">
      <c r="A444" s="477"/>
      <c r="B444" s="135"/>
      <c r="C444" s="136"/>
      <c r="D444" s="137"/>
      <c r="E444" s="138"/>
      <c r="F444" s="137"/>
      <c r="G444" s="127"/>
      <c r="H444" s="143"/>
      <c r="I444" s="143"/>
      <c r="K444" s="6"/>
      <c r="L444" s="6"/>
    </row>
    <row r="445" spans="1:12" x14ac:dyDescent="0.2">
      <c r="A445" s="477"/>
      <c r="B445" s="135"/>
      <c r="C445" s="136"/>
      <c r="D445" s="137"/>
      <c r="E445" s="138"/>
      <c r="F445" s="137"/>
      <c r="G445" s="127"/>
      <c r="H445" s="143"/>
      <c r="I445" s="143"/>
      <c r="K445" s="6"/>
      <c r="L445" s="6"/>
    </row>
    <row r="446" spans="1:12" x14ac:dyDescent="0.2">
      <c r="A446" s="477"/>
      <c r="B446" s="135"/>
      <c r="C446" s="136"/>
      <c r="D446" s="137"/>
      <c r="E446" s="138"/>
      <c r="F446" s="137"/>
      <c r="G446" s="127"/>
      <c r="H446" s="143"/>
      <c r="I446" s="143"/>
      <c r="K446" s="6"/>
      <c r="L446" s="6"/>
    </row>
    <row r="447" spans="1:12" x14ac:dyDescent="0.2">
      <c r="A447" s="477"/>
      <c r="B447" s="135"/>
      <c r="C447" s="136"/>
      <c r="D447" s="137"/>
      <c r="E447" s="138"/>
      <c r="F447" s="137"/>
      <c r="G447" s="127"/>
      <c r="H447" s="143"/>
      <c r="I447" s="143"/>
      <c r="K447" s="6"/>
      <c r="L447" s="6"/>
    </row>
    <row r="448" spans="1:12" x14ac:dyDescent="0.2">
      <c r="A448" s="477"/>
      <c r="B448" s="135"/>
      <c r="C448" s="136"/>
      <c r="D448" s="137"/>
      <c r="E448" s="138"/>
      <c r="F448" s="137"/>
      <c r="G448" s="127"/>
      <c r="H448" s="143"/>
      <c r="I448" s="143"/>
      <c r="K448" s="6"/>
      <c r="L448" s="6"/>
    </row>
    <row r="449" spans="1:12" x14ac:dyDescent="0.2">
      <c r="A449" s="477"/>
      <c r="B449" s="135"/>
      <c r="C449" s="136"/>
      <c r="D449" s="137"/>
      <c r="E449" s="138"/>
      <c r="F449" s="137"/>
      <c r="G449" s="127"/>
      <c r="H449" s="143"/>
      <c r="I449" s="143"/>
      <c r="K449" s="6"/>
      <c r="L449" s="6"/>
    </row>
    <row r="450" spans="1:12" x14ac:dyDescent="0.2">
      <c r="A450" s="477"/>
      <c r="B450" s="135"/>
      <c r="C450" s="136"/>
      <c r="D450" s="137"/>
      <c r="E450" s="138"/>
      <c r="F450" s="137"/>
      <c r="G450" s="127"/>
      <c r="H450" s="143"/>
      <c r="I450" s="143"/>
      <c r="K450" s="6"/>
      <c r="L450" s="6"/>
    </row>
    <row r="451" spans="1:12" x14ac:dyDescent="0.2">
      <c r="A451" s="477"/>
      <c r="B451" s="135"/>
      <c r="C451" s="136"/>
      <c r="D451" s="137"/>
      <c r="E451" s="138"/>
      <c r="F451" s="137"/>
      <c r="G451" s="127"/>
      <c r="H451" s="143"/>
      <c r="I451" s="143"/>
      <c r="K451" s="6"/>
      <c r="L451" s="6"/>
    </row>
    <row r="452" spans="1:12" x14ac:dyDescent="0.2">
      <c r="A452" s="477"/>
      <c r="B452" s="135"/>
      <c r="C452" s="136"/>
      <c r="D452" s="137"/>
      <c r="E452" s="138"/>
      <c r="F452" s="137"/>
      <c r="G452" s="127"/>
      <c r="H452" s="143"/>
      <c r="I452" s="143"/>
      <c r="K452" s="6"/>
      <c r="L452" s="6"/>
    </row>
    <row r="453" spans="1:12" x14ac:dyDescent="0.2">
      <c r="A453" s="477"/>
      <c r="B453" s="135"/>
      <c r="C453" s="136"/>
      <c r="D453" s="137"/>
      <c r="E453" s="138"/>
      <c r="F453" s="137"/>
      <c r="G453" s="127"/>
      <c r="H453" s="143"/>
      <c r="I453" s="143"/>
      <c r="K453" s="6"/>
      <c r="L453" s="6"/>
    </row>
    <row r="454" spans="1:12" x14ac:dyDescent="0.2">
      <c r="A454" s="477"/>
      <c r="B454" s="135"/>
      <c r="C454" s="136"/>
      <c r="D454" s="137"/>
      <c r="E454" s="138"/>
      <c r="F454" s="137"/>
      <c r="G454" s="127"/>
      <c r="H454" s="143"/>
      <c r="I454" s="143"/>
      <c r="K454" s="6"/>
      <c r="L454" s="6"/>
    </row>
    <row r="455" spans="1:12" x14ac:dyDescent="0.2">
      <c r="A455" s="477"/>
      <c r="B455" s="135"/>
      <c r="C455" s="136"/>
      <c r="D455" s="137"/>
      <c r="E455" s="138"/>
      <c r="F455" s="137"/>
      <c r="G455" s="127"/>
      <c r="H455" s="143"/>
      <c r="I455" s="143"/>
      <c r="K455" s="6"/>
      <c r="L455" s="6"/>
    </row>
    <row r="456" spans="1:12" x14ac:dyDescent="0.2">
      <c r="A456" s="477"/>
      <c r="B456" s="135"/>
      <c r="C456" s="136"/>
      <c r="D456" s="137"/>
      <c r="E456" s="138"/>
      <c r="F456" s="137"/>
      <c r="G456" s="127"/>
      <c r="H456" s="143"/>
      <c r="I456" s="143"/>
      <c r="K456" s="6"/>
      <c r="L456" s="6"/>
    </row>
    <row r="457" spans="1:12" x14ac:dyDescent="0.2">
      <c r="A457" s="477"/>
      <c r="B457" s="135"/>
      <c r="C457" s="136"/>
      <c r="D457" s="137"/>
      <c r="E457" s="138"/>
      <c r="F457" s="137"/>
      <c r="G457" s="127"/>
      <c r="H457" s="143"/>
      <c r="I457" s="143"/>
      <c r="K457" s="6"/>
      <c r="L457" s="6"/>
    </row>
    <row r="458" spans="1:12" x14ac:dyDescent="0.2">
      <c r="A458" s="477"/>
      <c r="B458" s="135"/>
      <c r="C458" s="136"/>
      <c r="D458" s="137"/>
      <c r="E458" s="138"/>
      <c r="F458" s="137"/>
      <c r="G458" s="127"/>
      <c r="H458" s="143"/>
      <c r="I458" s="143"/>
      <c r="K458" s="6"/>
      <c r="L458" s="6"/>
    </row>
    <row r="459" spans="1:12" x14ac:dyDescent="0.2">
      <c r="A459" s="477"/>
      <c r="B459" s="135"/>
      <c r="C459" s="136"/>
      <c r="D459" s="137"/>
      <c r="E459" s="138"/>
      <c r="F459" s="137"/>
      <c r="G459" s="127"/>
      <c r="H459" s="143"/>
      <c r="I459" s="143"/>
      <c r="K459" s="6"/>
      <c r="L459" s="6"/>
    </row>
    <row r="460" spans="1:12" x14ac:dyDescent="0.2">
      <c r="A460" s="477"/>
      <c r="B460" s="135"/>
      <c r="C460" s="136"/>
      <c r="D460" s="137"/>
      <c r="E460" s="138"/>
      <c r="F460" s="137"/>
      <c r="G460" s="127"/>
      <c r="H460" s="143"/>
      <c r="I460" s="143"/>
      <c r="K460" s="6"/>
      <c r="L460" s="6"/>
    </row>
    <row r="461" spans="1:12" x14ac:dyDescent="0.2">
      <c r="A461" s="477"/>
      <c r="B461" s="135"/>
      <c r="C461" s="136"/>
      <c r="D461" s="137"/>
      <c r="E461" s="138"/>
      <c r="F461" s="137"/>
      <c r="G461" s="127"/>
      <c r="H461" s="143"/>
      <c r="I461" s="143"/>
      <c r="K461" s="6"/>
      <c r="L461" s="6"/>
    </row>
    <row r="462" spans="1:12" x14ac:dyDescent="0.2">
      <c r="A462" s="477"/>
      <c r="B462" s="135"/>
      <c r="C462" s="136"/>
      <c r="D462" s="137"/>
      <c r="E462" s="138"/>
      <c r="F462" s="137"/>
      <c r="G462" s="127"/>
      <c r="H462" s="143"/>
      <c r="I462" s="143"/>
      <c r="K462" s="6"/>
      <c r="L462" s="6"/>
    </row>
    <row r="463" spans="1:12" x14ac:dyDescent="0.2">
      <c r="A463" s="477"/>
      <c r="B463" s="135"/>
      <c r="C463" s="136"/>
      <c r="D463" s="137"/>
      <c r="E463" s="138"/>
      <c r="F463" s="137"/>
      <c r="G463" s="127"/>
      <c r="H463" s="143"/>
      <c r="I463" s="143"/>
      <c r="K463" s="6"/>
      <c r="L463" s="6"/>
    </row>
    <row r="464" spans="1:12" x14ac:dyDescent="0.2">
      <c r="A464" s="477"/>
      <c r="B464" s="135"/>
      <c r="C464" s="136"/>
      <c r="D464" s="137"/>
      <c r="E464" s="138"/>
      <c r="F464" s="137"/>
      <c r="G464" s="127"/>
      <c r="H464" s="143"/>
      <c r="I464" s="143"/>
      <c r="K464" s="6"/>
      <c r="L464" s="6"/>
    </row>
    <row r="465" spans="1:12" x14ac:dyDescent="0.2">
      <c r="A465" s="477"/>
      <c r="B465" s="135"/>
      <c r="C465" s="136"/>
      <c r="D465" s="137"/>
      <c r="E465" s="138"/>
      <c r="F465" s="137"/>
      <c r="G465" s="127"/>
      <c r="H465" s="143"/>
      <c r="I465" s="143"/>
      <c r="K465" s="6"/>
      <c r="L465" s="6"/>
    </row>
    <row r="466" spans="1:12" x14ac:dyDescent="0.2">
      <c r="A466" s="477"/>
      <c r="B466" s="135"/>
      <c r="C466" s="136"/>
      <c r="D466" s="137"/>
      <c r="E466" s="138"/>
      <c r="F466" s="137"/>
      <c r="G466" s="127"/>
      <c r="H466" s="143"/>
      <c r="I466" s="143"/>
      <c r="K466" s="6"/>
      <c r="L466" s="6"/>
    </row>
    <row r="467" spans="1:12" x14ac:dyDescent="0.2">
      <c r="A467" s="477"/>
      <c r="B467" s="135"/>
      <c r="C467" s="136"/>
      <c r="D467" s="137"/>
      <c r="E467" s="138"/>
      <c r="F467" s="137"/>
      <c r="G467" s="127"/>
      <c r="H467" s="143"/>
      <c r="I467" s="143"/>
      <c r="K467" s="6"/>
      <c r="L467" s="6"/>
    </row>
    <row r="468" spans="1:12" x14ac:dyDescent="0.2">
      <c r="A468" s="477"/>
      <c r="B468" s="135"/>
      <c r="C468" s="136"/>
      <c r="D468" s="137"/>
      <c r="E468" s="138"/>
      <c r="F468" s="137"/>
      <c r="G468" s="127"/>
      <c r="H468" s="143"/>
      <c r="I468" s="143"/>
      <c r="K468" s="6"/>
      <c r="L468" s="6"/>
    </row>
    <row r="469" spans="1:12" x14ac:dyDescent="0.2">
      <c r="A469" s="477"/>
      <c r="B469" s="135"/>
      <c r="C469" s="136"/>
      <c r="D469" s="137"/>
      <c r="E469" s="138"/>
      <c r="F469" s="137"/>
      <c r="G469" s="127"/>
      <c r="H469" s="143"/>
      <c r="I469" s="143"/>
      <c r="K469" s="6"/>
      <c r="L469" s="6"/>
    </row>
    <row r="470" spans="1:12" x14ac:dyDescent="0.2">
      <c r="A470" s="477"/>
      <c r="B470" s="135"/>
      <c r="C470" s="136"/>
      <c r="D470" s="137"/>
      <c r="E470" s="138"/>
      <c r="F470" s="137"/>
      <c r="G470" s="127"/>
      <c r="H470" s="143"/>
      <c r="I470" s="143"/>
      <c r="K470" s="6"/>
      <c r="L470" s="6"/>
    </row>
    <row r="471" spans="1:12" x14ac:dyDescent="0.2">
      <c r="A471" s="477"/>
      <c r="B471" s="135"/>
      <c r="C471" s="136"/>
      <c r="D471" s="137"/>
      <c r="E471" s="138"/>
      <c r="F471" s="137"/>
      <c r="G471" s="127"/>
      <c r="H471" s="143"/>
      <c r="I471" s="143"/>
      <c r="K471" s="6"/>
      <c r="L471" s="6"/>
    </row>
    <row r="472" spans="1:12" x14ac:dyDescent="0.2">
      <c r="A472" s="477"/>
      <c r="B472" s="135"/>
      <c r="C472" s="136"/>
      <c r="D472" s="137"/>
      <c r="E472" s="138"/>
      <c r="F472" s="137"/>
      <c r="G472" s="127"/>
      <c r="H472" s="143"/>
      <c r="I472" s="143"/>
      <c r="K472" s="6"/>
      <c r="L472" s="6"/>
    </row>
    <row r="473" spans="1:12" x14ac:dyDescent="0.2">
      <c r="A473" s="477"/>
      <c r="B473" s="135"/>
      <c r="C473" s="136"/>
      <c r="D473" s="137"/>
      <c r="E473" s="138"/>
      <c r="F473" s="137"/>
      <c r="G473" s="127"/>
      <c r="H473" s="143"/>
      <c r="I473" s="143"/>
      <c r="K473" s="6"/>
      <c r="L473" s="6"/>
    </row>
    <row r="474" spans="1:12" x14ac:dyDescent="0.2">
      <c r="A474" s="477"/>
      <c r="B474" s="135"/>
      <c r="C474" s="136"/>
      <c r="D474" s="137"/>
      <c r="E474" s="138"/>
      <c r="F474" s="137"/>
      <c r="G474" s="127"/>
      <c r="H474" s="143"/>
      <c r="I474" s="143"/>
      <c r="K474" s="6"/>
      <c r="L474" s="6"/>
    </row>
    <row r="475" spans="1:12" x14ac:dyDescent="0.2">
      <c r="A475" s="477"/>
      <c r="B475" s="135"/>
      <c r="C475" s="136"/>
      <c r="D475" s="137"/>
      <c r="E475" s="138"/>
      <c r="F475" s="137"/>
      <c r="G475" s="127"/>
      <c r="H475" s="143"/>
      <c r="I475" s="143"/>
      <c r="K475" s="6"/>
      <c r="L475" s="6"/>
    </row>
    <row r="476" spans="1:12" x14ac:dyDescent="0.2">
      <c r="A476" s="477"/>
      <c r="B476" s="135"/>
      <c r="C476" s="136"/>
      <c r="D476" s="137"/>
      <c r="E476" s="138"/>
      <c r="F476" s="137"/>
      <c r="G476" s="127"/>
      <c r="H476" s="143"/>
      <c r="I476" s="143"/>
      <c r="K476" s="6"/>
      <c r="L476" s="6"/>
    </row>
    <row r="477" spans="1:12" x14ac:dyDescent="0.2">
      <c r="A477" s="477"/>
      <c r="B477" s="135"/>
      <c r="C477" s="136"/>
      <c r="D477" s="137"/>
      <c r="E477" s="138"/>
      <c r="F477" s="137"/>
      <c r="G477" s="127"/>
      <c r="H477" s="143"/>
      <c r="I477" s="143"/>
      <c r="K477" s="6"/>
      <c r="L477" s="6"/>
    </row>
    <row r="478" spans="1:12" x14ac:dyDescent="0.2">
      <c r="A478" s="477"/>
      <c r="B478" s="135"/>
      <c r="C478" s="136"/>
      <c r="D478" s="137"/>
      <c r="E478" s="138"/>
      <c r="F478" s="137"/>
      <c r="G478" s="127"/>
      <c r="H478" s="143"/>
      <c r="I478" s="143"/>
      <c r="K478" s="6"/>
      <c r="L478" s="6"/>
    </row>
    <row r="479" spans="1:12" x14ac:dyDescent="0.2">
      <c r="A479" s="477"/>
      <c r="B479" s="135"/>
      <c r="C479" s="136"/>
      <c r="D479" s="137"/>
      <c r="E479" s="138"/>
      <c r="F479" s="137"/>
      <c r="G479" s="127"/>
      <c r="H479" s="143"/>
      <c r="I479" s="143"/>
      <c r="K479" s="6"/>
      <c r="L479" s="6"/>
    </row>
    <row r="480" spans="1:12" x14ac:dyDescent="0.2">
      <c r="A480" s="477"/>
      <c r="B480" s="135"/>
      <c r="C480" s="136"/>
      <c r="D480" s="137"/>
      <c r="E480" s="138"/>
      <c r="F480" s="137"/>
      <c r="G480" s="127"/>
      <c r="H480" s="143"/>
      <c r="I480" s="143"/>
      <c r="K480" s="6"/>
      <c r="L480" s="6"/>
    </row>
    <row r="481" spans="1:12" x14ac:dyDescent="0.2">
      <c r="A481" s="477"/>
      <c r="B481" s="135"/>
      <c r="C481" s="136"/>
      <c r="D481" s="137"/>
      <c r="E481" s="138"/>
      <c r="F481" s="137"/>
      <c r="G481" s="127"/>
      <c r="H481" s="143"/>
      <c r="I481" s="143"/>
      <c r="K481" s="6"/>
      <c r="L481" s="6"/>
    </row>
    <row r="482" spans="1:12" x14ac:dyDescent="0.2">
      <c r="A482" s="477"/>
      <c r="B482" s="135"/>
      <c r="C482" s="136"/>
      <c r="D482" s="137"/>
      <c r="E482" s="138"/>
      <c r="F482" s="137"/>
      <c r="G482" s="127"/>
      <c r="H482" s="143"/>
      <c r="I482" s="143"/>
      <c r="K482" s="6"/>
      <c r="L482" s="6"/>
    </row>
    <row r="483" spans="1:12" x14ac:dyDescent="0.2">
      <c r="A483" s="477"/>
      <c r="B483" s="135"/>
      <c r="C483" s="136"/>
      <c r="D483" s="137"/>
      <c r="E483" s="138"/>
      <c r="F483" s="137"/>
      <c r="G483" s="127"/>
      <c r="H483" s="143"/>
      <c r="I483" s="143"/>
      <c r="K483" s="6"/>
      <c r="L483" s="6"/>
    </row>
    <row r="484" spans="1:12" x14ac:dyDescent="0.2">
      <c r="A484" s="477"/>
      <c r="B484" s="135"/>
      <c r="C484" s="136"/>
      <c r="D484" s="137"/>
      <c r="E484" s="138"/>
      <c r="F484" s="137"/>
      <c r="G484" s="127"/>
      <c r="H484" s="143"/>
      <c r="I484" s="143"/>
      <c r="K484" s="6"/>
      <c r="L484" s="6"/>
    </row>
    <row r="485" spans="1:12" x14ac:dyDescent="0.2">
      <c r="A485" s="477"/>
      <c r="B485" s="135"/>
      <c r="C485" s="136"/>
      <c r="D485" s="137"/>
      <c r="E485" s="138"/>
      <c r="F485" s="137"/>
      <c r="G485" s="127"/>
      <c r="H485" s="143"/>
      <c r="I485" s="143"/>
      <c r="K485" s="6"/>
      <c r="L485" s="6"/>
    </row>
    <row r="486" spans="1:12" x14ac:dyDescent="0.2">
      <c r="A486" s="477"/>
      <c r="B486" s="135"/>
      <c r="C486" s="136"/>
      <c r="D486" s="137"/>
      <c r="E486" s="138"/>
      <c r="F486" s="137"/>
      <c r="G486" s="127"/>
      <c r="H486" s="143"/>
      <c r="I486" s="143"/>
      <c r="K486" s="6"/>
      <c r="L486" s="6"/>
    </row>
    <row r="487" spans="1:12" x14ac:dyDescent="0.2">
      <c r="A487" s="477"/>
      <c r="B487" s="135"/>
      <c r="C487" s="136"/>
      <c r="D487" s="137"/>
      <c r="E487" s="138"/>
      <c r="F487" s="137"/>
      <c r="G487" s="127"/>
      <c r="H487" s="143"/>
      <c r="I487" s="143"/>
      <c r="K487" s="6"/>
      <c r="L487" s="6"/>
    </row>
    <row r="488" spans="1:12" x14ac:dyDescent="0.2">
      <c r="A488" s="477"/>
      <c r="B488" s="135"/>
      <c r="C488" s="136"/>
      <c r="D488" s="137"/>
      <c r="E488" s="138"/>
      <c r="F488" s="137"/>
      <c r="G488" s="127"/>
      <c r="H488" s="143"/>
      <c r="I488" s="143"/>
      <c r="K488" s="6"/>
      <c r="L488" s="6"/>
    </row>
    <row r="489" spans="1:12" x14ac:dyDescent="0.2">
      <c r="A489" s="477"/>
      <c r="B489" s="135"/>
      <c r="C489" s="136"/>
      <c r="D489" s="137"/>
      <c r="E489" s="138"/>
      <c r="F489" s="137"/>
      <c r="G489" s="127"/>
      <c r="H489" s="143"/>
      <c r="I489" s="143"/>
      <c r="K489" s="6"/>
      <c r="L489" s="6"/>
    </row>
    <row r="490" spans="1:12" x14ac:dyDescent="0.2">
      <c r="A490" s="477"/>
      <c r="B490" s="135"/>
      <c r="C490" s="136"/>
      <c r="D490" s="137"/>
      <c r="E490" s="138"/>
      <c r="F490" s="137"/>
      <c r="G490" s="127"/>
      <c r="H490" s="143"/>
      <c r="I490" s="143"/>
      <c r="K490" s="6"/>
      <c r="L490" s="6"/>
    </row>
    <row r="491" spans="1:12" x14ac:dyDescent="0.2">
      <c r="A491" s="477"/>
      <c r="B491" s="135"/>
      <c r="C491" s="136"/>
      <c r="D491" s="137"/>
      <c r="E491" s="138"/>
      <c r="F491" s="137"/>
      <c r="G491" s="127"/>
      <c r="H491" s="143"/>
      <c r="I491" s="143"/>
      <c r="K491" s="6"/>
      <c r="L491" s="6"/>
    </row>
    <row r="492" spans="1:12" x14ac:dyDescent="0.2">
      <c r="A492" s="477"/>
      <c r="B492" s="135"/>
      <c r="C492" s="136"/>
      <c r="D492" s="137"/>
      <c r="E492" s="138"/>
      <c r="F492" s="137"/>
      <c r="G492" s="127"/>
      <c r="H492" s="143"/>
      <c r="I492" s="143"/>
      <c r="K492" s="6"/>
      <c r="L492" s="6"/>
    </row>
    <row r="493" spans="1:12" x14ac:dyDescent="0.2">
      <c r="A493" s="477"/>
      <c r="B493" s="135"/>
      <c r="C493" s="136"/>
      <c r="D493" s="137"/>
      <c r="E493" s="138"/>
      <c r="F493" s="137"/>
      <c r="G493" s="127"/>
      <c r="H493" s="143"/>
      <c r="I493" s="143"/>
      <c r="K493" s="6"/>
      <c r="L493" s="6"/>
    </row>
    <row r="494" spans="1:12" x14ac:dyDescent="0.2">
      <c r="A494" s="477"/>
      <c r="B494" s="135"/>
      <c r="C494" s="136"/>
      <c r="D494" s="137"/>
      <c r="E494" s="138"/>
      <c r="F494" s="137"/>
      <c r="G494" s="127"/>
      <c r="H494" s="143"/>
      <c r="I494" s="143"/>
      <c r="K494" s="6"/>
      <c r="L494" s="6"/>
    </row>
    <row r="495" spans="1:12" x14ac:dyDescent="0.2">
      <c r="A495" s="477"/>
      <c r="B495" s="135"/>
      <c r="C495" s="136"/>
      <c r="D495" s="137"/>
      <c r="E495" s="138"/>
      <c r="F495" s="137"/>
      <c r="G495" s="127"/>
      <c r="H495" s="143"/>
      <c r="I495" s="143"/>
      <c r="K495" s="6"/>
      <c r="L495" s="6"/>
    </row>
    <row r="496" spans="1:12" x14ac:dyDescent="0.2">
      <c r="A496" s="477"/>
      <c r="B496" s="135"/>
      <c r="C496" s="136"/>
      <c r="D496" s="137"/>
      <c r="E496" s="138"/>
      <c r="F496" s="137"/>
      <c r="G496" s="127"/>
      <c r="H496" s="143"/>
      <c r="I496" s="143"/>
      <c r="K496" s="6"/>
      <c r="L496" s="6"/>
    </row>
    <row r="497" spans="1:12" x14ac:dyDescent="0.2">
      <c r="A497" s="477"/>
      <c r="B497" s="135"/>
      <c r="C497" s="136"/>
      <c r="D497" s="137"/>
      <c r="E497" s="138"/>
      <c r="F497" s="137"/>
      <c r="G497" s="127"/>
      <c r="H497" s="143"/>
      <c r="I497" s="143"/>
      <c r="K497" s="6"/>
      <c r="L497" s="6"/>
    </row>
    <row r="498" spans="1:12" x14ac:dyDescent="0.2">
      <c r="A498" s="477"/>
      <c r="B498" s="135"/>
      <c r="C498" s="136"/>
      <c r="D498" s="137"/>
      <c r="E498" s="138"/>
      <c r="F498" s="137"/>
      <c r="G498" s="127"/>
      <c r="H498" s="143"/>
      <c r="I498" s="143"/>
      <c r="K498" s="6"/>
      <c r="L498" s="6"/>
    </row>
    <row r="499" spans="1:12" x14ac:dyDescent="0.2">
      <c r="A499" s="477"/>
      <c r="B499" s="135"/>
      <c r="C499" s="136"/>
      <c r="D499" s="137"/>
      <c r="E499" s="138"/>
      <c r="F499" s="137"/>
      <c r="G499" s="127"/>
      <c r="H499" s="143"/>
      <c r="I499" s="143"/>
      <c r="K499" s="6"/>
      <c r="L499" s="6"/>
    </row>
    <row r="500" spans="1:12" x14ac:dyDescent="0.2">
      <c r="A500" s="477"/>
      <c r="B500" s="135"/>
      <c r="C500" s="136"/>
      <c r="D500" s="137"/>
      <c r="E500" s="138"/>
      <c r="F500" s="137"/>
      <c r="G500" s="127"/>
      <c r="H500" s="143"/>
      <c r="I500" s="143"/>
      <c r="K500" s="6"/>
      <c r="L500" s="6"/>
    </row>
    <row r="501" spans="1:12" x14ac:dyDescent="0.2">
      <c r="A501" s="477"/>
      <c r="B501" s="135"/>
      <c r="C501" s="136"/>
      <c r="D501" s="137"/>
      <c r="E501" s="138"/>
      <c r="F501" s="137"/>
      <c r="G501" s="127"/>
      <c r="H501" s="143"/>
      <c r="I501" s="143"/>
      <c r="K501" s="6"/>
      <c r="L501" s="6"/>
    </row>
    <row r="502" spans="1:12" x14ac:dyDescent="0.2">
      <c r="A502" s="477"/>
      <c r="B502" s="135"/>
      <c r="C502" s="136"/>
      <c r="D502" s="137"/>
      <c r="E502" s="138"/>
      <c r="F502" s="137"/>
      <c r="G502" s="127"/>
      <c r="H502" s="143"/>
      <c r="I502" s="143"/>
      <c r="K502" s="6"/>
      <c r="L502" s="6"/>
    </row>
    <row r="503" spans="1:12" x14ac:dyDescent="0.2">
      <c r="A503" s="477"/>
      <c r="B503" s="135"/>
      <c r="C503" s="136"/>
      <c r="D503" s="137"/>
      <c r="E503" s="138"/>
      <c r="F503" s="137"/>
      <c r="G503" s="127"/>
      <c r="H503" s="143"/>
      <c r="I503" s="143"/>
      <c r="K503" s="6"/>
      <c r="L503" s="6"/>
    </row>
    <row r="504" spans="1:12" x14ac:dyDescent="0.2">
      <c r="A504" s="477"/>
      <c r="B504" s="135"/>
      <c r="C504" s="136"/>
      <c r="D504" s="137"/>
      <c r="E504" s="138"/>
      <c r="F504" s="137"/>
      <c r="G504" s="127"/>
      <c r="H504" s="143"/>
      <c r="I504" s="143"/>
      <c r="K504" s="6"/>
      <c r="L504" s="6"/>
    </row>
    <row r="505" spans="1:12" x14ac:dyDescent="0.2">
      <c r="A505" s="477"/>
      <c r="B505" s="135"/>
      <c r="C505" s="136"/>
      <c r="D505" s="137"/>
      <c r="E505" s="138"/>
      <c r="F505" s="137"/>
      <c r="G505" s="127"/>
      <c r="H505" s="143"/>
      <c r="I505" s="143"/>
      <c r="K505" s="6"/>
      <c r="L505" s="6"/>
    </row>
    <row r="506" spans="1:12" x14ac:dyDescent="0.2">
      <c r="A506" s="477"/>
      <c r="B506" s="135"/>
      <c r="C506" s="136"/>
      <c r="D506" s="137"/>
      <c r="E506" s="138"/>
      <c r="F506" s="137"/>
      <c r="G506" s="127"/>
      <c r="H506" s="143"/>
      <c r="I506" s="143"/>
      <c r="K506" s="6"/>
      <c r="L506" s="6"/>
    </row>
    <row r="507" spans="1:12" x14ac:dyDescent="0.2">
      <c r="A507" s="477"/>
      <c r="B507" s="135"/>
      <c r="C507" s="136"/>
      <c r="D507" s="137"/>
      <c r="E507" s="138"/>
      <c r="F507" s="137"/>
      <c r="G507" s="127"/>
      <c r="H507" s="143"/>
      <c r="I507" s="143"/>
      <c r="K507" s="6"/>
      <c r="L507" s="6"/>
    </row>
    <row r="508" spans="1:12" x14ac:dyDescent="0.2">
      <c r="A508" s="477"/>
      <c r="B508" s="135"/>
      <c r="C508" s="136"/>
      <c r="D508" s="137"/>
      <c r="E508" s="138"/>
      <c r="F508" s="137"/>
      <c r="G508" s="127"/>
      <c r="H508" s="143"/>
      <c r="I508" s="143"/>
      <c r="K508" s="6"/>
      <c r="L508" s="6"/>
    </row>
    <row r="509" spans="1:12" x14ac:dyDescent="0.2">
      <c r="A509" s="477"/>
      <c r="B509" s="135"/>
      <c r="C509" s="136"/>
      <c r="D509" s="137"/>
      <c r="E509" s="138"/>
      <c r="F509" s="137"/>
      <c r="G509" s="127"/>
      <c r="H509" s="143"/>
      <c r="I509" s="143"/>
      <c r="K509" s="6"/>
      <c r="L509" s="6"/>
    </row>
    <row r="510" spans="1:12" x14ac:dyDescent="0.2">
      <c r="A510" s="477"/>
      <c r="B510" s="135"/>
      <c r="C510" s="136"/>
      <c r="D510" s="137"/>
      <c r="E510" s="138"/>
      <c r="F510" s="137"/>
      <c r="G510" s="127"/>
      <c r="H510" s="143"/>
      <c r="I510" s="143"/>
      <c r="K510" s="6"/>
      <c r="L510" s="6"/>
    </row>
    <row r="511" spans="1:12" x14ac:dyDescent="0.2">
      <c r="A511" s="477"/>
      <c r="B511" s="135"/>
      <c r="C511" s="136"/>
      <c r="D511" s="137"/>
      <c r="E511" s="138"/>
      <c r="F511" s="137"/>
      <c r="G511" s="127"/>
      <c r="H511" s="143"/>
      <c r="I511" s="143"/>
      <c r="K511" s="6"/>
      <c r="L511" s="6"/>
    </row>
    <row r="512" spans="1:12" x14ac:dyDescent="0.2">
      <c r="A512" s="477"/>
      <c r="B512" s="135"/>
      <c r="C512" s="136"/>
      <c r="D512" s="137"/>
      <c r="E512" s="138"/>
      <c r="F512" s="137"/>
      <c r="G512" s="127"/>
      <c r="H512" s="143"/>
      <c r="I512" s="143"/>
      <c r="K512" s="6"/>
      <c r="L512" s="6"/>
    </row>
    <row r="513" spans="1:12" x14ac:dyDescent="0.2">
      <c r="A513" s="477"/>
      <c r="B513" s="135"/>
      <c r="C513" s="136"/>
      <c r="D513" s="137"/>
      <c r="E513" s="138"/>
      <c r="F513" s="137"/>
      <c r="G513" s="127"/>
      <c r="H513" s="143"/>
      <c r="I513" s="143"/>
      <c r="K513" s="6"/>
      <c r="L513" s="6"/>
    </row>
    <row r="514" spans="1:12" x14ac:dyDescent="0.2">
      <c r="A514" s="477"/>
      <c r="B514" s="135"/>
      <c r="C514" s="136"/>
      <c r="D514" s="137"/>
      <c r="E514" s="138"/>
      <c r="F514" s="137"/>
      <c r="G514" s="127"/>
      <c r="H514" s="143"/>
      <c r="I514" s="143"/>
      <c r="K514" s="6"/>
      <c r="L514" s="6"/>
    </row>
    <row r="515" spans="1:12" x14ac:dyDescent="0.2">
      <c r="A515" s="477"/>
      <c r="B515" s="135"/>
      <c r="C515" s="136"/>
      <c r="D515" s="137"/>
      <c r="E515" s="138"/>
      <c r="F515" s="137"/>
      <c r="G515" s="127"/>
      <c r="H515" s="143"/>
      <c r="I515" s="143"/>
      <c r="K515" s="6"/>
      <c r="L515" s="6"/>
    </row>
    <row r="516" spans="1:12" x14ac:dyDescent="0.2">
      <c r="A516" s="477"/>
      <c r="B516" s="135"/>
      <c r="C516" s="136"/>
      <c r="D516" s="137"/>
      <c r="E516" s="138"/>
      <c r="F516" s="137"/>
      <c r="G516" s="127"/>
      <c r="H516" s="143"/>
      <c r="I516" s="143"/>
      <c r="K516" s="6"/>
      <c r="L516" s="6"/>
    </row>
    <row r="517" spans="1:12" x14ac:dyDescent="0.2">
      <c r="A517" s="477"/>
      <c r="B517" s="135"/>
      <c r="C517" s="136"/>
      <c r="D517" s="137"/>
      <c r="E517" s="138"/>
      <c r="F517" s="137"/>
      <c r="G517" s="127"/>
      <c r="H517" s="143"/>
      <c r="I517" s="143"/>
      <c r="K517" s="6"/>
      <c r="L517" s="6"/>
    </row>
    <row r="518" spans="1:12" x14ac:dyDescent="0.2">
      <c r="A518" s="477"/>
      <c r="B518" s="135"/>
      <c r="C518" s="136"/>
      <c r="D518" s="137"/>
      <c r="E518" s="138"/>
      <c r="F518" s="137"/>
      <c r="G518" s="127"/>
      <c r="H518" s="143"/>
      <c r="I518" s="143"/>
      <c r="K518" s="6"/>
      <c r="L518" s="6"/>
    </row>
    <row r="519" spans="1:12" x14ac:dyDescent="0.2">
      <c r="A519" s="477"/>
      <c r="B519" s="135"/>
      <c r="C519" s="136"/>
      <c r="D519" s="137"/>
      <c r="E519" s="138"/>
      <c r="F519" s="137"/>
      <c r="G519" s="127"/>
      <c r="H519" s="143"/>
      <c r="I519" s="143"/>
      <c r="K519" s="6"/>
      <c r="L519" s="6"/>
    </row>
    <row r="520" spans="1:12" x14ac:dyDescent="0.2">
      <c r="A520" s="477"/>
      <c r="B520" s="135"/>
      <c r="C520" s="136"/>
      <c r="D520" s="137"/>
      <c r="E520" s="138"/>
      <c r="F520" s="137"/>
      <c r="G520" s="127"/>
      <c r="H520" s="143"/>
      <c r="I520" s="143"/>
      <c r="K520" s="6"/>
      <c r="L520" s="6"/>
    </row>
    <row r="521" spans="1:12" x14ac:dyDescent="0.2">
      <c r="A521" s="477"/>
      <c r="B521" s="135"/>
      <c r="C521" s="136"/>
      <c r="D521" s="137"/>
      <c r="E521" s="138"/>
      <c r="F521" s="137"/>
      <c r="G521" s="127"/>
      <c r="H521" s="143"/>
      <c r="I521" s="143"/>
      <c r="K521" s="6"/>
      <c r="L521" s="6"/>
    </row>
    <row r="522" spans="1:12" x14ac:dyDescent="0.2">
      <c r="A522" s="477"/>
      <c r="B522" s="135"/>
      <c r="C522" s="136"/>
      <c r="D522" s="137"/>
      <c r="E522" s="138"/>
      <c r="F522" s="137"/>
      <c r="G522" s="127"/>
      <c r="H522" s="143"/>
      <c r="I522" s="143"/>
      <c r="K522" s="6"/>
      <c r="L522" s="6"/>
    </row>
    <row r="523" spans="1:12" x14ac:dyDescent="0.2">
      <c r="A523" s="477"/>
      <c r="B523" s="135"/>
      <c r="C523" s="136"/>
      <c r="D523" s="137"/>
      <c r="E523" s="138"/>
      <c r="F523" s="137"/>
      <c r="G523" s="127"/>
      <c r="H523" s="143"/>
      <c r="I523" s="143"/>
      <c r="K523" s="6"/>
      <c r="L523" s="6"/>
    </row>
    <row r="524" spans="1:12" x14ac:dyDescent="0.2">
      <c r="A524" s="477"/>
      <c r="B524" s="135"/>
      <c r="C524" s="136"/>
      <c r="D524" s="137"/>
      <c r="E524" s="138"/>
      <c r="F524" s="137"/>
      <c r="G524" s="127"/>
      <c r="H524" s="143"/>
      <c r="I524" s="143"/>
      <c r="K524" s="6"/>
      <c r="L524" s="6"/>
    </row>
    <row r="525" spans="1:12" x14ac:dyDescent="0.2">
      <c r="A525" s="477"/>
      <c r="B525" s="135"/>
      <c r="C525" s="136"/>
      <c r="D525" s="137"/>
      <c r="E525" s="138"/>
      <c r="F525" s="137"/>
      <c r="G525" s="127"/>
      <c r="H525" s="143"/>
      <c r="I525" s="143"/>
      <c r="K525" s="6"/>
      <c r="L525" s="6"/>
    </row>
    <row r="526" spans="1:12" x14ac:dyDescent="0.2">
      <c r="A526" s="477"/>
      <c r="B526" s="135"/>
      <c r="C526" s="136"/>
      <c r="D526" s="137"/>
      <c r="E526" s="138"/>
      <c r="F526" s="137"/>
      <c r="G526" s="127"/>
      <c r="H526" s="143"/>
      <c r="I526" s="143"/>
      <c r="K526" s="6"/>
      <c r="L526" s="6"/>
    </row>
    <row r="527" spans="1:12" x14ac:dyDescent="0.2">
      <c r="A527" s="477"/>
      <c r="B527" s="135"/>
      <c r="C527" s="136"/>
      <c r="D527" s="137"/>
      <c r="E527" s="138"/>
      <c r="F527" s="137"/>
      <c r="G527" s="127"/>
      <c r="H527" s="143"/>
      <c r="I527" s="143"/>
      <c r="K527" s="6"/>
      <c r="L527" s="6"/>
    </row>
    <row r="528" spans="1:12" x14ac:dyDescent="0.2">
      <c r="A528" s="477"/>
      <c r="B528" s="135"/>
      <c r="C528" s="136"/>
      <c r="D528" s="137"/>
      <c r="E528" s="138"/>
      <c r="F528" s="137"/>
      <c r="G528" s="127"/>
      <c r="H528" s="143"/>
      <c r="I528" s="143"/>
      <c r="K528" s="6"/>
      <c r="L528" s="6"/>
    </row>
    <row r="529" spans="1:12" x14ac:dyDescent="0.2">
      <c r="A529" s="477"/>
      <c r="B529" s="135"/>
      <c r="C529" s="136"/>
      <c r="D529" s="137"/>
      <c r="E529" s="138"/>
      <c r="F529" s="137"/>
      <c r="G529" s="127"/>
      <c r="H529" s="143"/>
      <c r="I529" s="143"/>
      <c r="K529" s="6"/>
      <c r="L529" s="6"/>
    </row>
    <row r="530" spans="1:12" x14ac:dyDescent="0.2">
      <c r="A530" s="477"/>
      <c r="B530" s="135"/>
      <c r="C530" s="136"/>
      <c r="D530" s="137"/>
      <c r="E530" s="138"/>
      <c r="F530" s="137"/>
      <c r="G530" s="127"/>
      <c r="H530" s="143"/>
      <c r="I530" s="143"/>
      <c r="K530" s="6"/>
      <c r="L530" s="6"/>
    </row>
    <row r="531" spans="1:12" x14ac:dyDescent="0.2">
      <c r="A531" s="477"/>
      <c r="B531" s="135"/>
      <c r="C531" s="136"/>
      <c r="D531" s="137"/>
      <c r="E531" s="138"/>
      <c r="F531" s="137"/>
      <c r="G531" s="127"/>
      <c r="H531" s="143"/>
      <c r="I531" s="143"/>
      <c r="K531" s="6"/>
      <c r="L531" s="6"/>
    </row>
    <row r="532" spans="1:12" x14ac:dyDescent="0.2">
      <c r="A532" s="477"/>
      <c r="B532" s="135"/>
      <c r="C532" s="136"/>
      <c r="D532" s="137"/>
      <c r="E532" s="138"/>
      <c r="F532" s="137"/>
      <c r="G532" s="127"/>
      <c r="H532" s="143"/>
      <c r="I532" s="143"/>
      <c r="K532" s="6"/>
      <c r="L532" s="6"/>
    </row>
    <row r="533" spans="1:12" x14ac:dyDescent="0.2">
      <c r="A533" s="477"/>
      <c r="B533" s="135"/>
      <c r="C533" s="136"/>
      <c r="D533" s="137"/>
      <c r="E533" s="138"/>
      <c r="F533" s="137"/>
      <c r="G533" s="127"/>
      <c r="H533" s="143"/>
      <c r="I533" s="143"/>
      <c r="K533" s="6"/>
      <c r="L533" s="6"/>
    </row>
    <row r="534" spans="1:12" x14ac:dyDescent="0.2">
      <c r="A534" s="477"/>
      <c r="B534" s="135"/>
      <c r="C534" s="136"/>
      <c r="D534" s="137"/>
      <c r="E534" s="138"/>
      <c r="F534" s="137"/>
      <c r="G534" s="127"/>
      <c r="H534" s="143"/>
      <c r="I534" s="143"/>
      <c r="K534" s="6"/>
      <c r="L534" s="6"/>
    </row>
    <row r="535" spans="1:12" x14ac:dyDescent="0.2">
      <c r="A535" s="477"/>
      <c r="B535" s="135"/>
      <c r="C535" s="136"/>
      <c r="D535" s="137"/>
      <c r="E535" s="138"/>
      <c r="F535" s="137"/>
      <c r="G535" s="127"/>
      <c r="H535" s="143"/>
      <c r="I535" s="143"/>
      <c r="K535" s="6"/>
      <c r="L535" s="6"/>
    </row>
    <row r="536" spans="1:12" x14ac:dyDescent="0.2">
      <c r="A536" s="477"/>
      <c r="B536" s="135"/>
      <c r="C536" s="136"/>
      <c r="D536" s="137"/>
      <c r="E536" s="138"/>
      <c r="F536" s="137"/>
      <c r="G536" s="127"/>
      <c r="H536" s="143"/>
      <c r="I536" s="143"/>
      <c r="K536" s="6"/>
      <c r="L536" s="6"/>
    </row>
    <row r="537" spans="1:12" x14ac:dyDescent="0.2">
      <c r="A537" s="477"/>
      <c r="B537" s="135"/>
      <c r="C537" s="136"/>
      <c r="D537" s="137"/>
      <c r="E537" s="138"/>
      <c r="F537" s="137"/>
      <c r="G537" s="127"/>
      <c r="H537" s="143"/>
      <c r="I537" s="143"/>
      <c r="K537" s="6"/>
      <c r="L537" s="6"/>
    </row>
    <row r="538" spans="1:12" x14ac:dyDescent="0.2">
      <c r="A538" s="477"/>
      <c r="B538" s="135"/>
      <c r="C538" s="136"/>
      <c r="D538" s="137"/>
      <c r="E538" s="138"/>
      <c r="F538" s="137"/>
      <c r="G538" s="127"/>
      <c r="H538" s="143"/>
      <c r="I538" s="143"/>
      <c r="K538" s="6"/>
      <c r="L538" s="6"/>
    </row>
    <row r="539" spans="1:12" x14ac:dyDescent="0.2">
      <c r="A539" s="477"/>
      <c r="B539" s="135"/>
      <c r="C539" s="136"/>
      <c r="D539" s="137"/>
      <c r="E539" s="138"/>
      <c r="F539" s="137"/>
      <c r="G539" s="127"/>
      <c r="H539" s="143"/>
      <c r="I539" s="143"/>
      <c r="K539" s="6"/>
      <c r="L539" s="6"/>
    </row>
    <row r="540" spans="1:12" x14ac:dyDescent="0.2">
      <c r="A540" s="477"/>
      <c r="B540" s="135"/>
      <c r="C540" s="136"/>
      <c r="D540" s="137"/>
      <c r="E540" s="138"/>
      <c r="F540" s="137"/>
      <c r="G540" s="127"/>
      <c r="H540" s="143"/>
      <c r="I540" s="143"/>
      <c r="K540" s="6"/>
      <c r="L540" s="6"/>
    </row>
    <row r="541" spans="1:12" x14ac:dyDescent="0.2">
      <c r="A541" s="477"/>
      <c r="B541" s="135"/>
      <c r="C541" s="136"/>
      <c r="D541" s="137"/>
      <c r="E541" s="138"/>
      <c r="F541" s="137"/>
      <c r="G541" s="127"/>
      <c r="H541" s="143"/>
      <c r="I541" s="143"/>
      <c r="K541" s="6"/>
      <c r="L541" s="6"/>
    </row>
    <row r="542" spans="1:12" x14ac:dyDescent="0.2">
      <c r="A542" s="477"/>
      <c r="B542" s="135"/>
      <c r="C542" s="136"/>
      <c r="D542" s="137"/>
      <c r="E542" s="138"/>
      <c r="F542" s="137"/>
      <c r="G542" s="127"/>
      <c r="H542" s="143"/>
      <c r="I542" s="143"/>
      <c r="K542" s="6"/>
      <c r="L542" s="6"/>
    </row>
    <row r="543" spans="1:12" x14ac:dyDescent="0.2">
      <c r="A543" s="477"/>
      <c r="B543" s="135"/>
      <c r="C543" s="136"/>
      <c r="D543" s="137"/>
      <c r="E543" s="138"/>
      <c r="F543" s="137"/>
      <c r="G543" s="127"/>
      <c r="H543" s="143"/>
      <c r="I543" s="143"/>
      <c r="K543" s="6"/>
      <c r="L543" s="6"/>
    </row>
    <row r="544" spans="1:12" x14ac:dyDescent="0.2">
      <c r="A544" s="477"/>
      <c r="B544" s="135"/>
      <c r="C544" s="136"/>
      <c r="D544" s="137"/>
      <c r="E544" s="138"/>
      <c r="F544" s="137"/>
      <c r="G544" s="127"/>
      <c r="H544" s="143"/>
      <c r="I544" s="143"/>
      <c r="K544" s="6"/>
      <c r="L544" s="6"/>
    </row>
    <row r="545" spans="1:12" x14ac:dyDescent="0.2">
      <c r="A545" s="477"/>
      <c r="B545" s="135"/>
      <c r="C545" s="136"/>
      <c r="D545" s="137"/>
      <c r="E545" s="138"/>
      <c r="F545" s="137"/>
      <c r="G545" s="127"/>
      <c r="H545" s="143"/>
      <c r="I545" s="143"/>
      <c r="K545" s="6"/>
      <c r="L545" s="6"/>
    </row>
    <row r="546" spans="1:12" x14ac:dyDescent="0.2">
      <c r="A546" s="477"/>
      <c r="B546" s="135"/>
      <c r="C546" s="136"/>
      <c r="D546" s="137"/>
      <c r="E546" s="138"/>
      <c r="F546" s="137"/>
      <c r="G546" s="127"/>
      <c r="H546" s="143"/>
      <c r="I546" s="143"/>
      <c r="K546" s="6"/>
      <c r="L546" s="6"/>
    </row>
    <row r="547" spans="1:12" x14ac:dyDescent="0.2">
      <c r="A547" s="477"/>
      <c r="B547" s="135"/>
      <c r="C547" s="136"/>
      <c r="D547" s="137"/>
      <c r="E547" s="138"/>
      <c r="F547" s="137"/>
      <c r="G547" s="127"/>
      <c r="H547" s="143"/>
      <c r="I547" s="143"/>
      <c r="K547" s="6"/>
      <c r="L547" s="6"/>
    </row>
    <row r="548" spans="1:12" x14ac:dyDescent="0.2">
      <c r="A548" s="477"/>
      <c r="B548" s="135"/>
      <c r="C548" s="136"/>
      <c r="D548" s="137"/>
      <c r="E548" s="138"/>
      <c r="F548" s="137"/>
      <c r="G548" s="127"/>
      <c r="H548" s="143"/>
      <c r="I548" s="143"/>
      <c r="K548" s="6"/>
      <c r="L548" s="6"/>
    </row>
    <row r="549" spans="1:12" x14ac:dyDescent="0.2">
      <c r="A549" s="477"/>
      <c r="B549" s="135"/>
      <c r="C549" s="136"/>
      <c r="D549" s="137"/>
      <c r="E549" s="138"/>
      <c r="F549" s="137"/>
      <c r="G549" s="127"/>
      <c r="H549" s="143"/>
      <c r="I549" s="143"/>
      <c r="K549" s="6"/>
      <c r="L549" s="6"/>
    </row>
    <row r="550" spans="1:12" x14ac:dyDescent="0.2">
      <c r="A550" s="477"/>
      <c r="B550" s="135"/>
      <c r="C550" s="136"/>
      <c r="D550" s="137"/>
      <c r="E550" s="138"/>
      <c r="F550" s="137"/>
      <c r="G550" s="127"/>
      <c r="H550" s="143"/>
      <c r="I550" s="143"/>
      <c r="K550" s="6"/>
      <c r="L550" s="6"/>
    </row>
    <row r="551" spans="1:12" x14ac:dyDescent="0.2">
      <c r="A551" s="477"/>
      <c r="B551" s="135"/>
      <c r="C551" s="136"/>
      <c r="D551" s="137"/>
      <c r="E551" s="138"/>
      <c r="F551" s="137"/>
      <c r="G551" s="127"/>
      <c r="H551" s="143"/>
      <c r="I551" s="143"/>
      <c r="K551" s="6"/>
      <c r="L551" s="6"/>
    </row>
    <row r="552" spans="1:12" x14ac:dyDescent="0.2">
      <c r="A552" s="477"/>
      <c r="B552" s="135"/>
      <c r="C552" s="136"/>
      <c r="D552" s="137"/>
      <c r="E552" s="138"/>
      <c r="F552" s="137"/>
      <c r="G552" s="127"/>
      <c r="H552" s="143"/>
      <c r="I552" s="143"/>
      <c r="K552" s="6"/>
      <c r="L552" s="6"/>
    </row>
    <row r="553" spans="1:12" x14ac:dyDescent="0.2">
      <c r="A553" s="477"/>
      <c r="B553" s="135"/>
      <c r="C553" s="136"/>
      <c r="D553" s="137"/>
      <c r="E553" s="138"/>
      <c r="F553" s="137"/>
      <c r="G553" s="127"/>
      <c r="H553" s="143"/>
      <c r="I553" s="143"/>
      <c r="K553" s="6"/>
      <c r="L553" s="6"/>
    </row>
    <row r="554" spans="1:12" x14ac:dyDescent="0.2">
      <c r="A554" s="477"/>
      <c r="B554" s="135"/>
      <c r="C554" s="136"/>
      <c r="D554" s="137"/>
      <c r="E554" s="138"/>
      <c r="F554" s="137"/>
      <c r="G554" s="127"/>
      <c r="H554" s="143"/>
      <c r="I554" s="143"/>
      <c r="K554" s="6"/>
      <c r="L554" s="6"/>
    </row>
    <row r="555" spans="1:12" x14ac:dyDescent="0.2">
      <c r="A555" s="477"/>
      <c r="B555" s="135"/>
      <c r="C555" s="136"/>
      <c r="D555" s="137"/>
      <c r="E555" s="138"/>
      <c r="F555" s="137"/>
      <c r="G555" s="127"/>
      <c r="H555" s="143"/>
      <c r="I555" s="143"/>
      <c r="K555" s="6"/>
      <c r="L555" s="6"/>
    </row>
    <row r="556" spans="1:12" x14ac:dyDescent="0.2">
      <c r="A556" s="477"/>
      <c r="B556" s="135"/>
      <c r="C556" s="136"/>
      <c r="D556" s="137"/>
      <c r="E556" s="138"/>
      <c r="F556" s="137"/>
      <c r="G556" s="127"/>
      <c r="H556" s="143"/>
      <c r="I556" s="143"/>
      <c r="K556" s="6"/>
      <c r="L556" s="6"/>
    </row>
    <row r="557" spans="1:12" x14ac:dyDescent="0.2">
      <c r="A557" s="477"/>
      <c r="B557" s="135"/>
      <c r="C557" s="136"/>
      <c r="D557" s="137"/>
      <c r="E557" s="138"/>
      <c r="F557" s="137"/>
      <c r="G557" s="127"/>
      <c r="H557" s="143"/>
      <c r="I557" s="143"/>
      <c r="K557" s="6"/>
      <c r="L557" s="6"/>
    </row>
    <row r="558" spans="1:12" x14ac:dyDescent="0.2">
      <c r="A558" s="477"/>
      <c r="B558" s="135"/>
      <c r="C558" s="136"/>
      <c r="D558" s="137"/>
      <c r="E558" s="138"/>
      <c r="F558" s="137"/>
      <c r="G558" s="127"/>
      <c r="H558" s="143"/>
      <c r="I558" s="143"/>
      <c r="K558" s="6"/>
      <c r="L558" s="6"/>
    </row>
    <row r="559" spans="1:12" x14ac:dyDescent="0.2">
      <c r="A559" s="477"/>
      <c r="B559" s="135"/>
      <c r="C559" s="136"/>
      <c r="D559" s="137"/>
      <c r="E559" s="138"/>
      <c r="F559" s="137"/>
      <c r="G559" s="127"/>
      <c r="H559" s="143"/>
      <c r="I559" s="143"/>
      <c r="K559" s="6"/>
      <c r="L559" s="6"/>
    </row>
    <row r="560" spans="1:12" x14ac:dyDescent="0.2">
      <c r="A560" s="477"/>
      <c r="B560" s="135"/>
      <c r="C560" s="136"/>
      <c r="D560" s="137"/>
      <c r="E560" s="138"/>
      <c r="F560" s="137"/>
      <c r="G560" s="127"/>
      <c r="H560" s="143"/>
      <c r="I560" s="143"/>
      <c r="K560" s="6"/>
      <c r="L560" s="6"/>
    </row>
    <row r="561" spans="1:12" x14ac:dyDescent="0.2">
      <c r="A561" s="477"/>
      <c r="B561" s="135"/>
      <c r="C561" s="136"/>
      <c r="D561" s="137"/>
      <c r="E561" s="138"/>
      <c r="F561" s="137"/>
      <c r="G561" s="127"/>
      <c r="H561" s="143"/>
      <c r="I561" s="143"/>
      <c r="K561" s="6"/>
      <c r="L561" s="6"/>
    </row>
    <row r="562" spans="1:12" x14ac:dyDescent="0.2">
      <c r="A562" s="477"/>
      <c r="B562" s="135"/>
      <c r="C562" s="136"/>
      <c r="D562" s="137"/>
      <c r="E562" s="138"/>
      <c r="F562" s="137"/>
      <c r="G562" s="127"/>
      <c r="H562" s="143"/>
      <c r="I562" s="143"/>
      <c r="K562" s="6"/>
      <c r="L562" s="6"/>
    </row>
    <row r="563" spans="1:12" x14ac:dyDescent="0.2">
      <c r="A563" s="477"/>
      <c r="B563" s="135"/>
      <c r="C563" s="136"/>
      <c r="D563" s="137"/>
      <c r="E563" s="138"/>
      <c r="F563" s="137"/>
      <c r="G563" s="127"/>
      <c r="H563" s="143"/>
      <c r="I563" s="143"/>
      <c r="K563" s="6"/>
      <c r="L563" s="6"/>
    </row>
    <row r="564" spans="1:12" x14ac:dyDescent="0.2">
      <c r="A564" s="477"/>
      <c r="B564" s="135"/>
      <c r="C564" s="136"/>
      <c r="D564" s="137"/>
      <c r="E564" s="138"/>
      <c r="F564" s="137"/>
      <c r="G564" s="127"/>
      <c r="H564" s="143"/>
      <c r="I564" s="143"/>
      <c r="K564" s="6"/>
      <c r="L564" s="6"/>
    </row>
    <row r="565" spans="1:12" x14ac:dyDescent="0.2">
      <c r="A565" s="477"/>
      <c r="B565" s="135"/>
      <c r="C565" s="136"/>
      <c r="D565" s="137"/>
      <c r="E565" s="138"/>
      <c r="F565" s="137"/>
      <c r="G565" s="127"/>
      <c r="H565" s="143"/>
      <c r="I565" s="143"/>
      <c r="K565" s="6"/>
      <c r="L565" s="6"/>
    </row>
    <row r="566" spans="1:12" x14ac:dyDescent="0.2">
      <c r="A566" s="477"/>
      <c r="B566" s="135"/>
      <c r="C566" s="136"/>
      <c r="D566" s="137"/>
      <c r="E566" s="138"/>
      <c r="F566" s="137"/>
      <c r="G566" s="127"/>
      <c r="H566" s="143"/>
      <c r="I566" s="143"/>
      <c r="K566" s="6"/>
      <c r="L566" s="6"/>
    </row>
    <row r="567" spans="1:12" x14ac:dyDescent="0.2">
      <c r="A567" s="477"/>
      <c r="B567" s="135"/>
      <c r="C567" s="136"/>
      <c r="D567" s="137"/>
      <c r="E567" s="138"/>
      <c r="F567" s="137"/>
      <c r="G567" s="127"/>
      <c r="H567" s="143"/>
      <c r="I567" s="143"/>
      <c r="K567" s="6"/>
      <c r="L567" s="6"/>
    </row>
    <row r="568" spans="1:12" x14ac:dyDescent="0.2">
      <c r="A568" s="477"/>
      <c r="B568" s="135"/>
      <c r="C568" s="136"/>
      <c r="D568" s="137"/>
      <c r="E568" s="138"/>
      <c r="F568" s="137"/>
      <c r="G568" s="127"/>
      <c r="H568" s="143"/>
      <c r="I568" s="143"/>
      <c r="K568" s="6"/>
      <c r="L568" s="6"/>
    </row>
    <row r="569" spans="1:12" x14ac:dyDescent="0.2">
      <c r="A569" s="477"/>
      <c r="B569" s="135"/>
      <c r="C569" s="136"/>
      <c r="D569" s="137"/>
      <c r="E569" s="138"/>
      <c r="F569" s="137"/>
      <c r="G569" s="127"/>
      <c r="H569" s="143"/>
      <c r="I569" s="143"/>
      <c r="K569" s="6"/>
      <c r="L569" s="6"/>
    </row>
    <row r="570" spans="1:12" x14ac:dyDescent="0.2">
      <c r="A570" s="477"/>
      <c r="B570" s="135"/>
      <c r="C570" s="136"/>
      <c r="D570" s="137"/>
      <c r="E570" s="138"/>
      <c r="F570" s="137"/>
      <c r="G570" s="127"/>
      <c r="H570" s="143"/>
      <c r="I570" s="143"/>
      <c r="K570" s="6"/>
      <c r="L570" s="6"/>
    </row>
    <row r="571" spans="1:12" x14ac:dyDescent="0.2">
      <c r="A571" s="477"/>
      <c r="B571" s="135"/>
      <c r="C571" s="136"/>
      <c r="D571" s="137"/>
      <c r="E571" s="138"/>
      <c r="F571" s="137"/>
      <c r="G571" s="127"/>
      <c r="H571" s="143"/>
      <c r="I571" s="143"/>
      <c r="K571" s="6"/>
      <c r="L571" s="6"/>
    </row>
    <row r="572" spans="1:12" x14ac:dyDescent="0.2">
      <c r="A572" s="477"/>
      <c r="B572" s="135"/>
      <c r="C572" s="136"/>
      <c r="D572" s="137"/>
      <c r="E572" s="138"/>
      <c r="F572" s="137"/>
      <c r="G572" s="127"/>
      <c r="H572" s="143"/>
      <c r="I572" s="143"/>
      <c r="K572" s="6"/>
      <c r="L572" s="6"/>
    </row>
    <row r="573" spans="1:12" x14ac:dyDescent="0.2">
      <c r="A573" s="477"/>
      <c r="B573" s="135"/>
      <c r="C573" s="136"/>
      <c r="D573" s="137"/>
      <c r="E573" s="138"/>
      <c r="F573" s="137"/>
      <c r="G573" s="127"/>
      <c r="H573" s="143"/>
      <c r="I573" s="143"/>
      <c r="K573" s="6"/>
      <c r="L573" s="6"/>
    </row>
    <row r="574" spans="1:12" x14ac:dyDescent="0.2">
      <c r="A574" s="477"/>
      <c r="B574" s="135"/>
      <c r="C574" s="136"/>
      <c r="D574" s="137"/>
      <c r="E574" s="138"/>
      <c r="F574" s="137"/>
      <c r="G574" s="127"/>
      <c r="H574" s="143"/>
      <c r="I574" s="143"/>
      <c r="K574" s="6"/>
      <c r="L574" s="6"/>
    </row>
    <row r="575" spans="1:12" x14ac:dyDescent="0.2">
      <c r="A575" s="477"/>
      <c r="B575" s="135"/>
      <c r="C575" s="136"/>
      <c r="D575" s="137"/>
      <c r="E575" s="138"/>
      <c r="F575" s="137"/>
      <c r="G575" s="127"/>
      <c r="H575" s="143"/>
      <c r="I575" s="143"/>
      <c r="K575" s="6"/>
      <c r="L575" s="6"/>
    </row>
    <row r="576" spans="1:12" x14ac:dyDescent="0.2">
      <c r="A576" s="477"/>
      <c r="B576" s="135"/>
      <c r="C576" s="136"/>
      <c r="D576" s="137"/>
      <c r="E576" s="138"/>
      <c r="F576" s="137"/>
      <c r="G576" s="127"/>
      <c r="H576" s="143"/>
      <c r="I576" s="143"/>
      <c r="K576" s="6"/>
      <c r="L576" s="6"/>
    </row>
    <row r="577" spans="1:12" x14ac:dyDescent="0.2">
      <c r="A577" s="477"/>
      <c r="B577" s="135"/>
      <c r="C577" s="136"/>
      <c r="D577" s="137"/>
      <c r="E577" s="138"/>
      <c r="F577" s="137"/>
      <c r="G577" s="127"/>
      <c r="H577" s="143"/>
      <c r="I577" s="143"/>
      <c r="K577" s="6"/>
      <c r="L577" s="6"/>
    </row>
    <row r="578" spans="1:12" x14ac:dyDescent="0.2">
      <c r="A578" s="477"/>
      <c r="B578" s="135"/>
      <c r="C578" s="136"/>
      <c r="D578" s="137"/>
      <c r="E578" s="138"/>
      <c r="F578" s="137"/>
      <c r="G578" s="127"/>
      <c r="H578" s="143"/>
      <c r="I578" s="143"/>
      <c r="K578" s="6"/>
      <c r="L578" s="6"/>
    </row>
    <row r="579" spans="1:12" x14ac:dyDescent="0.2">
      <c r="A579" s="477"/>
      <c r="B579" s="135"/>
      <c r="C579" s="136"/>
      <c r="D579" s="137"/>
      <c r="E579" s="138"/>
      <c r="F579" s="137"/>
      <c r="G579" s="127"/>
      <c r="H579" s="143"/>
      <c r="I579" s="143"/>
      <c r="K579" s="6"/>
      <c r="L579" s="6"/>
    </row>
    <row r="580" spans="1:12" x14ac:dyDescent="0.2">
      <c r="A580" s="477"/>
      <c r="B580" s="135"/>
      <c r="C580" s="136"/>
      <c r="D580" s="137"/>
      <c r="E580" s="138"/>
      <c r="F580" s="137"/>
      <c r="G580" s="127"/>
      <c r="H580" s="143"/>
      <c r="I580" s="143"/>
      <c r="K580" s="6"/>
      <c r="L580" s="6"/>
    </row>
    <row r="581" spans="1:12" x14ac:dyDescent="0.2">
      <c r="A581" s="477"/>
      <c r="B581" s="135"/>
      <c r="C581" s="136"/>
      <c r="D581" s="137"/>
      <c r="E581" s="138"/>
      <c r="F581" s="137"/>
      <c r="G581" s="127"/>
      <c r="H581" s="143"/>
      <c r="I581" s="143"/>
      <c r="K581" s="6"/>
      <c r="L581" s="6"/>
    </row>
    <row r="582" spans="1:12" x14ac:dyDescent="0.2">
      <c r="A582" s="477"/>
      <c r="B582" s="135"/>
      <c r="C582" s="136"/>
      <c r="D582" s="137"/>
      <c r="E582" s="138"/>
      <c r="F582" s="137"/>
      <c r="G582" s="127"/>
      <c r="H582" s="143"/>
      <c r="I582" s="143"/>
      <c r="K582" s="6"/>
      <c r="L582" s="6"/>
    </row>
    <row r="583" spans="1:12" x14ac:dyDescent="0.2">
      <c r="A583" s="477"/>
      <c r="B583" s="135"/>
      <c r="C583" s="136"/>
      <c r="D583" s="137"/>
      <c r="E583" s="138"/>
      <c r="F583" s="137"/>
      <c r="G583" s="127"/>
      <c r="H583" s="143"/>
      <c r="I583" s="143"/>
      <c r="K583" s="6"/>
      <c r="L583" s="6"/>
    </row>
    <row r="584" spans="1:12" x14ac:dyDescent="0.2">
      <c r="A584" s="477"/>
      <c r="B584" s="135"/>
      <c r="C584" s="136"/>
      <c r="D584" s="137"/>
      <c r="E584" s="138"/>
      <c r="F584" s="137"/>
      <c r="G584" s="127"/>
      <c r="H584" s="143"/>
      <c r="I584" s="143"/>
      <c r="K584" s="6"/>
      <c r="L584" s="6"/>
    </row>
    <row r="585" spans="1:12" x14ac:dyDescent="0.2">
      <c r="A585" s="477"/>
      <c r="B585" s="135"/>
      <c r="C585" s="136"/>
      <c r="D585" s="137"/>
      <c r="E585" s="138"/>
      <c r="F585" s="137"/>
      <c r="G585" s="127"/>
      <c r="H585" s="143"/>
      <c r="I585" s="143"/>
      <c r="K585" s="6"/>
      <c r="L585" s="6"/>
    </row>
    <row r="586" spans="1:12" x14ac:dyDescent="0.2">
      <c r="A586" s="477"/>
      <c r="B586" s="135"/>
      <c r="C586" s="136"/>
      <c r="D586" s="137"/>
      <c r="E586" s="138"/>
      <c r="F586" s="137"/>
      <c r="G586" s="127"/>
      <c r="H586" s="143"/>
      <c r="I586" s="143"/>
      <c r="K586" s="6"/>
      <c r="L586" s="6"/>
    </row>
    <row r="587" spans="1:12" x14ac:dyDescent="0.2">
      <c r="A587" s="477"/>
      <c r="B587" s="135"/>
      <c r="C587" s="136"/>
      <c r="D587" s="137"/>
      <c r="E587" s="138"/>
      <c r="F587" s="137"/>
      <c r="G587" s="127"/>
      <c r="H587" s="143"/>
      <c r="I587" s="143"/>
      <c r="K587" s="6"/>
      <c r="L587" s="6"/>
    </row>
    <row r="588" spans="1:12" x14ac:dyDescent="0.2">
      <c r="A588" s="477"/>
      <c r="B588" s="135"/>
      <c r="C588" s="136"/>
      <c r="D588" s="137"/>
      <c r="E588" s="138"/>
      <c r="F588" s="137"/>
      <c r="G588" s="127"/>
      <c r="H588" s="143"/>
      <c r="I588" s="143"/>
      <c r="K588" s="6"/>
      <c r="L588" s="6"/>
    </row>
    <row r="589" spans="1:12" x14ac:dyDescent="0.2">
      <c r="A589" s="477"/>
      <c r="B589" s="135"/>
      <c r="C589" s="136"/>
      <c r="D589" s="137"/>
      <c r="E589" s="138"/>
      <c r="F589" s="137"/>
      <c r="G589" s="127"/>
      <c r="H589" s="143"/>
      <c r="I589" s="143"/>
      <c r="K589" s="6"/>
      <c r="L589" s="6"/>
    </row>
    <row r="590" spans="1:12" x14ac:dyDescent="0.2">
      <c r="A590" s="477"/>
      <c r="B590" s="135"/>
      <c r="C590" s="136"/>
      <c r="D590" s="137"/>
      <c r="E590" s="138"/>
      <c r="F590" s="137"/>
      <c r="G590" s="127"/>
      <c r="H590" s="143"/>
      <c r="I590" s="143"/>
      <c r="K590" s="6"/>
      <c r="L590" s="6"/>
    </row>
    <row r="591" spans="1:12" x14ac:dyDescent="0.2">
      <c r="A591" s="477"/>
      <c r="B591" s="135"/>
      <c r="C591" s="136"/>
      <c r="D591" s="137"/>
      <c r="E591" s="138"/>
      <c r="F591" s="137"/>
      <c r="G591" s="127"/>
      <c r="H591" s="143"/>
      <c r="I591" s="143"/>
      <c r="K591" s="6"/>
      <c r="L591" s="6"/>
    </row>
    <row r="592" spans="1:12" x14ac:dyDescent="0.2">
      <c r="A592" s="477"/>
      <c r="B592" s="135"/>
      <c r="C592" s="136"/>
      <c r="D592" s="137"/>
      <c r="E592" s="138"/>
      <c r="F592" s="137"/>
      <c r="G592" s="127"/>
      <c r="H592" s="143"/>
      <c r="I592" s="143"/>
      <c r="K592" s="6"/>
      <c r="L592" s="6"/>
    </row>
    <row r="593" spans="1:12" x14ac:dyDescent="0.2">
      <c r="A593" s="477"/>
      <c r="B593" s="135"/>
      <c r="C593" s="136"/>
      <c r="D593" s="137"/>
      <c r="E593" s="138"/>
      <c r="F593" s="137"/>
      <c r="G593" s="127"/>
      <c r="H593" s="143"/>
      <c r="I593" s="143"/>
      <c r="K593" s="6"/>
      <c r="L593" s="6"/>
    </row>
    <row r="594" spans="1:12" x14ac:dyDescent="0.2">
      <c r="A594" s="477"/>
      <c r="B594" s="135"/>
      <c r="C594" s="136"/>
      <c r="D594" s="137"/>
      <c r="E594" s="138"/>
      <c r="F594" s="137"/>
      <c r="G594" s="127"/>
      <c r="H594" s="143"/>
      <c r="I594" s="143"/>
      <c r="K594" s="6"/>
      <c r="L594" s="6"/>
    </row>
    <row r="595" spans="1:12" x14ac:dyDescent="0.2">
      <c r="A595" s="477"/>
      <c r="B595" s="135"/>
      <c r="C595" s="136"/>
      <c r="D595" s="137"/>
      <c r="E595" s="138"/>
      <c r="F595" s="137"/>
      <c r="G595" s="127"/>
      <c r="H595" s="143"/>
      <c r="I595" s="143"/>
      <c r="K595" s="6"/>
      <c r="L595" s="6"/>
    </row>
    <row r="596" spans="1:12" x14ac:dyDescent="0.2">
      <c r="A596" s="477"/>
      <c r="B596" s="135"/>
      <c r="C596" s="136"/>
      <c r="D596" s="137"/>
      <c r="E596" s="138"/>
      <c r="F596" s="137"/>
      <c r="G596" s="127"/>
      <c r="H596" s="143"/>
      <c r="I596" s="143"/>
      <c r="K596" s="6"/>
      <c r="L596" s="6"/>
    </row>
    <row r="597" spans="1:12" x14ac:dyDescent="0.2">
      <c r="A597" s="477"/>
      <c r="B597" s="135"/>
      <c r="C597" s="136"/>
      <c r="D597" s="137"/>
      <c r="E597" s="138"/>
      <c r="F597" s="137"/>
      <c r="G597" s="127"/>
      <c r="H597" s="143"/>
      <c r="I597" s="143"/>
      <c r="K597" s="6"/>
      <c r="L597" s="6"/>
    </row>
    <row r="598" spans="1:12" x14ac:dyDescent="0.2">
      <c r="A598" s="477"/>
      <c r="B598" s="135"/>
      <c r="C598" s="136"/>
      <c r="D598" s="137"/>
      <c r="E598" s="138"/>
      <c r="F598" s="137"/>
      <c r="G598" s="127"/>
      <c r="H598" s="143"/>
      <c r="I598" s="143"/>
      <c r="K598" s="6"/>
      <c r="L598" s="6"/>
    </row>
    <row r="599" spans="1:12" x14ac:dyDescent="0.2">
      <c r="A599" s="477"/>
      <c r="B599" s="135"/>
      <c r="C599" s="136"/>
      <c r="D599" s="137"/>
      <c r="E599" s="138"/>
      <c r="F599" s="137"/>
      <c r="G599" s="127"/>
      <c r="H599" s="143"/>
      <c r="I599" s="143"/>
      <c r="K599" s="6"/>
      <c r="L599" s="6"/>
    </row>
    <row r="600" spans="1:12" x14ac:dyDescent="0.2">
      <c r="A600" s="477"/>
      <c r="B600" s="135"/>
      <c r="C600" s="136"/>
      <c r="D600" s="137"/>
      <c r="E600" s="138"/>
      <c r="F600" s="137"/>
      <c r="G600" s="127"/>
      <c r="H600" s="143"/>
      <c r="I600" s="143"/>
      <c r="K600" s="6"/>
      <c r="L600" s="6"/>
    </row>
    <row r="601" spans="1:12" x14ac:dyDescent="0.2">
      <c r="A601" s="477"/>
      <c r="B601" s="135"/>
      <c r="C601" s="136"/>
      <c r="D601" s="137"/>
      <c r="E601" s="138"/>
      <c r="F601" s="137"/>
      <c r="G601" s="127"/>
      <c r="H601" s="143"/>
      <c r="I601" s="143"/>
      <c r="K601" s="6"/>
      <c r="L601" s="6"/>
    </row>
    <row r="602" spans="1:12" x14ac:dyDescent="0.2">
      <c r="A602" s="477"/>
      <c r="B602" s="135"/>
      <c r="C602" s="136"/>
      <c r="D602" s="137"/>
      <c r="E602" s="138"/>
      <c r="F602" s="137"/>
      <c r="G602" s="127"/>
      <c r="H602" s="143"/>
      <c r="I602" s="143"/>
      <c r="K602" s="6"/>
      <c r="L602" s="6"/>
    </row>
    <row r="603" spans="1:12" x14ac:dyDescent="0.2">
      <c r="A603" s="477"/>
      <c r="B603" s="135"/>
      <c r="C603" s="136"/>
      <c r="D603" s="137"/>
      <c r="E603" s="138"/>
      <c r="F603" s="137"/>
      <c r="G603" s="127"/>
      <c r="H603" s="143"/>
      <c r="I603" s="143"/>
      <c r="K603" s="6"/>
      <c r="L603" s="6"/>
    </row>
    <row r="604" spans="1:12" x14ac:dyDescent="0.2">
      <c r="A604" s="477"/>
      <c r="B604" s="135"/>
      <c r="C604" s="136"/>
      <c r="D604" s="137"/>
      <c r="E604" s="138"/>
      <c r="F604" s="137"/>
      <c r="G604" s="127"/>
      <c r="H604" s="143"/>
      <c r="I604" s="143"/>
      <c r="K604" s="6"/>
      <c r="L604" s="6"/>
    </row>
    <row r="605" spans="1:12" x14ac:dyDescent="0.2">
      <c r="A605" s="477"/>
      <c r="B605" s="135"/>
      <c r="C605" s="136"/>
      <c r="D605" s="137"/>
      <c r="E605" s="138"/>
      <c r="F605" s="137"/>
      <c r="G605" s="127"/>
      <c r="H605" s="143"/>
      <c r="I605" s="143"/>
      <c r="K605" s="6"/>
      <c r="L605" s="6"/>
    </row>
    <row r="606" spans="1:12" x14ac:dyDescent="0.2">
      <c r="A606" s="477"/>
      <c r="B606" s="135"/>
      <c r="C606" s="136"/>
      <c r="D606" s="137"/>
      <c r="E606" s="138"/>
      <c r="F606" s="137"/>
      <c r="G606" s="127"/>
      <c r="H606" s="143"/>
      <c r="I606" s="143"/>
      <c r="K606" s="6"/>
      <c r="L606" s="6"/>
    </row>
    <row r="607" spans="1:12" x14ac:dyDescent="0.2">
      <c r="A607" s="477"/>
      <c r="B607" s="135"/>
      <c r="C607" s="136"/>
      <c r="D607" s="137"/>
      <c r="E607" s="138"/>
      <c r="F607" s="137"/>
      <c r="G607" s="127"/>
      <c r="H607" s="143"/>
      <c r="I607" s="143"/>
      <c r="K607" s="6"/>
      <c r="L607" s="6"/>
    </row>
    <row r="608" spans="1:12" x14ac:dyDescent="0.2">
      <c r="A608" s="477"/>
      <c r="B608" s="135"/>
      <c r="C608" s="136"/>
      <c r="D608" s="137"/>
      <c r="E608" s="138"/>
      <c r="F608" s="137"/>
      <c r="G608" s="127"/>
      <c r="H608" s="143"/>
      <c r="I608" s="143"/>
      <c r="K608" s="6"/>
      <c r="L608" s="6"/>
    </row>
    <row r="609" spans="1:12" x14ac:dyDescent="0.2">
      <c r="A609" s="477"/>
      <c r="B609" s="135"/>
      <c r="C609" s="136"/>
      <c r="D609" s="137"/>
      <c r="E609" s="138"/>
      <c r="F609" s="137"/>
      <c r="G609" s="127"/>
      <c r="H609" s="143"/>
      <c r="I609" s="143"/>
      <c r="K609" s="6"/>
      <c r="L609" s="6"/>
    </row>
    <row r="610" spans="1:12" x14ac:dyDescent="0.2">
      <c r="A610" s="477"/>
      <c r="B610" s="135"/>
      <c r="C610" s="136"/>
      <c r="D610" s="137"/>
      <c r="E610" s="138"/>
      <c r="F610" s="137"/>
      <c r="G610" s="127"/>
      <c r="H610" s="143"/>
      <c r="I610" s="143"/>
      <c r="K610" s="6"/>
      <c r="L610" s="6"/>
    </row>
    <row r="611" spans="1:12" x14ac:dyDescent="0.2">
      <c r="A611" s="477"/>
      <c r="B611" s="135"/>
      <c r="C611" s="136"/>
      <c r="D611" s="137"/>
      <c r="E611" s="138"/>
      <c r="F611" s="137"/>
      <c r="G611" s="127"/>
      <c r="H611" s="143"/>
      <c r="I611" s="143"/>
      <c r="K611" s="6"/>
      <c r="L611" s="6"/>
    </row>
    <row r="612" spans="1:12" x14ac:dyDescent="0.2">
      <c r="A612" s="477"/>
      <c r="B612" s="135"/>
      <c r="C612" s="136"/>
      <c r="D612" s="137"/>
      <c r="E612" s="138"/>
      <c r="F612" s="137"/>
      <c r="G612" s="127"/>
      <c r="H612" s="143"/>
      <c r="I612" s="143"/>
      <c r="K612" s="6"/>
      <c r="L612" s="6"/>
    </row>
    <row r="613" spans="1:12" x14ac:dyDescent="0.2">
      <c r="A613" s="477"/>
      <c r="B613" s="135"/>
      <c r="C613" s="136"/>
      <c r="D613" s="137"/>
      <c r="E613" s="138"/>
      <c r="F613" s="137"/>
      <c r="G613" s="127"/>
      <c r="H613" s="143"/>
      <c r="I613" s="143"/>
      <c r="K613" s="6"/>
      <c r="L613" s="6"/>
    </row>
    <row r="614" spans="1:12" x14ac:dyDescent="0.2">
      <c r="A614" s="477"/>
      <c r="B614" s="135"/>
      <c r="C614" s="136"/>
      <c r="D614" s="137"/>
      <c r="E614" s="138"/>
      <c r="F614" s="137"/>
      <c r="G614" s="127"/>
      <c r="H614" s="143"/>
      <c r="I614" s="143"/>
      <c r="K614" s="6"/>
      <c r="L614" s="6"/>
    </row>
    <row r="615" spans="1:12" x14ac:dyDescent="0.2">
      <c r="A615" s="477"/>
      <c r="B615" s="135"/>
      <c r="C615" s="136"/>
      <c r="D615" s="137"/>
      <c r="E615" s="138"/>
      <c r="F615" s="137"/>
      <c r="G615" s="127"/>
      <c r="H615" s="143"/>
      <c r="I615" s="143"/>
      <c r="K615" s="6"/>
      <c r="L615" s="6"/>
    </row>
    <row r="616" spans="1:12" x14ac:dyDescent="0.2">
      <c r="A616" s="477"/>
      <c r="B616" s="135"/>
      <c r="C616" s="136"/>
      <c r="D616" s="137"/>
      <c r="E616" s="138"/>
      <c r="F616" s="137"/>
      <c r="G616" s="127"/>
      <c r="H616" s="143"/>
      <c r="I616" s="143"/>
      <c r="K616" s="6"/>
      <c r="L616" s="6"/>
    </row>
    <row r="617" spans="1:12" x14ac:dyDescent="0.2">
      <c r="A617" s="477"/>
      <c r="B617" s="135"/>
      <c r="C617" s="136"/>
      <c r="D617" s="137"/>
      <c r="E617" s="138"/>
      <c r="F617" s="137"/>
      <c r="G617" s="127"/>
      <c r="H617" s="143"/>
      <c r="I617" s="143"/>
      <c r="K617" s="6"/>
      <c r="L617" s="6"/>
    </row>
    <row r="618" spans="1:12" x14ac:dyDescent="0.2">
      <c r="A618" s="477"/>
      <c r="B618" s="135"/>
      <c r="C618" s="136"/>
      <c r="D618" s="137"/>
      <c r="E618" s="138"/>
      <c r="F618" s="137"/>
      <c r="G618" s="127"/>
      <c r="H618" s="143"/>
      <c r="I618" s="143"/>
      <c r="K618" s="6"/>
      <c r="L618" s="6"/>
    </row>
    <row r="619" spans="1:12" x14ac:dyDescent="0.2">
      <c r="A619" s="477"/>
      <c r="B619" s="135"/>
      <c r="C619" s="136"/>
      <c r="D619" s="137"/>
      <c r="E619" s="138"/>
      <c r="F619" s="137"/>
      <c r="G619" s="127"/>
      <c r="H619" s="143"/>
      <c r="I619" s="143"/>
      <c r="K619" s="6"/>
      <c r="L619" s="6"/>
    </row>
    <row r="620" spans="1:12" x14ac:dyDescent="0.2">
      <c r="A620" s="477"/>
      <c r="B620" s="135"/>
      <c r="C620" s="136"/>
      <c r="D620" s="137"/>
      <c r="E620" s="138"/>
      <c r="F620" s="137"/>
      <c r="G620" s="127"/>
      <c r="H620" s="143"/>
      <c r="I620" s="143"/>
      <c r="K620" s="6"/>
      <c r="L620" s="6"/>
    </row>
    <row r="621" spans="1:12" x14ac:dyDescent="0.2">
      <c r="A621" s="477"/>
      <c r="B621" s="135"/>
      <c r="C621" s="136"/>
      <c r="D621" s="137"/>
      <c r="E621" s="138"/>
      <c r="F621" s="137"/>
      <c r="G621" s="127"/>
      <c r="H621" s="143"/>
      <c r="I621" s="143"/>
      <c r="K621" s="6"/>
      <c r="L621" s="6"/>
    </row>
    <row r="622" spans="1:12" x14ac:dyDescent="0.2">
      <c r="A622" s="477"/>
      <c r="B622" s="135"/>
      <c r="C622" s="136"/>
      <c r="D622" s="137"/>
      <c r="E622" s="138"/>
      <c r="F622" s="137"/>
      <c r="G622" s="127"/>
      <c r="H622" s="143"/>
      <c r="I622" s="143"/>
      <c r="K622" s="6"/>
      <c r="L622" s="6"/>
    </row>
    <row r="623" spans="1:12" x14ac:dyDescent="0.2">
      <c r="A623" s="477"/>
      <c r="B623" s="135"/>
      <c r="C623" s="136"/>
      <c r="D623" s="137"/>
      <c r="E623" s="138"/>
      <c r="F623" s="137"/>
      <c r="G623" s="127"/>
      <c r="H623" s="143"/>
      <c r="I623" s="143"/>
      <c r="K623" s="6"/>
      <c r="L623" s="6"/>
    </row>
    <row r="624" spans="1:12" x14ac:dyDescent="0.2">
      <c r="A624" s="477"/>
      <c r="B624" s="135"/>
      <c r="C624" s="136"/>
      <c r="D624" s="137"/>
      <c r="E624" s="138"/>
      <c r="F624" s="137"/>
      <c r="G624" s="127"/>
      <c r="H624" s="143"/>
      <c r="I624" s="143"/>
      <c r="K624" s="6"/>
      <c r="L624" s="6"/>
    </row>
    <row r="625" spans="1:12" x14ac:dyDescent="0.2">
      <c r="A625" s="477"/>
      <c r="B625" s="135"/>
      <c r="C625" s="136"/>
      <c r="D625" s="137"/>
      <c r="E625" s="138"/>
      <c r="F625" s="137"/>
      <c r="G625" s="127"/>
      <c r="H625" s="143"/>
      <c r="I625" s="143"/>
      <c r="K625" s="6"/>
      <c r="L625" s="6"/>
    </row>
    <row r="626" spans="1:12" x14ac:dyDescent="0.2">
      <c r="A626" s="477"/>
      <c r="B626" s="135"/>
      <c r="C626" s="136"/>
      <c r="D626" s="137"/>
      <c r="E626" s="138"/>
      <c r="F626" s="137"/>
      <c r="G626" s="127"/>
      <c r="H626" s="143"/>
      <c r="I626" s="143"/>
      <c r="K626" s="6"/>
      <c r="L626" s="6"/>
    </row>
    <row r="627" spans="1:12" x14ac:dyDescent="0.2">
      <c r="A627" s="477"/>
      <c r="B627" s="135"/>
      <c r="C627" s="136"/>
      <c r="D627" s="137"/>
      <c r="E627" s="138"/>
      <c r="F627" s="137"/>
      <c r="G627" s="127"/>
      <c r="H627" s="143"/>
      <c r="I627" s="143"/>
      <c r="K627" s="6"/>
      <c r="L627" s="6"/>
    </row>
    <row r="628" spans="1:12" x14ac:dyDescent="0.2">
      <c r="A628" s="477"/>
      <c r="B628" s="135"/>
      <c r="C628" s="136"/>
      <c r="D628" s="137"/>
      <c r="E628" s="138"/>
      <c r="F628" s="137"/>
      <c r="G628" s="127"/>
      <c r="H628" s="143"/>
      <c r="I628" s="143"/>
      <c r="K628" s="6"/>
      <c r="L628" s="6"/>
    </row>
    <row r="629" spans="1:12" x14ac:dyDescent="0.2">
      <c r="A629" s="477"/>
      <c r="B629" s="135"/>
      <c r="C629" s="136"/>
      <c r="D629" s="137"/>
      <c r="E629" s="138"/>
      <c r="F629" s="137"/>
      <c r="G629" s="127"/>
      <c r="H629" s="143"/>
      <c r="I629" s="143"/>
      <c r="K629" s="6"/>
      <c r="L629" s="6"/>
    </row>
    <row r="630" spans="1:12" x14ac:dyDescent="0.2">
      <c r="A630" s="477"/>
      <c r="B630" s="135"/>
      <c r="C630" s="136"/>
      <c r="D630" s="137"/>
      <c r="E630" s="138"/>
      <c r="F630" s="137"/>
      <c r="G630" s="127"/>
      <c r="H630" s="143"/>
      <c r="I630" s="143"/>
      <c r="K630" s="6"/>
      <c r="L630" s="6"/>
    </row>
    <row r="631" spans="1:12" x14ac:dyDescent="0.2">
      <c r="A631" s="477"/>
      <c r="B631" s="135"/>
      <c r="C631" s="136"/>
      <c r="D631" s="137"/>
      <c r="E631" s="138"/>
      <c r="F631" s="137"/>
      <c r="G631" s="127"/>
      <c r="H631" s="143"/>
      <c r="I631" s="143"/>
      <c r="K631" s="6"/>
      <c r="L631" s="6"/>
    </row>
    <row r="632" spans="1:12" x14ac:dyDescent="0.2">
      <c r="A632" s="477"/>
      <c r="B632" s="135"/>
      <c r="C632" s="136"/>
      <c r="D632" s="137"/>
      <c r="E632" s="138"/>
      <c r="F632" s="137"/>
      <c r="G632" s="127"/>
      <c r="H632" s="143"/>
      <c r="I632" s="143"/>
      <c r="K632" s="6"/>
      <c r="L632" s="6"/>
    </row>
    <row r="633" spans="1:12" x14ac:dyDescent="0.2">
      <c r="A633" s="477"/>
      <c r="B633" s="135"/>
      <c r="C633" s="136"/>
      <c r="D633" s="137"/>
      <c r="E633" s="138"/>
      <c r="F633" s="137"/>
      <c r="G633" s="127"/>
      <c r="H633" s="143"/>
      <c r="I633" s="143"/>
      <c r="K633" s="6"/>
      <c r="L633" s="6"/>
    </row>
    <row r="634" spans="1:12" x14ac:dyDescent="0.2">
      <c r="A634" s="477"/>
      <c r="B634" s="135"/>
      <c r="C634" s="136"/>
      <c r="D634" s="137"/>
      <c r="E634" s="138"/>
      <c r="F634" s="137"/>
      <c r="G634" s="127"/>
      <c r="H634" s="143"/>
      <c r="I634" s="143"/>
      <c r="K634" s="6"/>
      <c r="L634" s="6"/>
    </row>
    <row r="635" spans="1:12" x14ac:dyDescent="0.2">
      <c r="A635" s="477"/>
      <c r="B635" s="135"/>
      <c r="C635" s="136"/>
      <c r="D635" s="137"/>
      <c r="E635" s="138"/>
      <c r="F635" s="137"/>
      <c r="G635" s="127"/>
      <c r="H635" s="143"/>
      <c r="I635" s="143"/>
      <c r="K635" s="6"/>
      <c r="L635" s="6"/>
    </row>
    <row r="636" spans="1:12" x14ac:dyDescent="0.2">
      <c r="A636" s="477"/>
      <c r="B636" s="135"/>
      <c r="C636" s="136"/>
      <c r="D636" s="137"/>
      <c r="E636" s="138"/>
      <c r="F636" s="137"/>
      <c r="G636" s="127"/>
      <c r="H636" s="143"/>
      <c r="I636" s="143"/>
      <c r="K636" s="6"/>
      <c r="L636" s="6"/>
    </row>
    <row r="637" spans="1:12" x14ac:dyDescent="0.2">
      <c r="A637" s="477"/>
      <c r="B637" s="135"/>
      <c r="C637" s="136"/>
      <c r="D637" s="137"/>
      <c r="E637" s="138"/>
      <c r="F637" s="137"/>
      <c r="G637" s="127"/>
      <c r="H637" s="143"/>
      <c r="I637" s="143"/>
      <c r="K637" s="6"/>
      <c r="L637" s="6"/>
    </row>
    <row r="638" spans="1:12" x14ac:dyDescent="0.2">
      <c r="A638" s="477"/>
      <c r="B638" s="135"/>
      <c r="C638" s="136"/>
      <c r="D638" s="137"/>
      <c r="E638" s="138"/>
      <c r="F638" s="137"/>
      <c r="G638" s="127"/>
      <c r="H638" s="143"/>
      <c r="I638" s="143"/>
      <c r="K638" s="6"/>
      <c r="L638" s="6"/>
    </row>
    <row r="639" spans="1:12" x14ac:dyDescent="0.2">
      <c r="A639" s="477"/>
      <c r="B639" s="135"/>
      <c r="C639" s="136"/>
      <c r="D639" s="137"/>
      <c r="E639" s="138"/>
      <c r="F639" s="137"/>
      <c r="G639" s="127"/>
      <c r="H639" s="143"/>
      <c r="I639" s="143"/>
      <c r="K639" s="6"/>
      <c r="L639" s="6"/>
    </row>
    <row r="640" spans="1:12" x14ac:dyDescent="0.2">
      <c r="A640" s="477"/>
      <c r="B640" s="135"/>
      <c r="C640" s="136"/>
      <c r="D640" s="137"/>
      <c r="E640" s="138"/>
      <c r="F640" s="137"/>
      <c r="G640" s="127"/>
      <c r="H640" s="143"/>
      <c r="I640" s="143"/>
      <c r="K640" s="6"/>
      <c r="L640" s="6"/>
    </row>
    <row r="641" spans="1:12" x14ac:dyDescent="0.2">
      <c r="A641" s="477"/>
      <c r="B641" s="135"/>
      <c r="C641" s="136"/>
      <c r="D641" s="137"/>
      <c r="E641" s="138"/>
      <c r="F641" s="137"/>
      <c r="G641" s="127"/>
      <c r="H641" s="143"/>
      <c r="I641" s="143"/>
      <c r="K641" s="6"/>
      <c r="L641" s="6"/>
    </row>
    <row r="642" spans="1:12" x14ac:dyDescent="0.2">
      <c r="A642" s="477"/>
      <c r="B642" s="135"/>
      <c r="C642" s="136"/>
      <c r="D642" s="137"/>
      <c r="E642" s="138"/>
      <c r="F642" s="137"/>
      <c r="G642" s="127"/>
      <c r="H642" s="143"/>
      <c r="I642" s="143"/>
      <c r="K642" s="6"/>
      <c r="L642" s="6"/>
    </row>
    <row r="643" spans="1:12" x14ac:dyDescent="0.2">
      <c r="A643" s="477"/>
      <c r="B643" s="135"/>
      <c r="C643" s="136"/>
      <c r="D643" s="137"/>
      <c r="E643" s="138"/>
      <c r="F643" s="137"/>
      <c r="G643" s="127"/>
      <c r="H643" s="143"/>
      <c r="I643" s="143"/>
      <c r="K643" s="6"/>
      <c r="L643" s="6"/>
    </row>
    <row r="644" spans="1:12" x14ac:dyDescent="0.2">
      <c r="A644" s="477"/>
      <c r="B644" s="135"/>
      <c r="C644" s="136"/>
      <c r="D644" s="137"/>
      <c r="E644" s="138"/>
      <c r="F644" s="137"/>
      <c r="G644" s="127"/>
      <c r="H644" s="143"/>
      <c r="I644" s="143"/>
      <c r="K644" s="6"/>
      <c r="L644" s="6"/>
    </row>
    <row r="645" spans="1:12" x14ac:dyDescent="0.2">
      <c r="A645" s="477"/>
      <c r="B645" s="135"/>
      <c r="C645" s="136"/>
      <c r="D645" s="137"/>
      <c r="E645" s="138"/>
      <c r="F645" s="137"/>
      <c r="G645" s="127"/>
      <c r="H645" s="143"/>
      <c r="I645" s="143"/>
      <c r="K645" s="6"/>
      <c r="L645" s="6"/>
    </row>
    <row r="646" spans="1:12" x14ac:dyDescent="0.2">
      <c r="A646" s="477"/>
      <c r="B646" s="135"/>
      <c r="C646" s="136"/>
      <c r="D646" s="137"/>
      <c r="E646" s="138"/>
      <c r="F646" s="137"/>
      <c r="G646" s="127"/>
      <c r="H646" s="143"/>
      <c r="I646" s="143"/>
      <c r="K646" s="6"/>
      <c r="L646" s="6"/>
    </row>
    <row r="647" spans="1:12" x14ac:dyDescent="0.2">
      <c r="A647" s="477"/>
      <c r="B647" s="135"/>
      <c r="C647" s="136"/>
      <c r="D647" s="137"/>
      <c r="E647" s="138"/>
      <c r="F647" s="137"/>
      <c r="G647" s="127"/>
      <c r="H647" s="143"/>
      <c r="I647" s="143"/>
      <c r="K647" s="6"/>
      <c r="L647" s="6"/>
    </row>
    <row r="648" spans="1:12" x14ac:dyDescent="0.2">
      <c r="A648" s="477"/>
      <c r="B648" s="135"/>
      <c r="C648" s="136"/>
      <c r="D648" s="137"/>
      <c r="E648" s="138"/>
      <c r="F648" s="137"/>
      <c r="G648" s="127"/>
      <c r="H648" s="143"/>
      <c r="I648" s="143"/>
      <c r="K648" s="6"/>
      <c r="L648" s="6"/>
    </row>
    <row r="649" spans="1:12" x14ac:dyDescent="0.2">
      <c r="A649" s="477"/>
      <c r="B649" s="135"/>
      <c r="C649" s="136"/>
      <c r="D649" s="137"/>
      <c r="E649" s="138"/>
      <c r="F649" s="137"/>
      <c r="G649" s="127"/>
      <c r="H649" s="143"/>
      <c r="I649" s="143"/>
      <c r="K649" s="6"/>
      <c r="L649" s="6"/>
    </row>
    <row r="650" spans="1:12" x14ac:dyDescent="0.2">
      <c r="A650" s="477"/>
      <c r="B650" s="135"/>
      <c r="C650" s="136"/>
      <c r="D650" s="137"/>
      <c r="E650" s="138"/>
      <c r="F650" s="137"/>
      <c r="G650" s="127"/>
      <c r="H650" s="143"/>
      <c r="I650" s="143"/>
      <c r="K650" s="6"/>
      <c r="L650" s="6"/>
    </row>
    <row r="651" spans="1:12" x14ac:dyDescent="0.2">
      <c r="A651" s="477"/>
      <c r="B651" s="135"/>
      <c r="C651" s="136"/>
      <c r="D651" s="137"/>
      <c r="E651" s="138"/>
      <c r="F651" s="137"/>
      <c r="G651" s="127"/>
      <c r="H651" s="143"/>
      <c r="I651" s="143"/>
      <c r="K651" s="6"/>
      <c r="L651" s="6"/>
    </row>
    <row r="652" spans="1:12" x14ac:dyDescent="0.2">
      <c r="A652" s="477"/>
      <c r="B652" s="135"/>
      <c r="C652" s="136"/>
      <c r="D652" s="137"/>
      <c r="E652" s="138"/>
      <c r="F652" s="137"/>
      <c r="G652" s="127"/>
      <c r="H652" s="143"/>
      <c r="I652" s="143"/>
      <c r="K652" s="6"/>
      <c r="L652" s="6"/>
    </row>
    <row r="653" spans="1:12" x14ac:dyDescent="0.2">
      <c r="A653" s="477"/>
      <c r="B653" s="135"/>
      <c r="C653" s="136"/>
      <c r="D653" s="137"/>
      <c r="E653" s="138"/>
      <c r="F653" s="137"/>
      <c r="G653" s="127"/>
      <c r="H653" s="143"/>
      <c r="I653" s="143"/>
      <c r="K653" s="6"/>
      <c r="L653" s="6"/>
    </row>
    <row r="654" spans="1:12" x14ac:dyDescent="0.2">
      <c r="A654" s="477"/>
      <c r="B654" s="135"/>
      <c r="C654" s="136"/>
      <c r="D654" s="137"/>
      <c r="E654" s="138"/>
      <c r="F654" s="137"/>
      <c r="G654" s="127"/>
      <c r="H654" s="143"/>
      <c r="I654" s="143"/>
      <c r="K654" s="6"/>
      <c r="L654" s="6"/>
    </row>
    <row r="655" spans="1:12" x14ac:dyDescent="0.2">
      <c r="A655" s="477"/>
      <c r="B655" s="135"/>
      <c r="C655" s="136"/>
      <c r="D655" s="137"/>
      <c r="E655" s="138"/>
      <c r="F655" s="137"/>
      <c r="G655" s="127"/>
      <c r="H655" s="143"/>
      <c r="I655" s="143"/>
      <c r="K655" s="6"/>
      <c r="L655" s="6"/>
    </row>
    <row r="656" spans="1:12" x14ac:dyDescent="0.2">
      <c r="A656" s="477"/>
      <c r="B656" s="135"/>
      <c r="C656" s="136"/>
      <c r="D656" s="137"/>
      <c r="E656" s="138"/>
      <c r="F656" s="137"/>
      <c r="G656" s="127"/>
      <c r="H656" s="143"/>
      <c r="I656" s="143"/>
      <c r="K656" s="6"/>
      <c r="L656" s="6"/>
    </row>
    <row r="657" spans="1:12" x14ac:dyDescent="0.2">
      <c r="A657" s="477"/>
      <c r="B657" s="135"/>
      <c r="C657" s="136"/>
      <c r="D657" s="137"/>
      <c r="E657" s="138"/>
      <c r="F657" s="137"/>
      <c r="G657" s="127"/>
      <c r="H657" s="143"/>
      <c r="I657" s="143"/>
      <c r="K657" s="6"/>
      <c r="L657" s="6"/>
    </row>
    <row r="658" spans="1:12" x14ac:dyDescent="0.2">
      <c r="A658" s="477"/>
      <c r="B658" s="135"/>
      <c r="C658" s="136"/>
      <c r="D658" s="137"/>
      <c r="E658" s="138"/>
      <c r="F658" s="137"/>
      <c r="G658" s="127"/>
      <c r="H658" s="143"/>
      <c r="I658" s="143"/>
      <c r="K658" s="6"/>
      <c r="L658" s="6"/>
    </row>
    <row r="659" spans="1:12" x14ac:dyDescent="0.2">
      <c r="A659" s="477"/>
      <c r="B659" s="135"/>
      <c r="C659" s="136"/>
      <c r="D659" s="137"/>
      <c r="E659" s="138"/>
      <c r="F659" s="137"/>
      <c r="G659" s="127"/>
      <c r="H659" s="143"/>
      <c r="I659" s="143"/>
      <c r="K659" s="6"/>
      <c r="L659" s="6"/>
    </row>
    <row r="660" spans="1:12" x14ac:dyDescent="0.2">
      <c r="A660" s="477"/>
      <c r="B660" s="135"/>
      <c r="C660" s="136"/>
      <c r="D660" s="137"/>
      <c r="E660" s="138"/>
      <c r="F660" s="137"/>
      <c r="G660" s="127"/>
      <c r="H660" s="143"/>
      <c r="I660" s="143"/>
      <c r="K660" s="6"/>
      <c r="L660" s="6"/>
    </row>
    <row r="661" spans="1:12" x14ac:dyDescent="0.2">
      <c r="A661" s="477"/>
      <c r="B661" s="135"/>
      <c r="C661" s="136"/>
      <c r="D661" s="137"/>
      <c r="E661" s="138"/>
      <c r="F661" s="137"/>
      <c r="G661" s="127"/>
      <c r="H661" s="143"/>
      <c r="I661" s="143"/>
      <c r="K661" s="6"/>
      <c r="L661" s="6"/>
    </row>
    <row r="662" spans="1:12" x14ac:dyDescent="0.2">
      <c r="A662" s="477"/>
      <c r="B662" s="135"/>
      <c r="C662" s="136"/>
      <c r="D662" s="137"/>
      <c r="E662" s="138"/>
      <c r="F662" s="137"/>
      <c r="G662" s="127"/>
      <c r="H662" s="143"/>
      <c r="I662" s="143"/>
      <c r="K662" s="6"/>
      <c r="L662" s="6"/>
    </row>
    <row r="663" spans="1:12" x14ac:dyDescent="0.2">
      <c r="A663" s="477"/>
      <c r="B663" s="135"/>
      <c r="C663" s="136"/>
      <c r="D663" s="137"/>
      <c r="E663" s="138"/>
      <c r="F663" s="137"/>
      <c r="G663" s="127"/>
      <c r="H663" s="143"/>
      <c r="I663" s="143"/>
      <c r="K663" s="6"/>
      <c r="L663" s="6"/>
    </row>
    <row r="664" spans="1:12" x14ac:dyDescent="0.2">
      <c r="A664" s="477"/>
      <c r="B664" s="135"/>
      <c r="C664" s="136"/>
      <c r="D664" s="137"/>
      <c r="E664" s="138"/>
      <c r="F664" s="137"/>
      <c r="G664" s="127"/>
      <c r="H664" s="143"/>
      <c r="I664" s="143"/>
      <c r="K664" s="6"/>
      <c r="L664" s="6"/>
    </row>
    <row r="665" spans="1:12" x14ac:dyDescent="0.2">
      <c r="A665" s="477"/>
      <c r="B665" s="135"/>
      <c r="C665" s="136"/>
      <c r="D665" s="137"/>
      <c r="E665" s="138"/>
      <c r="F665" s="137"/>
      <c r="G665" s="127"/>
      <c r="H665" s="143"/>
      <c r="I665" s="143"/>
      <c r="K665" s="6"/>
      <c r="L665" s="6"/>
    </row>
    <row r="666" spans="1:12" x14ac:dyDescent="0.2">
      <c r="A666" s="477"/>
      <c r="B666" s="135"/>
      <c r="C666" s="136"/>
      <c r="D666" s="137"/>
      <c r="E666" s="138"/>
      <c r="F666" s="137"/>
      <c r="G666" s="127"/>
      <c r="H666" s="143"/>
      <c r="I666" s="143"/>
      <c r="K666" s="6"/>
      <c r="L666" s="6"/>
    </row>
    <row r="667" spans="1:12" x14ac:dyDescent="0.2">
      <c r="A667" s="477"/>
      <c r="B667" s="135"/>
      <c r="C667" s="136"/>
      <c r="D667" s="137"/>
      <c r="E667" s="138"/>
      <c r="F667" s="137"/>
      <c r="G667" s="127"/>
      <c r="H667" s="143"/>
      <c r="I667" s="143"/>
      <c r="K667" s="6"/>
      <c r="L667" s="6"/>
    </row>
    <row r="668" spans="1:12" x14ac:dyDescent="0.2">
      <c r="A668" s="477"/>
      <c r="B668" s="135"/>
      <c r="C668" s="136"/>
      <c r="D668" s="137"/>
      <c r="E668" s="138"/>
      <c r="F668" s="137"/>
      <c r="G668" s="127"/>
      <c r="H668" s="143"/>
      <c r="I668" s="143"/>
      <c r="K668" s="6"/>
      <c r="L668" s="6"/>
    </row>
    <row r="669" spans="1:12" x14ac:dyDescent="0.2">
      <c r="A669" s="477"/>
      <c r="B669" s="135"/>
      <c r="C669" s="136"/>
      <c r="D669" s="137"/>
      <c r="E669" s="138"/>
      <c r="F669" s="137"/>
      <c r="G669" s="127"/>
      <c r="H669" s="143"/>
      <c r="I669" s="143"/>
      <c r="K669" s="6"/>
      <c r="L669" s="6"/>
    </row>
    <row r="670" spans="1:12" x14ac:dyDescent="0.2">
      <c r="A670" s="477"/>
      <c r="B670" s="135"/>
      <c r="C670" s="136"/>
      <c r="D670" s="137"/>
      <c r="E670" s="138"/>
      <c r="F670" s="137"/>
      <c r="G670" s="127"/>
      <c r="H670" s="143"/>
      <c r="I670" s="143"/>
      <c r="K670" s="6"/>
      <c r="L670" s="6"/>
    </row>
    <row r="671" spans="1:12" x14ac:dyDescent="0.2">
      <c r="A671" s="477"/>
      <c r="B671" s="135"/>
      <c r="C671" s="136"/>
      <c r="D671" s="137"/>
      <c r="E671" s="138"/>
      <c r="F671" s="137"/>
      <c r="G671" s="127"/>
      <c r="H671" s="143"/>
      <c r="I671" s="143"/>
      <c r="K671" s="6"/>
      <c r="L671" s="6"/>
    </row>
    <row r="672" spans="1:12" x14ac:dyDescent="0.2">
      <c r="A672" s="477"/>
      <c r="B672" s="135"/>
      <c r="C672" s="136"/>
      <c r="D672" s="137"/>
      <c r="E672" s="138"/>
      <c r="F672" s="137"/>
      <c r="G672" s="127"/>
      <c r="H672" s="143"/>
      <c r="I672" s="143"/>
      <c r="K672" s="6"/>
      <c r="L672" s="6"/>
    </row>
    <row r="673" spans="1:12" x14ac:dyDescent="0.2">
      <c r="A673" s="477"/>
      <c r="B673" s="135"/>
      <c r="C673" s="136"/>
      <c r="D673" s="137"/>
      <c r="E673" s="138"/>
      <c r="F673" s="137"/>
      <c r="G673" s="127"/>
      <c r="H673" s="143"/>
      <c r="I673" s="143"/>
      <c r="K673" s="6"/>
      <c r="L673" s="6"/>
    </row>
    <row r="674" spans="1:12" x14ac:dyDescent="0.2">
      <c r="A674" s="477"/>
      <c r="B674" s="135"/>
      <c r="C674" s="136"/>
      <c r="D674" s="137"/>
      <c r="E674" s="138"/>
      <c r="F674" s="137"/>
      <c r="G674" s="127"/>
      <c r="H674" s="143"/>
      <c r="I674" s="143"/>
      <c r="K674" s="6"/>
      <c r="L674" s="6"/>
    </row>
    <row r="675" spans="1:12" x14ac:dyDescent="0.2">
      <c r="A675" s="477"/>
      <c r="B675" s="135"/>
      <c r="C675" s="136"/>
      <c r="D675" s="137"/>
      <c r="E675" s="138"/>
      <c r="F675" s="137"/>
      <c r="G675" s="127"/>
      <c r="H675" s="143"/>
      <c r="I675" s="143"/>
      <c r="K675" s="6"/>
      <c r="L675" s="6"/>
    </row>
    <row r="676" spans="1:12" x14ac:dyDescent="0.2">
      <c r="A676" s="477"/>
      <c r="B676" s="135"/>
      <c r="C676" s="136"/>
      <c r="D676" s="137"/>
      <c r="E676" s="138"/>
      <c r="F676" s="137"/>
      <c r="G676" s="127"/>
      <c r="H676" s="143"/>
      <c r="I676" s="143"/>
      <c r="K676" s="6"/>
      <c r="L676" s="6"/>
    </row>
    <row r="677" spans="1:12" x14ac:dyDescent="0.2">
      <c r="A677" s="477"/>
      <c r="B677" s="135"/>
      <c r="C677" s="136"/>
      <c r="D677" s="137"/>
      <c r="E677" s="138"/>
      <c r="F677" s="137"/>
      <c r="G677" s="127"/>
      <c r="H677" s="143"/>
      <c r="I677" s="143"/>
      <c r="K677" s="6"/>
      <c r="L677" s="6"/>
    </row>
    <row r="678" spans="1:12" x14ac:dyDescent="0.2">
      <c r="A678" s="477"/>
      <c r="B678" s="135"/>
      <c r="C678" s="136"/>
      <c r="D678" s="137"/>
      <c r="E678" s="138"/>
      <c r="F678" s="137"/>
      <c r="G678" s="127"/>
      <c r="H678" s="143"/>
      <c r="I678" s="143"/>
      <c r="K678" s="6"/>
      <c r="L678" s="6"/>
    </row>
    <row r="679" spans="1:12" x14ac:dyDescent="0.2">
      <c r="A679" s="477"/>
      <c r="B679" s="135"/>
      <c r="C679" s="136"/>
      <c r="D679" s="137"/>
      <c r="E679" s="138"/>
      <c r="F679" s="137"/>
      <c r="G679" s="127"/>
      <c r="H679" s="143"/>
      <c r="I679" s="143"/>
      <c r="K679" s="6"/>
      <c r="L679" s="6"/>
    </row>
    <row r="680" spans="1:12" x14ac:dyDescent="0.2">
      <c r="A680" s="477"/>
      <c r="B680" s="135"/>
      <c r="C680" s="136"/>
      <c r="D680" s="137"/>
      <c r="E680" s="138"/>
      <c r="F680" s="137"/>
      <c r="G680" s="127"/>
      <c r="H680" s="143"/>
      <c r="I680" s="143"/>
      <c r="K680" s="6"/>
      <c r="L680" s="6"/>
    </row>
    <row r="681" spans="1:12" x14ac:dyDescent="0.2">
      <c r="A681" s="477"/>
      <c r="B681" s="135"/>
      <c r="C681" s="136"/>
      <c r="D681" s="137"/>
      <c r="E681" s="138"/>
      <c r="F681" s="137"/>
      <c r="G681" s="127"/>
      <c r="H681" s="143"/>
      <c r="I681" s="143"/>
      <c r="K681" s="6"/>
      <c r="L681" s="6"/>
    </row>
    <row r="682" spans="1:12" x14ac:dyDescent="0.2">
      <c r="A682" s="477"/>
      <c r="B682" s="135"/>
      <c r="C682" s="136"/>
      <c r="D682" s="137"/>
      <c r="E682" s="138"/>
      <c r="F682" s="137"/>
      <c r="G682" s="127"/>
      <c r="H682" s="143"/>
      <c r="I682" s="143"/>
      <c r="K682" s="6"/>
      <c r="L682" s="6"/>
    </row>
    <row r="683" spans="1:12" x14ac:dyDescent="0.2">
      <c r="A683" s="477"/>
      <c r="B683" s="135"/>
      <c r="C683" s="136"/>
      <c r="D683" s="137"/>
      <c r="E683" s="138"/>
      <c r="F683" s="137"/>
      <c r="G683" s="127"/>
      <c r="H683" s="143"/>
      <c r="I683" s="143"/>
      <c r="K683" s="6"/>
      <c r="L683" s="6"/>
    </row>
    <row r="684" spans="1:12" x14ac:dyDescent="0.2">
      <c r="A684" s="477"/>
      <c r="B684" s="135"/>
      <c r="C684" s="136"/>
      <c r="D684" s="137"/>
      <c r="E684" s="138"/>
      <c r="F684" s="137"/>
      <c r="G684" s="127"/>
      <c r="H684" s="143"/>
      <c r="I684" s="143"/>
      <c r="K684" s="6"/>
      <c r="L684" s="6"/>
    </row>
    <row r="685" spans="1:12" x14ac:dyDescent="0.2">
      <c r="A685" s="477"/>
      <c r="B685" s="135"/>
      <c r="C685" s="136"/>
      <c r="D685" s="137"/>
      <c r="E685" s="138"/>
      <c r="F685" s="137"/>
      <c r="G685" s="127"/>
      <c r="H685" s="143"/>
      <c r="I685" s="143"/>
      <c r="K685" s="6"/>
      <c r="L685" s="6"/>
    </row>
    <row r="686" spans="1:12" x14ac:dyDescent="0.2">
      <c r="A686" s="477"/>
      <c r="B686" s="135"/>
      <c r="C686" s="136"/>
      <c r="D686" s="137"/>
      <c r="E686" s="138"/>
      <c r="F686" s="137"/>
      <c r="G686" s="127"/>
      <c r="H686" s="143"/>
      <c r="I686" s="143"/>
      <c r="K686" s="6"/>
      <c r="L686" s="6"/>
    </row>
    <row r="687" spans="1:12" x14ac:dyDescent="0.2">
      <c r="A687" s="477"/>
      <c r="B687" s="135"/>
      <c r="C687" s="136"/>
      <c r="D687" s="137"/>
      <c r="E687" s="138"/>
      <c r="F687" s="137"/>
      <c r="G687" s="127"/>
      <c r="H687" s="143"/>
      <c r="I687" s="143"/>
      <c r="K687" s="6"/>
      <c r="L687" s="6"/>
    </row>
    <row r="688" spans="1:12" x14ac:dyDescent="0.2">
      <c r="A688" s="477"/>
      <c r="B688" s="135"/>
      <c r="C688" s="136"/>
      <c r="D688" s="137"/>
      <c r="E688" s="138"/>
      <c r="F688" s="137"/>
      <c r="G688" s="127"/>
      <c r="H688" s="143"/>
      <c r="I688" s="143"/>
      <c r="K688" s="6"/>
      <c r="L688" s="6"/>
    </row>
    <row r="689" spans="1:12" x14ac:dyDescent="0.2">
      <c r="A689" s="477"/>
      <c r="B689" s="135"/>
      <c r="C689" s="136"/>
      <c r="D689" s="137"/>
      <c r="E689" s="138"/>
      <c r="F689" s="137"/>
      <c r="G689" s="127"/>
      <c r="H689" s="143"/>
      <c r="I689" s="143"/>
      <c r="K689" s="6"/>
      <c r="L689" s="6"/>
    </row>
    <row r="690" spans="1:12" x14ac:dyDescent="0.2">
      <c r="A690" s="477"/>
      <c r="B690" s="135"/>
      <c r="C690" s="136"/>
      <c r="D690" s="137"/>
      <c r="E690" s="138"/>
      <c r="F690" s="137"/>
      <c r="G690" s="127"/>
      <c r="H690" s="143"/>
      <c r="I690" s="143"/>
      <c r="K690" s="6"/>
      <c r="L690" s="6"/>
    </row>
    <row r="691" spans="1:12" x14ac:dyDescent="0.2">
      <c r="A691" s="477"/>
      <c r="B691" s="135"/>
      <c r="C691" s="136"/>
      <c r="D691" s="137"/>
      <c r="E691" s="138"/>
      <c r="F691" s="137"/>
      <c r="G691" s="127"/>
      <c r="H691" s="143"/>
      <c r="I691" s="143"/>
      <c r="K691" s="6"/>
      <c r="L691" s="6"/>
    </row>
    <row r="692" spans="1:12" x14ac:dyDescent="0.2">
      <c r="A692" s="477"/>
      <c r="B692" s="135"/>
      <c r="C692" s="136"/>
      <c r="D692" s="137"/>
      <c r="E692" s="138"/>
      <c r="F692" s="137"/>
      <c r="G692" s="127"/>
      <c r="H692" s="143"/>
      <c r="I692" s="143"/>
      <c r="K692" s="6"/>
      <c r="L692" s="6"/>
    </row>
    <row r="693" spans="1:12" x14ac:dyDescent="0.2">
      <c r="A693" s="477"/>
      <c r="B693" s="135"/>
      <c r="C693" s="136"/>
      <c r="D693" s="137"/>
      <c r="E693" s="138"/>
      <c r="F693" s="137"/>
      <c r="G693" s="127"/>
      <c r="H693" s="143"/>
      <c r="I693" s="143"/>
      <c r="K693" s="6"/>
      <c r="L693" s="6"/>
    </row>
    <row r="694" spans="1:12" x14ac:dyDescent="0.2">
      <c r="A694" s="477"/>
      <c r="B694" s="135"/>
      <c r="C694" s="136"/>
      <c r="D694" s="137"/>
      <c r="E694" s="138"/>
      <c r="F694" s="137"/>
      <c r="G694" s="127"/>
      <c r="H694" s="143"/>
      <c r="I694" s="143"/>
      <c r="K694" s="6"/>
      <c r="L694" s="6"/>
    </row>
    <row r="695" spans="1:12" x14ac:dyDescent="0.2">
      <c r="A695" s="477"/>
      <c r="B695" s="135"/>
      <c r="C695" s="136"/>
      <c r="D695" s="137"/>
      <c r="E695" s="138"/>
      <c r="F695" s="137"/>
      <c r="G695" s="127"/>
      <c r="H695" s="143"/>
      <c r="I695" s="143"/>
      <c r="K695" s="6"/>
      <c r="L695" s="6"/>
    </row>
    <row r="696" spans="1:12" x14ac:dyDescent="0.2">
      <c r="A696" s="477"/>
      <c r="B696" s="135"/>
      <c r="C696" s="136"/>
      <c r="D696" s="137"/>
      <c r="E696" s="138"/>
      <c r="F696" s="137"/>
      <c r="G696" s="127"/>
      <c r="H696" s="143"/>
      <c r="I696" s="143"/>
      <c r="K696" s="6"/>
      <c r="L696" s="6"/>
    </row>
    <row r="697" spans="1:12" x14ac:dyDescent="0.2">
      <c r="A697" s="477"/>
      <c r="B697" s="135"/>
      <c r="C697" s="136"/>
      <c r="D697" s="137"/>
      <c r="E697" s="138"/>
      <c r="F697" s="137"/>
      <c r="G697" s="127"/>
      <c r="H697" s="143"/>
      <c r="I697" s="143"/>
      <c r="K697" s="6"/>
      <c r="L697" s="6"/>
    </row>
    <row r="698" spans="1:12" x14ac:dyDescent="0.2">
      <c r="A698" s="477"/>
      <c r="B698" s="135"/>
      <c r="C698" s="136"/>
      <c r="D698" s="137"/>
      <c r="E698" s="138"/>
      <c r="F698" s="137"/>
      <c r="G698" s="127"/>
      <c r="H698" s="143"/>
      <c r="I698" s="143"/>
      <c r="K698" s="6"/>
      <c r="L698" s="6"/>
    </row>
    <row r="699" spans="1:12" x14ac:dyDescent="0.2">
      <c r="A699" s="477"/>
      <c r="B699" s="135"/>
      <c r="C699" s="136"/>
      <c r="D699" s="137"/>
      <c r="E699" s="138"/>
      <c r="F699" s="137"/>
      <c r="G699" s="127"/>
      <c r="H699" s="143"/>
      <c r="I699" s="143"/>
      <c r="K699" s="6"/>
      <c r="L699" s="6"/>
    </row>
    <row r="700" spans="1:12" x14ac:dyDescent="0.2">
      <c r="A700" s="477"/>
      <c r="B700" s="135"/>
      <c r="C700" s="136"/>
      <c r="D700" s="137"/>
      <c r="E700" s="138"/>
      <c r="F700" s="137"/>
      <c r="G700" s="127"/>
      <c r="H700" s="143"/>
      <c r="I700" s="143"/>
      <c r="K700" s="6"/>
      <c r="L700" s="6"/>
    </row>
    <row r="701" spans="1:12" x14ac:dyDescent="0.2">
      <c r="A701" s="477"/>
      <c r="B701" s="135"/>
      <c r="C701" s="136"/>
      <c r="D701" s="137"/>
      <c r="E701" s="138"/>
      <c r="F701" s="137"/>
      <c r="G701" s="127"/>
      <c r="H701" s="143"/>
      <c r="I701" s="143"/>
      <c r="K701" s="6"/>
      <c r="L701" s="6"/>
    </row>
    <row r="702" spans="1:12" x14ac:dyDescent="0.2">
      <c r="A702" s="477"/>
      <c r="B702" s="135"/>
      <c r="C702" s="136"/>
      <c r="D702" s="137"/>
      <c r="E702" s="138"/>
      <c r="F702" s="137"/>
      <c r="G702" s="127"/>
      <c r="H702" s="143"/>
      <c r="I702" s="143"/>
      <c r="K702" s="6"/>
      <c r="L702" s="6"/>
    </row>
    <row r="703" spans="1:12" x14ac:dyDescent="0.2">
      <c r="A703" s="477"/>
      <c r="B703" s="135"/>
      <c r="C703" s="136"/>
      <c r="D703" s="137"/>
      <c r="E703" s="138"/>
      <c r="F703" s="137"/>
      <c r="G703" s="127"/>
      <c r="H703" s="143"/>
      <c r="I703" s="143"/>
      <c r="K703" s="6"/>
      <c r="L703" s="6"/>
    </row>
    <row r="704" spans="1:12" x14ac:dyDescent="0.2">
      <c r="A704" s="477"/>
      <c r="B704" s="135"/>
      <c r="C704" s="136"/>
      <c r="D704" s="137"/>
      <c r="E704" s="138"/>
      <c r="F704" s="137"/>
      <c r="G704" s="127"/>
      <c r="H704" s="143"/>
      <c r="I704" s="143"/>
      <c r="K704" s="6"/>
      <c r="L704" s="6"/>
    </row>
    <row r="705" spans="1:12" x14ac:dyDescent="0.2">
      <c r="A705" s="477"/>
      <c r="B705" s="135"/>
      <c r="C705" s="136"/>
      <c r="D705" s="137"/>
      <c r="E705" s="138"/>
      <c r="F705" s="137"/>
      <c r="G705" s="127"/>
      <c r="H705" s="143"/>
      <c r="I705" s="143"/>
      <c r="K705" s="6"/>
      <c r="L705" s="6"/>
    </row>
    <row r="706" spans="1:12" x14ac:dyDescent="0.2">
      <c r="A706" s="477"/>
      <c r="B706" s="135"/>
      <c r="C706" s="136"/>
      <c r="D706" s="137"/>
      <c r="E706" s="138"/>
      <c r="F706" s="137"/>
      <c r="G706" s="127"/>
      <c r="H706" s="143"/>
      <c r="I706" s="143"/>
      <c r="K706" s="6"/>
      <c r="L706" s="6"/>
    </row>
    <row r="707" spans="1:12" x14ac:dyDescent="0.2">
      <c r="A707" s="477"/>
      <c r="B707" s="135"/>
      <c r="C707" s="136"/>
      <c r="D707" s="137"/>
      <c r="E707" s="138"/>
      <c r="F707" s="137"/>
      <c r="G707" s="127"/>
      <c r="H707" s="143"/>
      <c r="I707" s="143"/>
      <c r="K707" s="6"/>
      <c r="L707" s="6"/>
    </row>
    <row r="708" spans="1:12" x14ac:dyDescent="0.2">
      <c r="A708" s="477"/>
      <c r="B708" s="135"/>
      <c r="C708" s="136"/>
      <c r="D708" s="137"/>
      <c r="E708" s="138"/>
      <c r="F708" s="137"/>
      <c r="G708" s="127"/>
      <c r="H708" s="143"/>
      <c r="I708" s="143"/>
      <c r="K708" s="6"/>
      <c r="L708" s="6"/>
    </row>
    <row r="709" spans="1:12" x14ac:dyDescent="0.2">
      <c r="A709" s="477"/>
      <c r="B709" s="135"/>
      <c r="C709" s="136"/>
      <c r="D709" s="137"/>
      <c r="E709" s="138"/>
      <c r="F709" s="137"/>
      <c r="G709" s="127"/>
      <c r="H709" s="143"/>
      <c r="I709" s="143"/>
      <c r="K709" s="6"/>
      <c r="L709" s="6"/>
    </row>
    <row r="710" spans="1:12" x14ac:dyDescent="0.2">
      <c r="A710" s="477"/>
      <c r="B710" s="135"/>
      <c r="C710" s="136"/>
      <c r="D710" s="137"/>
      <c r="E710" s="138"/>
      <c r="F710" s="137"/>
      <c r="G710" s="127"/>
      <c r="H710" s="143"/>
      <c r="I710" s="143"/>
      <c r="K710" s="6"/>
      <c r="L710" s="6"/>
    </row>
    <row r="711" spans="1:12" x14ac:dyDescent="0.2">
      <c r="A711" s="477"/>
      <c r="B711" s="135"/>
      <c r="C711" s="136"/>
      <c r="D711" s="137"/>
      <c r="E711" s="138"/>
      <c r="F711" s="137"/>
      <c r="G711" s="127"/>
      <c r="H711" s="143"/>
      <c r="I711" s="143"/>
      <c r="K711" s="6"/>
      <c r="L711" s="6"/>
    </row>
    <row r="712" spans="1:12" x14ac:dyDescent="0.2">
      <c r="A712" s="477"/>
      <c r="B712" s="135"/>
      <c r="C712" s="136"/>
      <c r="D712" s="137"/>
      <c r="E712" s="138"/>
      <c r="F712" s="137"/>
      <c r="G712" s="127"/>
      <c r="H712" s="143"/>
      <c r="I712" s="143"/>
      <c r="K712" s="6"/>
      <c r="L712" s="6"/>
    </row>
    <row r="713" spans="1:12" x14ac:dyDescent="0.2">
      <c r="A713" s="477"/>
      <c r="B713" s="135"/>
      <c r="C713" s="136"/>
      <c r="D713" s="137"/>
      <c r="E713" s="138"/>
      <c r="F713" s="137"/>
      <c r="G713" s="127"/>
      <c r="H713" s="143"/>
      <c r="I713" s="143"/>
      <c r="K713" s="6"/>
      <c r="L713" s="6"/>
    </row>
    <row r="714" spans="1:12" x14ac:dyDescent="0.2">
      <c r="A714" s="477"/>
      <c r="B714" s="135"/>
      <c r="C714" s="136"/>
      <c r="D714" s="137"/>
      <c r="E714" s="138"/>
      <c r="F714" s="137"/>
      <c r="G714" s="127"/>
      <c r="H714" s="143"/>
      <c r="I714" s="143"/>
      <c r="K714" s="6"/>
      <c r="L714" s="6"/>
    </row>
    <row r="715" spans="1:12" x14ac:dyDescent="0.2">
      <c r="A715" s="477"/>
      <c r="B715" s="135"/>
      <c r="C715" s="136"/>
      <c r="D715" s="137"/>
      <c r="E715" s="138"/>
      <c r="F715" s="137"/>
      <c r="G715" s="127"/>
      <c r="H715" s="143"/>
      <c r="I715" s="143"/>
      <c r="K715" s="6"/>
      <c r="L715" s="6"/>
    </row>
    <row r="716" spans="1:12" x14ac:dyDescent="0.2">
      <c r="A716" s="477"/>
      <c r="B716" s="135"/>
      <c r="C716" s="136"/>
      <c r="D716" s="137"/>
      <c r="E716" s="138"/>
      <c r="F716" s="137"/>
      <c r="G716" s="127"/>
      <c r="H716" s="143"/>
      <c r="I716" s="143"/>
      <c r="K716" s="6"/>
      <c r="L716" s="6"/>
    </row>
    <row r="717" spans="1:12" x14ac:dyDescent="0.2">
      <c r="A717" s="477"/>
      <c r="B717" s="135"/>
      <c r="C717" s="136"/>
      <c r="D717" s="137"/>
      <c r="E717" s="138"/>
      <c r="F717" s="137"/>
      <c r="G717" s="127"/>
      <c r="H717" s="143"/>
      <c r="I717" s="143"/>
      <c r="K717" s="6"/>
      <c r="L717" s="6"/>
    </row>
    <row r="718" spans="1:12" x14ac:dyDescent="0.2">
      <c r="A718" s="477"/>
      <c r="B718" s="135"/>
      <c r="C718" s="136"/>
      <c r="D718" s="137"/>
      <c r="E718" s="138"/>
      <c r="F718" s="137"/>
      <c r="G718" s="127"/>
      <c r="H718" s="143"/>
      <c r="I718" s="143"/>
      <c r="K718" s="6"/>
      <c r="L718" s="6"/>
    </row>
    <row r="719" spans="1:12" x14ac:dyDescent="0.2">
      <c r="A719" s="477"/>
      <c r="B719" s="135"/>
      <c r="C719" s="136"/>
      <c r="D719" s="137"/>
      <c r="E719" s="138"/>
      <c r="F719" s="137"/>
      <c r="G719" s="127"/>
      <c r="H719" s="143"/>
      <c r="I719" s="143"/>
      <c r="K719" s="6"/>
      <c r="L719" s="6"/>
    </row>
    <row r="720" spans="1:12" x14ac:dyDescent="0.2">
      <c r="A720" s="477"/>
      <c r="B720" s="135"/>
      <c r="C720" s="136"/>
      <c r="D720" s="137"/>
      <c r="E720" s="138"/>
      <c r="F720" s="137"/>
      <c r="G720" s="127"/>
      <c r="H720" s="143"/>
      <c r="I720" s="143"/>
      <c r="K720" s="6"/>
      <c r="L720" s="6"/>
    </row>
    <row r="721" spans="1:12" x14ac:dyDescent="0.2">
      <c r="A721" s="477"/>
      <c r="B721" s="135"/>
      <c r="C721" s="136"/>
      <c r="D721" s="137"/>
      <c r="E721" s="138"/>
      <c r="F721" s="137"/>
      <c r="G721" s="127"/>
      <c r="H721" s="143"/>
      <c r="I721" s="143"/>
      <c r="K721" s="6"/>
      <c r="L721" s="6"/>
    </row>
    <row r="722" spans="1:12" x14ac:dyDescent="0.2">
      <c r="A722" s="477"/>
      <c r="B722" s="135"/>
      <c r="C722" s="136"/>
      <c r="D722" s="137"/>
      <c r="E722" s="138"/>
      <c r="F722" s="137"/>
      <c r="G722" s="127"/>
      <c r="H722" s="143"/>
      <c r="I722" s="143"/>
      <c r="K722" s="6"/>
      <c r="L722" s="6"/>
    </row>
    <row r="723" spans="1:12" x14ac:dyDescent="0.2">
      <c r="A723" s="477"/>
      <c r="B723" s="135"/>
      <c r="C723" s="136"/>
      <c r="D723" s="137"/>
      <c r="E723" s="138"/>
      <c r="F723" s="137"/>
      <c r="G723" s="127"/>
      <c r="H723" s="143"/>
      <c r="I723" s="143"/>
      <c r="K723" s="6"/>
      <c r="L723" s="6"/>
    </row>
    <row r="724" spans="1:12" x14ac:dyDescent="0.2">
      <c r="A724" s="477"/>
      <c r="B724" s="135"/>
      <c r="C724" s="136"/>
      <c r="D724" s="137"/>
      <c r="E724" s="138"/>
      <c r="F724" s="137"/>
      <c r="G724" s="127"/>
      <c r="H724" s="143"/>
      <c r="I724" s="143"/>
      <c r="K724" s="6"/>
      <c r="L724" s="6"/>
    </row>
    <row r="725" spans="1:12" x14ac:dyDescent="0.2">
      <c r="A725" s="477"/>
      <c r="B725" s="135"/>
      <c r="C725" s="136"/>
      <c r="D725" s="137"/>
      <c r="E725" s="138"/>
      <c r="F725" s="137"/>
      <c r="G725" s="127"/>
      <c r="H725" s="143"/>
      <c r="I725" s="143"/>
      <c r="K725" s="6"/>
      <c r="L725" s="6"/>
    </row>
    <row r="726" spans="1:12" x14ac:dyDescent="0.2">
      <c r="A726" s="477"/>
      <c r="B726" s="135"/>
      <c r="C726" s="136"/>
      <c r="D726" s="137"/>
      <c r="E726" s="138"/>
      <c r="F726" s="137"/>
      <c r="G726" s="127"/>
      <c r="H726" s="143"/>
      <c r="I726" s="143"/>
      <c r="K726" s="6"/>
      <c r="L726" s="6"/>
    </row>
    <row r="727" spans="1:12" x14ac:dyDescent="0.2">
      <c r="A727" s="477"/>
      <c r="B727" s="135"/>
      <c r="C727" s="136"/>
      <c r="D727" s="137"/>
      <c r="E727" s="138"/>
      <c r="F727" s="137"/>
      <c r="G727" s="127"/>
      <c r="H727" s="143"/>
      <c r="I727" s="143"/>
      <c r="K727" s="6"/>
      <c r="L727" s="6"/>
    </row>
    <row r="728" spans="1:12" x14ac:dyDescent="0.2">
      <c r="A728" s="477"/>
      <c r="B728" s="135"/>
      <c r="C728" s="136"/>
      <c r="D728" s="137"/>
      <c r="E728" s="138"/>
      <c r="F728" s="137"/>
      <c r="G728" s="127"/>
      <c r="H728" s="143"/>
      <c r="I728" s="143"/>
      <c r="K728" s="6"/>
      <c r="L728" s="6"/>
    </row>
    <row r="729" spans="1:12" x14ac:dyDescent="0.2">
      <c r="A729" s="477"/>
      <c r="B729" s="135"/>
      <c r="C729" s="136"/>
      <c r="D729" s="137"/>
      <c r="E729" s="138"/>
      <c r="F729" s="137"/>
      <c r="G729" s="127"/>
      <c r="H729" s="143"/>
      <c r="I729" s="143"/>
      <c r="K729" s="6"/>
      <c r="L729" s="6"/>
    </row>
    <row r="730" spans="1:12" x14ac:dyDescent="0.2">
      <c r="A730" s="477"/>
      <c r="B730" s="135"/>
      <c r="C730" s="136"/>
      <c r="D730" s="137"/>
      <c r="E730" s="138"/>
      <c r="F730" s="137"/>
      <c r="G730" s="127"/>
      <c r="H730" s="143"/>
      <c r="I730" s="143"/>
      <c r="K730" s="6"/>
      <c r="L730" s="6"/>
    </row>
    <row r="731" spans="1:12" x14ac:dyDescent="0.2">
      <c r="A731" s="477"/>
      <c r="B731" s="135"/>
      <c r="C731" s="136"/>
      <c r="D731" s="137"/>
      <c r="E731" s="138"/>
      <c r="F731" s="137"/>
      <c r="G731" s="127"/>
      <c r="H731" s="143"/>
      <c r="I731" s="143"/>
      <c r="K731" s="6"/>
      <c r="L731" s="6"/>
    </row>
    <row r="732" spans="1:12" x14ac:dyDescent="0.2">
      <c r="A732" s="477"/>
      <c r="B732" s="135"/>
      <c r="C732" s="136"/>
      <c r="D732" s="137"/>
      <c r="E732" s="138"/>
      <c r="F732" s="137"/>
      <c r="G732" s="127"/>
      <c r="H732" s="143"/>
      <c r="I732" s="143"/>
      <c r="K732" s="6"/>
      <c r="L732" s="6"/>
    </row>
    <row r="733" spans="1:12" x14ac:dyDescent="0.2">
      <c r="A733" s="477"/>
      <c r="B733" s="135"/>
      <c r="C733" s="136"/>
      <c r="D733" s="137"/>
      <c r="E733" s="138"/>
      <c r="F733" s="137"/>
      <c r="G733" s="127"/>
      <c r="H733" s="143"/>
      <c r="I733" s="143"/>
      <c r="K733" s="6"/>
      <c r="L733" s="6"/>
    </row>
    <row r="734" spans="1:12" x14ac:dyDescent="0.2">
      <c r="A734" s="477"/>
      <c r="B734" s="135"/>
      <c r="C734" s="136"/>
      <c r="D734" s="137"/>
      <c r="E734" s="138"/>
      <c r="F734" s="137"/>
      <c r="G734" s="127"/>
      <c r="H734" s="143"/>
      <c r="I734" s="143"/>
      <c r="K734" s="6"/>
      <c r="L734" s="6"/>
    </row>
    <row r="735" spans="1:12" x14ac:dyDescent="0.2">
      <c r="A735" s="477"/>
      <c r="B735" s="135"/>
      <c r="C735" s="136"/>
      <c r="D735" s="137"/>
      <c r="E735" s="138"/>
      <c r="F735" s="137"/>
      <c r="G735" s="127"/>
      <c r="H735" s="143"/>
      <c r="I735" s="143"/>
      <c r="K735" s="6"/>
      <c r="L735" s="6"/>
    </row>
    <row r="736" spans="1:12" x14ac:dyDescent="0.2">
      <c r="A736" s="477"/>
      <c r="B736" s="135"/>
      <c r="C736" s="136"/>
      <c r="D736" s="137"/>
      <c r="E736" s="138"/>
      <c r="F736" s="137"/>
      <c r="G736" s="127"/>
      <c r="H736" s="143"/>
      <c r="I736" s="143"/>
      <c r="K736" s="6"/>
      <c r="L736" s="6"/>
    </row>
    <row r="737" spans="1:12" x14ac:dyDescent="0.2">
      <c r="A737" s="477"/>
      <c r="B737" s="135"/>
      <c r="C737" s="136"/>
      <c r="D737" s="137"/>
      <c r="E737" s="138"/>
      <c r="F737" s="137"/>
      <c r="G737" s="127"/>
      <c r="H737" s="143"/>
      <c r="I737" s="143"/>
      <c r="K737" s="6"/>
      <c r="L737" s="6"/>
    </row>
    <row r="738" spans="1:12" x14ac:dyDescent="0.2">
      <c r="A738" s="477"/>
      <c r="B738" s="135"/>
      <c r="C738" s="136"/>
      <c r="D738" s="137"/>
      <c r="E738" s="138"/>
      <c r="F738" s="137"/>
      <c r="G738" s="127"/>
      <c r="H738" s="143"/>
      <c r="I738" s="143"/>
      <c r="K738" s="6"/>
      <c r="L738" s="6"/>
    </row>
    <row r="739" spans="1:12" x14ac:dyDescent="0.2">
      <c r="A739" s="477"/>
      <c r="B739" s="135"/>
      <c r="C739" s="136"/>
      <c r="D739" s="137"/>
      <c r="E739" s="138"/>
      <c r="F739" s="137"/>
      <c r="G739" s="127"/>
      <c r="H739" s="143"/>
      <c r="I739" s="143"/>
      <c r="K739" s="6"/>
      <c r="L739" s="6"/>
    </row>
    <row r="740" spans="1:12" x14ac:dyDescent="0.2">
      <c r="A740" s="477"/>
      <c r="B740" s="135"/>
      <c r="C740" s="136"/>
      <c r="D740" s="137"/>
      <c r="E740" s="138"/>
      <c r="F740" s="137"/>
      <c r="G740" s="127"/>
      <c r="H740" s="143"/>
      <c r="I740" s="143"/>
      <c r="K740" s="6"/>
      <c r="L740" s="6"/>
    </row>
    <row r="741" spans="1:12" x14ac:dyDescent="0.2">
      <c r="A741" s="477"/>
      <c r="B741" s="135"/>
      <c r="C741" s="136"/>
      <c r="D741" s="137"/>
      <c r="E741" s="138"/>
      <c r="F741" s="137"/>
      <c r="G741" s="127"/>
      <c r="H741" s="143"/>
      <c r="I741" s="143"/>
      <c r="K741" s="6"/>
      <c r="L741" s="6"/>
    </row>
    <row r="742" spans="1:12" x14ac:dyDescent="0.2">
      <c r="A742" s="477"/>
      <c r="B742" s="135"/>
      <c r="C742" s="136"/>
      <c r="D742" s="137"/>
      <c r="E742" s="138"/>
      <c r="F742" s="137"/>
      <c r="G742" s="127"/>
      <c r="H742" s="143"/>
      <c r="I742" s="143"/>
      <c r="K742" s="6"/>
      <c r="L742" s="6"/>
    </row>
    <row r="743" spans="1:12" x14ac:dyDescent="0.2">
      <c r="A743" s="477"/>
      <c r="B743" s="135"/>
      <c r="C743" s="136"/>
      <c r="D743" s="137"/>
      <c r="E743" s="138"/>
      <c r="F743" s="137"/>
      <c r="G743" s="127"/>
      <c r="H743" s="143"/>
      <c r="I743" s="143"/>
      <c r="K743" s="6"/>
      <c r="L743" s="6"/>
    </row>
    <row r="744" spans="1:12" x14ac:dyDescent="0.2">
      <c r="A744" s="477"/>
      <c r="B744" s="135"/>
      <c r="C744" s="136"/>
      <c r="D744" s="137"/>
      <c r="E744" s="138"/>
      <c r="F744" s="137"/>
      <c r="G744" s="127"/>
      <c r="H744" s="143"/>
      <c r="I744" s="143"/>
      <c r="K744" s="6"/>
      <c r="L744" s="6"/>
    </row>
    <row r="745" spans="1:12" x14ac:dyDescent="0.2">
      <c r="A745" s="477"/>
      <c r="B745" s="135"/>
      <c r="C745" s="136"/>
      <c r="D745" s="137"/>
      <c r="E745" s="138"/>
      <c r="F745" s="137"/>
      <c r="G745" s="127"/>
      <c r="H745" s="143"/>
      <c r="I745" s="143"/>
      <c r="K745" s="6"/>
      <c r="L745" s="6"/>
    </row>
    <row r="746" spans="1:12" x14ac:dyDescent="0.2">
      <c r="A746" s="477"/>
      <c r="B746" s="135"/>
      <c r="C746" s="136"/>
      <c r="D746" s="137"/>
      <c r="E746" s="138"/>
      <c r="F746" s="137"/>
      <c r="G746" s="127"/>
      <c r="H746" s="143"/>
      <c r="I746" s="143"/>
      <c r="K746" s="6"/>
      <c r="L746" s="6"/>
    </row>
    <row r="747" spans="1:12" x14ac:dyDescent="0.2">
      <c r="A747" s="477"/>
      <c r="B747" s="135"/>
      <c r="C747" s="136"/>
      <c r="D747" s="137"/>
      <c r="E747" s="138"/>
      <c r="F747" s="137"/>
      <c r="G747" s="127"/>
      <c r="H747" s="143"/>
      <c r="I747" s="143"/>
      <c r="K747" s="6"/>
      <c r="L747" s="6"/>
    </row>
    <row r="748" spans="1:12" x14ac:dyDescent="0.2">
      <c r="A748" s="477"/>
      <c r="B748" s="135"/>
      <c r="C748" s="136"/>
      <c r="D748" s="137"/>
      <c r="E748" s="138"/>
      <c r="F748" s="137"/>
      <c r="G748" s="127"/>
      <c r="H748" s="143"/>
      <c r="I748" s="143"/>
      <c r="K748" s="6"/>
      <c r="L748" s="6"/>
    </row>
    <row r="749" spans="1:12" x14ac:dyDescent="0.2">
      <c r="A749" s="477"/>
      <c r="B749" s="135"/>
      <c r="C749" s="136"/>
      <c r="D749" s="137"/>
      <c r="E749" s="138"/>
      <c r="F749" s="137"/>
      <c r="G749" s="127"/>
      <c r="H749" s="143"/>
      <c r="I749" s="143"/>
      <c r="K749" s="6"/>
      <c r="L749" s="6"/>
    </row>
    <row r="750" spans="1:12" x14ac:dyDescent="0.2">
      <c r="A750" s="477"/>
      <c r="B750" s="135"/>
      <c r="C750" s="136"/>
      <c r="D750" s="137"/>
      <c r="E750" s="138"/>
      <c r="F750" s="137"/>
      <c r="G750" s="127"/>
      <c r="H750" s="143"/>
      <c r="I750" s="143"/>
      <c r="K750" s="6"/>
      <c r="L750" s="6"/>
    </row>
    <row r="751" spans="1:12" x14ac:dyDescent="0.2">
      <c r="A751" s="477"/>
      <c r="B751" s="135"/>
      <c r="C751" s="136"/>
      <c r="D751" s="137"/>
      <c r="E751" s="138"/>
      <c r="F751" s="137"/>
      <c r="G751" s="127"/>
      <c r="H751" s="143"/>
      <c r="I751" s="143"/>
      <c r="K751" s="6"/>
      <c r="L751" s="6"/>
    </row>
    <row r="752" spans="1:12" x14ac:dyDescent="0.2">
      <c r="A752" s="477"/>
      <c r="B752" s="135"/>
      <c r="C752" s="136"/>
      <c r="D752" s="137"/>
      <c r="E752" s="138"/>
      <c r="F752" s="137"/>
      <c r="G752" s="127"/>
      <c r="H752" s="143"/>
      <c r="I752" s="143"/>
      <c r="K752" s="6"/>
      <c r="L752" s="6"/>
    </row>
    <row r="753" spans="1:12" x14ac:dyDescent="0.2">
      <c r="A753" s="477"/>
      <c r="B753" s="135"/>
      <c r="C753" s="136"/>
      <c r="D753" s="137"/>
      <c r="E753" s="138"/>
      <c r="F753" s="137"/>
      <c r="G753" s="127"/>
      <c r="H753" s="143"/>
      <c r="I753" s="143"/>
      <c r="K753" s="6"/>
      <c r="L753" s="6"/>
    </row>
    <row r="754" spans="1:12" x14ac:dyDescent="0.2">
      <c r="A754" s="477"/>
      <c r="B754" s="135"/>
      <c r="C754" s="136"/>
      <c r="D754" s="137"/>
      <c r="E754" s="138"/>
      <c r="F754" s="137"/>
      <c r="G754" s="127"/>
      <c r="H754" s="143"/>
      <c r="I754" s="143"/>
      <c r="K754" s="6"/>
      <c r="L754" s="6"/>
    </row>
    <row r="755" spans="1:12" x14ac:dyDescent="0.2">
      <c r="A755" s="477"/>
      <c r="B755" s="135"/>
      <c r="C755" s="136"/>
      <c r="D755" s="137"/>
      <c r="E755" s="138"/>
      <c r="F755" s="137"/>
      <c r="G755" s="127"/>
      <c r="H755" s="143"/>
      <c r="I755" s="143"/>
      <c r="K755" s="6"/>
      <c r="L755" s="6"/>
    </row>
    <row r="756" spans="1:12" x14ac:dyDescent="0.2">
      <c r="A756" s="477"/>
      <c r="B756" s="135"/>
      <c r="C756" s="136"/>
      <c r="D756" s="137"/>
      <c r="E756" s="138"/>
      <c r="F756" s="137"/>
      <c r="G756" s="127"/>
      <c r="H756" s="143"/>
      <c r="I756" s="143"/>
      <c r="K756" s="6"/>
      <c r="L756" s="6"/>
    </row>
    <row r="757" spans="1:12" x14ac:dyDescent="0.2">
      <c r="A757" s="477"/>
      <c r="B757" s="135"/>
      <c r="C757" s="136"/>
      <c r="D757" s="137"/>
      <c r="E757" s="138"/>
      <c r="F757" s="137"/>
      <c r="G757" s="127"/>
      <c r="H757" s="143"/>
      <c r="I757" s="143"/>
      <c r="K757" s="6"/>
      <c r="L757" s="6"/>
    </row>
    <row r="758" spans="1:12" x14ac:dyDescent="0.2">
      <c r="A758" s="477"/>
      <c r="B758" s="135"/>
      <c r="C758" s="136"/>
      <c r="D758" s="137"/>
      <c r="E758" s="138"/>
      <c r="F758" s="137"/>
      <c r="G758" s="127"/>
      <c r="H758" s="143"/>
      <c r="I758" s="143"/>
      <c r="K758" s="6"/>
      <c r="L758" s="6"/>
    </row>
    <row r="759" spans="1:12" x14ac:dyDescent="0.2">
      <c r="A759" s="477"/>
      <c r="B759" s="135"/>
      <c r="C759" s="136"/>
      <c r="D759" s="137"/>
      <c r="E759" s="138"/>
      <c r="F759" s="137"/>
      <c r="G759" s="127"/>
      <c r="H759" s="143"/>
      <c r="I759" s="143"/>
      <c r="K759" s="6"/>
      <c r="L759" s="6"/>
    </row>
    <row r="760" spans="1:12" x14ac:dyDescent="0.2">
      <c r="A760" s="477"/>
      <c r="B760" s="135"/>
      <c r="C760" s="136"/>
      <c r="D760" s="137"/>
      <c r="E760" s="138"/>
      <c r="F760" s="137"/>
      <c r="G760" s="127"/>
      <c r="H760" s="143"/>
      <c r="I760" s="143"/>
      <c r="K760" s="6"/>
      <c r="L760" s="6"/>
    </row>
    <row r="761" spans="1:12" x14ac:dyDescent="0.2">
      <c r="A761" s="477"/>
      <c r="B761" s="135"/>
      <c r="C761" s="136"/>
      <c r="D761" s="137"/>
      <c r="E761" s="138"/>
      <c r="F761" s="137"/>
      <c r="G761" s="127"/>
      <c r="H761" s="143"/>
      <c r="I761" s="143"/>
      <c r="K761" s="6"/>
      <c r="L761" s="6"/>
    </row>
    <row r="762" spans="1:12" x14ac:dyDescent="0.2">
      <c r="A762" s="477"/>
      <c r="B762" s="135"/>
      <c r="C762" s="136"/>
      <c r="D762" s="137"/>
      <c r="E762" s="138"/>
      <c r="F762" s="137"/>
      <c r="G762" s="127"/>
      <c r="H762" s="143"/>
      <c r="I762" s="143"/>
      <c r="K762" s="6"/>
      <c r="L762" s="6"/>
    </row>
    <row r="763" spans="1:12" x14ac:dyDescent="0.2">
      <c r="A763" s="477"/>
      <c r="B763" s="135"/>
      <c r="C763" s="136"/>
      <c r="D763" s="137"/>
      <c r="E763" s="138"/>
      <c r="F763" s="137"/>
      <c r="G763" s="127"/>
      <c r="H763" s="143"/>
      <c r="I763" s="143"/>
      <c r="K763" s="6"/>
      <c r="L763" s="6"/>
    </row>
    <row r="764" spans="1:12" x14ac:dyDescent="0.2">
      <c r="A764" s="477"/>
      <c r="B764" s="135"/>
      <c r="C764" s="136"/>
      <c r="D764" s="137"/>
      <c r="E764" s="138"/>
      <c r="F764" s="137"/>
      <c r="G764" s="127"/>
      <c r="H764" s="143"/>
      <c r="I764" s="143"/>
      <c r="K764" s="6"/>
      <c r="L764" s="6"/>
    </row>
    <row r="765" spans="1:12" x14ac:dyDescent="0.2">
      <c r="A765" s="477"/>
      <c r="B765" s="135"/>
      <c r="C765" s="136"/>
      <c r="D765" s="137"/>
      <c r="E765" s="138"/>
      <c r="F765" s="137"/>
      <c r="G765" s="127"/>
      <c r="H765" s="143"/>
      <c r="I765" s="143"/>
      <c r="K765" s="6"/>
      <c r="L765" s="6"/>
    </row>
    <row r="766" spans="1:12" x14ac:dyDescent="0.2">
      <c r="A766" s="477"/>
      <c r="B766" s="135"/>
      <c r="C766" s="136"/>
      <c r="D766" s="137"/>
      <c r="E766" s="138"/>
      <c r="F766" s="137"/>
      <c r="G766" s="127"/>
      <c r="H766" s="143"/>
      <c r="I766" s="143"/>
      <c r="K766" s="6"/>
      <c r="L766" s="6"/>
    </row>
    <row r="767" spans="1:12" x14ac:dyDescent="0.2">
      <c r="A767" s="477"/>
      <c r="B767" s="135"/>
      <c r="C767" s="136"/>
      <c r="D767" s="137"/>
      <c r="E767" s="138"/>
      <c r="F767" s="137"/>
      <c r="G767" s="127"/>
      <c r="H767" s="143"/>
      <c r="I767" s="143"/>
      <c r="K767" s="6"/>
      <c r="L767" s="6"/>
    </row>
    <row r="768" spans="1:12" x14ac:dyDescent="0.2">
      <c r="A768" s="477"/>
      <c r="B768" s="135"/>
      <c r="C768" s="136"/>
      <c r="D768" s="137"/>
      <c r="E768" s="138"/>
      <c r="F768" s="137"/>
      <c r="G768" s="127"/>
      <c r="H768" s="143"/>
      <c r="I768" s="143"/>
      <c r="K768" s="6"/>
      <c r="L768" s="6"/>
    </row>
    <row r="769" spans="1:12" x14ac:dyDescent="0.2">
      <c r="A769" s="477"/>
      <c r="B769" s="135"/>
      <c r="C769" s="136"/>
      <c r="D769" s="137"/>
      <c r="E769" s="138"/>
      <c r="F769" s="137"/>
      <c r="G769" s="127"/>
      <c r="H769" s="143"/>
      <c r="I769" s="143"/>
      <c r="K769" s="6"/>
      <c r="L769" s="6"/>
    </row>
    <row r="770" spans="1:12" x14ac:dyDescent="0.2">
      <c r="A770" s="477"/>
      <c r="B770" s="135"/>
      <c r="C770" s="136"/>
      <c r="D770" s="137"/>
      <c r="E770" s="138"/>
      <c r="F770" s="137"/>
      <c r="G770" s="127"/>
      <c r="H770" s="143"/>
      <c r="I770" s="143"/>
      <c r="K770" s="6"/>
      <c r="L770" s="6"/>
    </row>
    <row r="771" spans="1:12" x14ac:dyDescent="0.2">
      <c r="A771" s="477"/>
      <c r="B771" s="135"/>
      <c r="C771" s="136"/>
      <c r="D771" s="137"/>
      <c r="E771" s="138"/>
      <c r="F771" s="137"/>
      <c r="G771" s="127"/>
      <c r="H771" s="143"/>
      <c r="I771" s="143"/>
      <c r="K771" s="6"/>
      <c r="L771" s="6"/>
    </row>
    <row r="772" spans="1:12" x14ac:dyDescent="0.2">
      <c r="A772" s="477"/>
      <c r="B772" s="135"/>
      <c r="C772" s="136"/>
      <c r="D772" s="137"/>
      <c r="E772" s="138"/>
      <c r="F772" s="137"/>
      <c r="G772" s="127"/>
      <c r="H772" s="143"/>
      <c r="I772" s="143"/>
      <c r="K772" s="6"/>
      <c r="L772" s="6"/>
    </row>
    <row r="773" spans="1:12" x14ac:dyDescent="0.2">
      <c r="A773" s="477"/>
      <c r="B773" s="135"/>
      <c r="C773" s="136"/>
      <c r="D773" s="137"/>
      <c r="E773" s="138"/>
      <c r="F773" s="137"/>
      <c r="G773" s="127"/>
      <c r="H773" s="143"/>
      <c r="I773" s="143"/>
      <c r="K773" s="6"/>
      <c r="L773" s="6"/>
    </row>
    <row r="774" spans="1:12" x14ac:dyDescent="0.2">
      <c r="A774" s="477"/>
      <c r="B774" s="135"/>
      <c r="C774" s="136"/>
      <c r="D774" s="137"/>
      <c r="E774" s="138"/>
      <c r="F774" s="137"/>
      <c r="G774" s="127"/>
      <c r="H774" s="143"/>
      <c r="I774" s="143"/>
      <c r="K774" s="6"/>
      <c r="L774" s="6"/>
    </row>
    <row r="775" spans="1:12" x14ac:dyDescent="0.2">
      <c r="A775" s="477"/>
      <c r="B775" s="135"/>
      <c r="C775" s="136"/>
      <c r="D775" s="137"/>
      <c r="E775" s="138"/>
      <c r="F775" s="137"/>
      <c r="G775" s="127"/>
      <c r="H775" s="143"/>
      <c r="I775" s="143"/>
      <c r="K775" s="6"/>
      <c r="L775" s="6"/>
    </row>
    <row r="776" spans="1:12" x14ac:dyDescent="0.2">
      <c r="A776" s="477"/>
      <c r="B776" s="135"/>
      <c r="C776" s="136"/>
      <c r="D776" s="137"/>
      <c r="E776" s="138"/>
      <c r="F776" s="137"/>
      <c r="G776" s="127"/>
      <c r="H776" s="143"/>
      <c r="I776" s="143"/>
      <c r="K776" s="6"/>
      <c r="L776" s="6"/>
    </row>
    <row r="777" spans="1:12" x14ac:dyDescent="0.2">
      <c r="A777" s="477"/>
      <c r="B777" s="135"/>
      <c r="C777" s="136"/>
      <c r="D777" s="137"/>
      <c r="E777" s="138"/>
      <c r="F777" s="137"/>
      <c r="G777" s="127"/>
      <c r="H777" s="143"/>
      <c r="I777" s="143"/>
      <c r="K777" s="6"/>
      <c r="L777" s="6"/>
    </row>
    <row r="778" spans="1:12" x14ac:dyDescent="0.2">
      <c r="A778" s="477"/>
      <c r="B778" s="135"/>
      <c r="C778" s="136"/>
      <c r="D778" s="137"/>
      <c r="E778" s="138"/>
      <c r="F778" s="137"/>
      <c r="G778" s="127"/>
      <c r="H778" s="143"/>
      <c r="I778" s="143"/>
      <c r="K778" s="6"/>
      <c r="L778" s="6"/>
    </row>
    <row r="779" spans="1:12" x14ac:dyDescent="0.2">
      <c r="A779" s="477"/>
      <c r="B779" s="135"/>
      <c r="C779" s="136"/>
      <c r="D779" s="137"/>
      <c r="E779" s="138"/>
      <c r="F779" s="137"/>
      <c r="G779" s="127"/>
      <c r="H779" s="143"/>
      <c r="I779" s="143"/>
      <c r="K779" s="6"/>
      <c r="L779" s="6"/>
    </row>
    <row r="780" spans="1:12" x14ac:dyDescent="0.2">
      <c r="A780" s="477"/>
      <c r="B780" s="135"/>
      <c r="C780" s="136"/>
      <c r="D780" s="137"/>
      <c r="E780" s="138"/>
      <c r="F780" s="137"/>
      <c r="G780" s="127"/>
      <c r="H780" s="143"/>
      <c r="I780" s="143"/>
      <c r="K780" s="6"/>
      <c r="L780" s="6"/>
    </row>
    <row r="781" spans="1:12" x14ac:dyDescent="0.2">
      <c r="A781" s="477"/>
      <c r="B781" s="135"/>
      <c r="C781" s="136"/>
      <c r="D781" s="137"/>
      <c r="E781" s="138"/>
      <c r="F781" s="137"/>
      <c r="G781" s="127"/>
      <c r="H781" s="143"/>
      <c r="I781" s="143"/>
      <c r="K781" s="6"/>
      <c r="L781" s="6"/>
    </row>
    <row r="782" spans="1:12" x14ac:dyDescent="0.2">
      <c r="A782" s="477"/>
      <c r="B782" s="135"/>
      <c r="C782" s="136"/>
      <c r="D782" s="137"/>
      <c r="E782" s="138"/>
      <c r="F782" s="137"/>
      <c r="G782" s="127"/>
      <c r="H782" s="143"/>
      <c r="I782" s="143"/>
      <c r="K782" s="6"/>
      <c r="L782" s="6"/>
    </row>
    <row r="783" spans="1:12" x14ac:dyDescent="0.2">
      <c r="A783" s="477"/>
      <c r="B783" s="135"/>
      <c r="C783" s="136"/>
      <c r="D783" s="137"/>
      <c r="E783" s="138"/>
      <c r="F783" s="137"/>
      <c r="G783" s="127"/>
      <c r="H783" s="143"/>
      <c r="I783" s="143"/>
      <c r="K783" s="6"/>
      <c r="L783" s="6"/>
    </row>
    <row r="784" spans="1:12" x14ac:dyDescent="0.2">
      <c r="A784" s="477"/>
      <c r="B784" s="135"/>
      <c r="C784" s="136"/>
      <c r="D784" s="137"/>
      <c r="E784" s="138"/>
      <c r="F784" s="137"/>
      <c r="G784" s="127"/>
      <c r="H784" s="143"/>
      <c r="I784" s="143"/>
      <c r="K784" s="6"/>
      <c r="L784" s="6"/>
    </row>
    <row r="785" spans="1:12" x14ac:dyDescent="0.2">
      <c r="A785" s="477"/>
      <c r="B785" s="135"/>
      <c r="C785" s="136"/>
      <c r="D785" s="137"/>
      <c r="E785" s="138"/>
      <c r="F785" s="137"/>
      <c r="G785" s="127"/>
      <c r="H785" s="143"/>
      <c r="I785" s="143"/>
      <c r="K785" s="6"/>
      <c r="L785" s="6"/>
    </row>
    <row r="786" spans="1:12" x14ac:dyDescent="0.2">
      <c r="A786" s="477"/>
      <c r="B786" s="135"/>
      <c r="C786" s="136"/>
      <c r="D786" s="137"/>
      <c r="E786" s="138"/>
      <c r="F786" s="137"/>
      <c r="G786" s="127"/>
      <c r="H786" s="143"/>
      <c r="I786" s="143"/>
      <c r="K786" s="6"/>
      <c r="L786" s="6"/>
    </row>
    <row r="787" spans="1:12" x14ac:dyDescent="0.2">
      <c r="A787" s="477"/>
      <c r="B787" s="135"/>
      <c r="C787" s="136"/>
      <c r="D787" s="137"/>
      <c r="E787" s="138"/>
      <c r="F787" s="137"/>
      <c r="G787" s="127"/>
      <c r="H787" s="143"/>
      <c r="I787" s="143"/>
      <c r="K787" s="6"/>
      <c r="L787" s="6"/>
    </row>
    <row r="788" spans="1:12" x14ac:dyDescent="0.2">
      <c r="A788" s="477"/>
      <c r="B788" s="135"/>
      <c r="C788" s="136"/>
      <c r="D788" s="137"/>
      <c r="E788" s="138"/>
      <c r="F788" s="137"/>
      <c r="G788" s="127"/>
      <c r="H788" s="143"/>
      <c r="I788" s="143"/>
      <c r="K788" s="6"/>
      <c r="L788" s="6"/>
    </row>
    <row r="789" spans="1:12" x14ac:dyDescent="0.2">
      <c r="A789" s="477"/>
      <c r="B789" s="135"/>
      <c r="C789" s="136"/>
      <c r="D789" s="137"/>
      <c r="E789" s="138"/>
      <c r="F789" s="137"/>
      <c r="G789" s="127"/>
      <c r="H789" s="143"/>
      <c r="I789" s="143"/>
      <c r="K789" s="6"/>
      <c r="L789" s="6"/>
    </row>
    <row r="790" spans="1:12" x14ac:dyDescent="0.2">
      <c r="A790" s="477"/>
      <c r="B790" s="135"/>
      <c r="C790" s="136"/>
      <c r="D790" s="137"/>
      <c r="E790" s="138"/>
      <c r="F790" s="137"/>
      <c r="G790" s="127"/>
      <c r="H790" s="143"/>
      <c r="I790" s="143"/>
      <c r="K790" s="6"/>
      <c r="L790" s="6"/>
    </row>
    <row r="791" spans="1:12" x14ac:dyDescent="0.2">
      <c r="A791" s="477"/>
      <c r="B791" s="135"/>
      <c r="C791" s="136"/>
      <c r="D791" s="137"/>
      <c r="E791" s="138"/>
      <c r="F791" s="137"/>
      <c r="G791" s="127"/>
      <c r="H791" s="143"/>
      <c r="I791" s="143"/>
      <c r="K791" s="6"/>
      <c r="L791" s="6"/>
    </row>
    <row r="792" spans="1:12" x14ac:dyDescent="0.2">
      <c r="A792" s="477"/>
      <c r="B792" s="135"/>
      <c r="C792" s="136"/>
      <c r="D792" s="137"/>
      <c r="E792" s="138"/>
      <c r="F792" s="137"/>
      <c r="G792" s="127"/>
      <c r="H792" s="143"/>
      <c r="I792" s="143"/>
      <c r="K792" s="6"/>
      <c r="L792" s="6"/>
    </row>
    <row r="793" spans="1:12" x14ac:dyDescent="0.2">
      <c r="A793" s="477"/>
      <c r="B793" s="135"/>
      <c r="C793" s="136"/>
      <c r="D793" s="137"/>
      <c r="E793" s="138"/>
      <c r="F793" s="137"/>
      <c r="G793" s="127"/>
      <c r="H793" s="143"/>
      <c r="I793" s="143"/>
      <c r="K793" s="6"/>
      <c r="L793" s="6"/>
    </row>
    <row r="794" spans="1:12" x14ac:dyDescent="0.2">
      <c r="A794" s="477"/>
      <c r="B794" s="135"/>
      <c r="C794" s="136"/>
      <c r="D794" s="137"/>
      <c r="E794" s="138"/>
      <c r="F794" s="137"/>
      <c r="G794" s="127"/>
      <c r="H794" s="143"/>
      <c r="I794" s="143"/>
      <c r="K794" s="6"/>
      <c r="L794" s="6"/>
    </row>
    <row r="795" spans="1:12" x14ac:dyDescent="0.2">
      <c r="A795" s="477"/>
      <c r="B795" s="135"/>
      <c r="C795" s="136"/>
      <c r="D795" s="137"/>
      <c r="E795" s="138"/>
      <c r="F795" s="137"/>
      <c r="G795" s="127"/>
      <c r="H795" s="143"/>
      <c r="I795" s="143"/>
      <c r="K795" s="6"/>
      <c r="L795" s="6"/>
    </row>
    <row r="796" spans="1:12" x14ac:dyDescent="0.2">
      <c r="A796" s="477"/>
      <c r="B796" s="135"/>
      <c r="C796" s="136"/>
      <c r="D796" s="137"/>
      <c r="E796" s="138"/>
      <c r="F796" s="137"/>
      <c r="G796" s="127"/>
      <c r="H796" s="143"/>
      <c r="I796" s="143"/>
      <c r="K796" s="6"/>
      <c r="L796" s="6"/>
    </row>
    <row r="797" spans="1:12" x14ac:dyDescent="0.2">
      <c r="A797" s="477"/>
      <c r="B797" s="135"/>
      <c r="C797" s="136"/>
      <c r="D797" s="137"/>
      <c r="E797" s="138"/>
      <c r="F797" s="137"/>
      <c r="G797" s="127"/>
      <c r="H797" s="143"/>
      <c r="I797" s="143"/>
      <c r="K797" s="6"/>
      <c r="L797" s="6"/>
    </row>
    <row r="798" spans="1:12" x14ac:dyDescent="0.2">
      <c r="A798" s="477"/>
      <c r="B798" s="135"/>
      <c r="C798" s="136"/>
      <c r="D798" s="137"/>
      <c r="E798" s="138"/>
      <c r="F798" s="137"/>
      <c r="G798" s="127"/>
      <c r="H798" s="143"/>
      <c r="I798" s="143"/>
      <c r="K798" s="6"/>
      <c r="L798" s="6"/>
    </row>
    <row r="799" spans="1:12" x14ac:dyDescent="0.2">
      <c r="A799" s="477"/>
      <c r="B799" s="135"/>
      <c r="C799" s="136"/>
      <c r="D799" s="137"/>
      <c r="E799" s="138"/>
      <c r="F799" s="137"/>
      <c r="G799" s="127"/>
      <c r="H799" s="143"/>
      <c r="I799" s="143"/>
      <c r="K799" s="6"/>
      <c r="L799" s="6"/>
    </row>
    <row r="800" spans="1:12" x14ac:dyDescent="0.2">
      <c r="A800" s="477"/>
      <c r="B800" s="135"/>
      <c r="C800" s="136"/>
      <c r="D800" s="137"/>
      <c r="E800" s="138"/>
      <c r="F800" s="137"/>
      <c r="G800" s="127"/>
      <c r="H800" s="143"/>
      <c r="I800" s="143"/>
      <c r="K800" s="6"/>
      <c r="L800" s="6"/>
    </row>
    <row r="801" spans="1:12" x14ac:dyDescent="0.2">
      <c r="A801" s="477"/>
      <c r="B801" s="135"/>
      <c r="C801" s="136"/>
      <c r="D801" s="137"/>
      <c r="E801" s="138"/>
      <c r="F801" s="137"/>
      <c r="G801" s="127"/>
      <c r="H801" s="143"/>
      <c r="I801" s="143"/>
      <c r="K801" s="6"/>
      <c r="L801" s="6"/>
    </row>
    <row r="802" spans="1:12" x14ac:dyDescent="0.2">
      <c r="A802" s="477"/>
      <c r="B802" s="135"/>
      <c r="C802" s="136"/>
      <c r="D802" s="137"/>
      <c r="E802" s="138"/>
      <c r="F802" s="137"/>
      <c r="G802" s="127"/>
      <c r="H802" s="143"/>
      <c r="I802" s="143"/>
      <c r="K802" s="6"/>
      <c r="L802" s="6"/>
    </row>
    <row r="803" spans="1:12" x14ac:dyDescent="0.2">
      <c r="A803" s="477"/>
      <c r="B803" s="135"/>
      <c r="C803" s="136"/>
      <c r="D803" s="137"/>
      <c r="E803" s="138"/>
      <c r="F803" s="137"/>
      <c r="G803" s="127"/>
      <c r="H803" s="143"/>
      <c r="I803" s="143"/>
      <c r="K803" s="6"/>
      <c r="L803" s="6"/>
    </row>
    <row r="804" spans="1:12" x14ac:dyDescent="0.2">
      <c r="A804" s="477"/>
      <c r="B804" s="135"/>
      <c r="C804" s="136"/>
      <c r="D804" s="137"/>
      <c r="E804" s="138"/>
      <c r="F804" s="137"/>
      <c r="G804" s="127"/>
      <c r="H804" s="143"/>
      <c r="I804" s="143"/>
      <c r="K804" s="6"/>
      <c r="L804" s="6"/>
    </row>
    <row r="805" spans="1:12" x14ac:dyDescent="0.2">
      <c r="A805" s="477"/>
      <c r="B805" s="135"/>
      <c r="C805" s="136"/>
      <c r="D805" s="137"/>
      <c r="E805" s="138"/>
      <c r="F805" s="137"/>
      <c r="G805" s="127"/>
      <c r="H805" s="143"/>
      <c r="I805" s="143"/>
      <c r="K805" s="6"/>
      <c r="L805" s="6"/>
    </row>
    <row r="806" spans="1:12" x14ac:dyDescent="0.2">
      <c r="A806" s="477"/>
      <c r="B806" s="135"/>
      <c r="C806" s="136"/>
      <c r="D806" s="137"/>
      <c r="E806" s="138"/>
      <c r="F806" s="137"/>
      <c r="G806" s="127"/>
      <c r="H806" s="143"/>
      <c r="I806" s="143"/>
      <c r="K806" s="6"/>
      <c r="L806" s="6"/>
    </row>
    <row r="807" spans="1:12" x14ac:dyDescent="0.2">
      <c r="A807" s="477"/>
      <c r="B807" s="135"/>
      <c r="C807" s="136"/>
      <c r="D807" s="137"/>
      <c r="E807" s="138"/>
      <c r="F807" s="137"/>
      <c r="G807" s="127"/>
      <c r="H807" s="143"/>
      <c r="I807" s="143"/>
      <c r="K807" s="6"/>
      <c r="L807" s="6"/>
    </row>
    <row r="808" spans="1:12" x14ac:dyDescent="0.2">
      <c r="A808" s="477"/>
      <c r="B808" s="135"/>
      <c r="C808" s="136"/>
      <c r="D808" s="137"/>
      <c r="E808" s="138"/>
      <c r="F808" s="137"/>
      <c r="G808" s="127"/>
      <c r="H808" s="143"/>
      <c r="I808" s="143"/>
      <c r="K808" s="6"/>
      <c r="L808" s="6"/>
    </row>
    <row r="809" spans="1:12" x14ac:dyDescent="0.2">
      <c r="A809" s="477"/>
      <c r="B809" s="135"/>
      <c r="C809" s="136"/>
      <c r="D809" s="137"/>
      <c r="E809" s="138"/>
      <c r="F809" s="137"/>
      <c r="G809" s="127"/>
      <c r="H809" s="143"/>
      <c r="I809" s="143"/>
      <c r="K809" s="6"/>
      <c r="L809" s="6"/>
    </row>
    <row r="810" spans="1:12" x14ac:dyDescent="0.2">
      <c r="A810" s="477"/>
      <c r="B810" s="135"/>
      <c r="C810" s="136"/>
      <c r="D810" s="137"/>
      <c r="E810" s="138"/>
      <c r="F810" s="137"/>
      <c r="G810" s="127"/>
      <c r="H810" s="143"/>
      <c r="I810" s="143"/>
      <c r="K810" s="6"/>
      <c r="L810" s="6"/>
    </row>
    <row r="811" spans="1:12" x14ac:dyDescent="0.2">
      <c r="A811" s="477"/>
      <c r="B811" s="135"/>
      <c r="C811" s="136"/>
      <c r="D811" s="137"/>
      <c r="E811" s="138"/>
      <c r="F811" s="137"/>
      <c r="G811" s="127"/>
      <c r="H811" s="143"/>
      <c r="I811" s="143"/>
      <c r="K811" s="6"/>
      <c r="L811" s="6"/>
    </row>
    <row r="812" spans="1:12" x14ac:dyDescent="0.2">
      <c r="A812" s="477"/>
      <c r="B812" s="135"/>
      <c r="C812" s="136"/>
      <c r="D812" s="137"/>
      <c r="E812" s="138"/>
      <c r="F812" s="137"/>
      <c r="G812" s="127"/>
      <c r="H812" s="143"/>
      <c r="I812" s="143"/>
      <c r="K812" s="6"/>
      <c r="L812" s="6"/>
    </row>
    <row r="813" spans="1:12" x14ac:dyDescent="0.2">
      <c r="A813" s="477"/>
      <c r="B813" s="135"/>
      <c r="C813" s="136"/>
      <c r="D813" s="137"/>
      <c r="E813" s="138"/>
      <c r="F813" s="137"/>
      <c r="G813" s="127"/>
      <c r="H813" s="143"/>
      <c r="I813" s="143"/>
      <c r="K813" s="6"/>
      <c r="L813" s="6"/>
    </row>
    <row r="814" spans="1:12" x14ac:dyDescent="0.2">
      <c r="A814" s="477"/>
      <c r="B814" s="135"/>
      <c r="C814" s="136"/>
      <c r="D814" s="137"/>
      <c r="E814" s="138"/>
      <c r="F814" s="137"/>
      <c r="G814" s="127"/>
      <c r="H814" s="143"/>
      <c r="I814" s="143"/>
      <c r="K814" s="6"/>
      <c r="L814" s="6"/>
    </row>
    <row r="815" spans="1:12" x14ac:dyDescent="0.2">
      <c r="A815" s="477"/>
      <c r="B815" s="135"/>
      <c r="C815" s="136"/>
      <c r="D815" s="137"/>
      <c r="E815" s="138"/>
      <c r="F815" s="137"/>
      <c r="G815" s="127"/>
      <c r="H815" s="143"/>
      <c r="I815" s="143"/>
      <c r="K815" s="6"/>
      <c r="L815" s="6"/>
    </row>
    <row r="816" spans="1:12" x14ac:dyDescent="0.2">
      <c r="A816" s="477"/>
      <c r="B816" s="135"/>
      <c r="C816" s="136"/>
      <c r="D816" s="137"/>
      <c r="E816" s="138"/>
      <c r="F816" s="137"/>
      <c r="G816" s="127"/>
      <c r="H816" s="143"/>
      <c r="I816" s="143"/>
      <c r="K816" s="6"/>
      <c r="L816" s="6"/>
    </row>
    <row r="817" spans="1:12" x14ac:dyDescent="0.2">
      <c r="A817" s="477"/>
      <c r="B817" s="135"/>
      <c r="C817" s="136"/>
      <c r="D817" s="137"/>
      <c r="E817" s="138"/>
      <c r="F817" s="137"/>
      <c r="G817" s="127"/>
      <c r="H817" s="143"/>
      <c r="I817" s="143"/>
      <c r="K817" s="6"/>
      <c r="L817" s="6"/>
    </row>
    <row r="818" spans="1:12" x14ac:dyDescent="0.2">
      <c r="A818" s="477"/>
      <c r="B818" s="135"/>
      <c r="C818" s="136"/>
      <c r="D818" s="137"/>
      <c r="E818" s="138"/>
      <c r="F818" s="137"/>
      <c r="G818" s="127"/>
      <c r="H818" s="143"/>
      <c r="I818" s="143"/>
      <c r="K818" s="6"/>
      <c r="L818" s="6"/>
    </row>
    <row r="819" spans="1:12" x14ac:dyDescent="0.2">
      <c r="A819" s="477"/>
      <c r="B819" s="135"/>
      <c r="C819" s="136"/>
      <c r="D819" s="137"/>
      <c r="E819" s="138"/>
      <c r="F819" s="137"/>
      <c r="G819" s="127"/>
      <c r="H819" s="143"/>
      <c r="I819" s="143"/>
      <c r="K819" s="6"/>
      <c r="L819" s="6"/>
    </row>
    <row r="820" spans="1:12" x14ac:dyDescent="0.2">
      <c r="A820" s="477"/>
      <c r="B820" s="135"/>
      <c r="C820" s="136"/>
      <c r="D820" s="137"/>
      <c r="E820" s="138"/>
      <c r="F820" s="137"/>
      <c r="G820" s="127"/>
      <c r="H820" s="143"/>
      <c r="I820" s="143"/>
      <c r="K820" s="6"/>
      <c r="L820" s="6"/>
    </row>
    <row r="821" spans="1:12" x14ac:dyDescent="0.2">
      <c r="A821" s="477"/>
      <c r="B821" s="135"/>
      <c r="C821" s="136"/>
      <c r="D821" s="137"/>
      <c r="E821" s="138"/>
      <c r="F821" s="137"/>
      <c r="G821" s="127"/>
      <c r="H821" s="143"/>
      <c r="I821" s="143"/>
      <c r="K821" s="6"/>
      <c r="L821" s="6"/>
    </row>
    <row r="822" spans="1:12" x14ac:dyDescent="0.2">
      <c r="A822" s="477"/>
      <c r="B822" s="135"/>
      <c r="C822" s="136"/>
      <c r="D822" s="137"/>
      <c r="E822" s="138"/>
      <c r="F822" s="137"/>
      <c r="G822" s="127"/>
      <c r="H822" s="143"/>
      <c r="I822" s="143"/>
      <c r="K822" s="6"/>
      <c r="L822" s="6"/>
    </row>
    <row r="823" spans="1:12" x14ac:dyDescent="0.2">
      <c r="A823" s="477"/>
      <c r="B823" s="135"/>
      <c r="C823" s="136"/>
      <c r="D823" s="137"/>
      <c r="E823" s="138"/>
      <c r="F823" s="137"/>
      <c r="G823" s="127"/>
      <c r="H823" s="143"/>
      <c r="I823" s="143"/>
      <c r="K823" s="6"/>
      <c r="L823" s="6"/>
    </row>
    <row r="824" spans="1:12" x14ac:dyDescent="0.2">
      <c r="A824" s="477"/>
      <c r="B824" s="135"/>
      <c r="C824" s="136"/>
      <c r="D824" s="137"/>
      <c r="E824" s="138"/>
      <c r="F824" s="137"/>
      <c r="G824" s="127"/>
      <c r="H824" s="143"/>
      <c r="I824" s="143"/>
      <c r="K824" s="6"/>
      <c r="L824" s="6"/>
    </row>
    <row r="825" spans="1:12" x14ac:dyDescent="0.2">
      <c r="A825" s="477"/>
      <c r="B825" s="135"/>
      <c r="C825" s="136"/>
      <c r="D825" s="137"/>
      <c r="E825" s="138"/>
      <c r="F825" s="137"/>
      <c r="G825" s="127"/>
      <c r="H825" s="143"/>
      <c r="I825" s="143"/>
      <c r="K825" s="6"/>
      <c r="L825" s="6"/>
    </row>
    <row r="826" spans="1:12" x14ac:dyDescent="0.2">
      <c r="A826" s="477"/>
      <c r="B826" s="135"/>
      <c r="C826" s="136"/>
      <c r="D826" s="137"/>
      <c r="E826" s="138"/>
      <c r="F826" s="137"/>
      <c r="G826" s="127"/>
      <c r="H826" s="143"/>
      <c r="I826" s="143"/>
      <c r="K826" s="6"/>
      <c r="L826" s="6"/>
    </row>
    <row r="827" spans="1:12" x14ac:dyDescent="0.2">
      <c r="A827" s="477"/>
      <c r="B827" s="135"/>
      <c r="C827" s="136"/>
      <c r="D827" s="137"/>
      <c r="E827" s="138"/>
      <c r="F827" s="137"/>
      <c r="G827" s="127"/>
      <c r="H827" s="143"/>
      <c r="I827" s="143"/>
      <c r="K827" s="6"/>
      <c r="L827" s="6"/>
    </row>
    <row r="828" spans="1:12" x14ac:dyDescent="0.2">
      <c r="A828" s="477"/>
      <c r="B828" s="135"/>
      <c r="C828" s="136"/>
      <c r="D828" s="137"/>
      <c r="E828" s="138"/>
      <c r="F828" s="137"/>
      <c r="G828" s="127"/>
      <c r="H828" s="143"/>
      <c r="I828" s="143"/>
      <c r="K828" s="6"/>
      <c r="L828" s="6"/>
    </row>
    <row r="829" spans="1:12" x14ac:dyDescent="0.2">
      <c r="A829" s="477"/>
      <c r="B829" s="135"/>
      <c r="C829" s="136"/>
      <c r="D829" s="137"/>
      <c r="E829" s="138"/>
      <c r="F829" s="137"/>
      <c r="G829" s="127"/>
      <c r="H829" s="143"/>
      <c r="I829" s="143"/>
      <c r="K829" s="6"/>
      <c r="L829" s="6"/>
    </row>
    <row r="830" spans="1:12" x14ac:dyDescent="0.2">
      <c r="A830" s="477"/>
      <c r="B830" s="135"/>
      <c r="C830" s="136"/>
      <c r="D830" s="137"/>
      <c r="E830" s="138"/>
      <c r="F830" s="137"/>
      <c r="G830" s="127"/>
      <c r="H830" s="143"/>
      <c r="I830" s="143"/>
      <c r="K830" s="6"/>
      <c r="L830" s="6"/>
    </row>
    <row r="831" spans="1:12" x14ac:dyDescent="0.2">
      <c r="A831" s="477"/>
      <c r="B831" s="135"/>
      <c r="C831" s="136"/>
      <c r="D831" s="137"/>
      <c r="E831" s="138"/>
      <c r="F831" s="137"/>
      <c r="G831" s="127"/>
      <c r="H831" s="143"/>
      <c r="I831" s="143"/>
      <c r="K831" s="6"/>
      <c r="L831" s="6"/>
    </row>
    <row r="832" spans="1:12" x14ac:dyDescent="0.2">
      <c r="A832" s="477"/>
      <c r="B832" s="135"/>
      <c r="C832" s="136"/>
      <c r="D832" s="137"/>
      <c r="E832" s="138"/>
      <c r="F832" s="137"/>
      <c r="G832" s="127"/>
      <c r="H832" s="143"/>
      <c r="I832" s="143"/>
      <c r="K832" s="6"/>
      <c r="L832" s="6"/>
    </row>
    <row r="833" spans="1:12" x14ac:dyDescent="0.2">
      <c r="A833" s="477"/>
      <c r="B833" s="135"/>
      <c r="C833" s="136"/>
      <c r="D833" s="137"/>
      <c r="E833" s="138"/>
      <c r="F833" s="137"/>
      <c r="G833" s="127"/>
      <c r="H833" s="143"/>
      <c r="I833" s="143"/>
      <c r="K833" s="6"/>
      <c r="L833" s="6"/>
    </row>
    <row r="834" spans="1:12" x14ac:dyDescent="0.2">
      <c r="A834" s="477"/>
      <c r="B834" s="135"/>
      <c r="C834" s="136"/>
      <c r="D834" s="137"/>
      <c r="E834" s="138"/>
      <c r="F834" s="137"/>
      <c r="G834" s="127"/>
      <c r="H834" s="143"/>
      <c r="I834" s="143"/>
      <c r="K834" s="6"/>
      <c r="L834" s="6"/>
    </row>
    <row r="835" spans="1:12" x14ac:dyDescent="0.2">
      <c r="A835" s="477"/>
      <c r="B835" s="135"/>
      <c r="C835" s="136"/>
      <c r="D835" s="137"/>
      <c r="E835" s="138"/>
      <c r="F835" s="137"/>
      <c r="G835" s="127"/>
      <c r="H835" s="143"/>
      <c r="I835" s="143"/>
      <c r="K835" s="6"/>
      <c r="L835" s="6"/>
    </row>
    <row r="836" spans="1:12" x14ac:dyDescent="0.2">
      <c r="A836" s="477"/>
      <c r="B836" s="135"/>
      <c r="C836" s="136"/>
      <c r="D836" s="137"/>
      <c r="E836" s="138"/>
      <c r="F836" s="137"/>
      <c r="G836" s="127"/>
      <c r="H836" s="143"/>
      <c r="I836" s="143"/>
      <c r="K836" s="6"/>
      <c r="L836" s="6"/>
    </row>
    <row r="837" spans="1:12" x14ac:dyDescent="0.2">
      <c r="A837" s="477"/>
      <c r="B837" s="135"/>
      <c r="C837" s="136"/>
      <c r="D837" s="137"/>
      <c r="E837" s="138"/>
      <c r="F837" s="137"/>
      <c r="G837" s="127"/>
      <c r="H837" s="143"/>
      <c r="I837" s="143"/>
      <c r="K837" s="6"/>
      <c r="L837" s="6"/>
    </row>
    <row r="838" spans="1:12" x14ac:dyDescent="0.2">
      <c r="A838" s="477"/>
      <c r="B838" s="135"/>
      <c r="C838" s="136"/>
      <c r="D838" s="137"/>
      <c r="E838" s="138"/>
      <c r="F838" s="137"/>
      <c r="G838" s="127"/>
      <c r="H838" s="143"/>
      <c r="I838" s="143"/>
      <c r="K838" s="6"/>
      <c r="L838" s="6"/>
    </row>
    <row r="839" spans="1:12" x14ac:dyDescent="0.2">
      <c r="A839" s="477"/>
      <c r="B839" s="135"/>
      <c r="C839" s="136"/>
      <c r="D839" s="137"/>
      <c r="E839" s="138"/>
      <c r="F839" s="137"/>
      <c r="G839" s="127"/>
      <c r="H839" s="143"/>
      <c r="I839" s="143"/>
      <c r="K839" s="6"/>
      <c r="L839" s="6"/>
    </row>
    <row r="840" spans="1:12" x14ac:dyDescent="0.2">
      <c r="A840" s="477"/>
      <c r="B840" s="135"/>
      <c r="C840" s="136"/>
      <c r="D840" s="137"/>
      <c r="E840" s="138"/>
      <c r="F840" s="137"/>
      <c r="G840" s="127"/>
      <c r="H840" s="143"/>
      <c r="I840" s="143"/>
      <c r="K840" s="6"/>
      <c r="L840" s="6"/>
    </row>
    <row r="841" spans="1:12" x14ac:dyDescent="0.2">
      <c r="A841" s="477"/>
      <c r="B841" s="135"/>
      <c r="C841" s="136"/>
      <c r="D841" s="137"/>
      <c r="E841" s="138"/>
      <c r="F841" s="137"/>
      <c r="G841" s="127"/>
      <c r="H841" s="143"/>
      <c r="I841" s="143"/>
      <c r="K841" s="6"/>
      <c r="L841" s="6"/>
    </row>
    <row r="842" spans="1:12" x14ac:dyDescent="0.2">
      <c r="A842" s="477"/>
      <c r="B842" s="135"/>
      <c r="C842" s="136"/>
      <c r="D842" s="137"/>
      <c r="E842" s="138"/>
      <c r="F842" s="137"/>
      <c r="G842" s="127"/>
      <c r="H842" s="143"/>
      <c r="I842" s="143"/>
      <c r="K842" s="6"/>
      <c r="L842" s="6"/>
    </row>
    <row r="843" spans="1:12" x14ac:dyDescent="0.2">
      <c r="A843" s="477"/>
      <c r="B843" s="135"/>
      <c r="C843" s="136"/>
      <c r="D843" s="137"/>
      <c r="E843" s="138"/>
      <c r="F843" s="137"/>
      <c r="G843" s="127"/>
      <c r="H843" s="143"/>
      <c r="I843" s="143"/>
      <c r="K843" s="6"/>
      <c r="L843" s="6"/>
    </row>
    <row r="844" spans="1:12" x14ac:dyDescent="0.2">
      <c r="A844" s="477"/>
      <c r="B844" s="135"/>
      <c r="C844" s="136"/>
      <c r="D844" s="137"/>
      <c r="E844" s="138"/>
      <c r="F844" s="137"/>
      <c r="G844" s="127"/>
      <c r="H844" s="143"/>
      <c r="I844" s="143"/>
      <c r="K844" s="6"/>
      <c r="L844" s="6"/>
    </row>
    <row r="845" spans="1:12" x14ac:dyDescent="0.2">
      <c r="A845" s="477"/>
      <c r="B845" s="135"/>
      <c r="C845" s="136"/>
      <c r="D845" s="137"/>
      <c r="E845" s="138"/>
      <c r="F845" s="137"/>
      <c r="G845" s="127"/>
      <c r="H845" s="143"/>
      <c r="I845" s="143"/>
      <c r="K845" s="6"/>
      <c r="L845" s="6"/>
    </row>
    <row r="846" spans="1:12" x14ac:dyDescent="0.2">
      <c r="A846" s="477"/>
      <c r="B846" s="135"/>
      <c r="C846" s="136"/>
      <c r="D846" s="137"/>
      <c r="E846" s="138"/>
      <c r="F846" s="137"/>
      <c r="G846" s="127"/>
      <c r="H846" s="143"/>
      <c r="I846" s="143"/>
      <c r="K846" s="6"/>
      <c r="L846" s="6"/>
    </row>
    <row r="847" spans="1:12" x14ac:dyDescent="0.2">
      <c r="A847" s="477"/>
      <c r="B847" s="135"/>
      <c r="C847" s="136"/>
      <c r="D847" s="137"/>
      <c r="E847" s="138"/>
      <c r="F847" s="137"/>
      <c r="G847" s="127"/>
      <c r="H847" s="143"/>
      <c r="I847" s="143"/>
      <c r="K847" s="6"/>
      <c r="L847" s="6"/>
    </row>
    <row r="848" spans="1:12" x14ac:dyDescent="0.2">
      <c r="A848" s="477"/>
      <c r="B848" s="135"/>
      <c r="C848" s="136"/>
      <c r="D848" s="137"/>
      <c r="E848" s="138"/>
      <c r="F848" s="137"/>
      <c r="G848" s="127"/>
      <c r="H848" s="143"/>
      <c r="I848" s="143"/>
      <c r="K848" s="6"/>
      <c r="L848" s="6"/>
    </row>
    <row r="849" spans="1:12" x14ac:dyDescent="0.2">
      <c r="A849" s="477"/>
      <c r="B849" s="135"/>
      <c r="C849" s="136"/>
      <c r="D849" s="137"/>
      <c r="E849" s="138"/>
      <c r="F849" s="137"/>
      <c r="G849" s="127"/>
      <c r="H849" s="143"/>
      <c r="I849" s="143"/>
      <c r="K849" s="6"/>
      <c r="L849" s="6"/>
    </row>
    <row r="850" spans="1:12" x14ac:dyDescent="0.2">
      <c r="A850" s="477"/>
      <c r="B850" s="135"/>
      <c r="C850" s="136"/>
      <c r="D850" s="137"/>
      <c r="E850" s="138"/>
      <c r="F850" s="137"/>
      <c r="G850" s="127"/>
      <c r="H850" s="143"/>
      <c r="I850" s="143"/>
      <c r="K850" s="6"/>
      <c r="L850" s="6"/>
    </row>
    <row r="851" spans="1:12" x14ac:dyDescent="0.2">
      <c r="A851" s="477"/>
      <c r="B851" s="135"/>
      <c r="C851" s="136"/>
      <c r="D851" s="137"/>
      <c r="E851" s="138"/>
      <c r="F851" s="137"/>
      <c r="G851" s="127"/>
      <c r="H851" s="143"/>
      <c r="I851" s="143"/>
      <c r="K851" s="6"/>
      <c r="L851" s="6"/>
    </row>
    <row r="852" spans="1:12" x14ac:dyDescent="0.2">
      <c r="A852" s="477"/>
      <c r="B852" s="135"/>
      <c r="C852" s="136"/>
      <c r="D852" s="137"/>
      <c r="E852" s="138"/>
      <c r="F852" s="137"/>
      <c r="G852" s="127"/>
      <c r="H852" s="143"/>
      <c r="I852" s="143"/>
      <c r="K852" s="6"/>
      <c r="L852" s="6"/>
    </row>
    <row r="853" spans="1:12" x14ac:dyDescent="0.2">
      <c r="A853" s="477"/>
      <c r="B853" s="135"/>
      <c r="C853" s="136"/>
      <c r="D853" s="137"/>
      <c r="E853" s="138"/>
      <c r="F853" s="137"/>
      <c r="G853" s="127"/>
      <c r="H853" s="143"/>
      <c r="I853" s="143"/>
      <c r="K853" s="6"/>
      <c r="L853" s="6"/>
    </row>
    <row r="854" spans="1:12" x14ac:dyDescent="0.2">
      <c r="A854" s="477"/>
      <c r="B854" s="135"/>
      <c r="C854" s="136"/>
      <c r="D854" s="137"/>
      <c r="E854" s="138"/>
      <c r="F854" s="137"/>
      <c r="G854" s="127"/>
      <c r="H854" s="143"/>
      <c r="I854" s="143"/>
      <c r="K854" s="6"/>
      <c r="L854" s="6"/>
    </row>
    <row r="855" spans="1:12" x14ac:dyDescent="0.2">
      <c r="A855" s="477"/>
      <c r="B855" s="135"/>
      <c r="C855" s="136"/>
      <c r="D855" s="137"/>
      <c r="E855" s="138"/>
      <c r="F855" s="137"/>
      <c r="G855" s="127"/>
      <c r="H855" s="143"/>
      <c r="I855" s="143"/>
      <c r="K855" s="6"/>
      <c r="L855" s="6"/>
    </row>
    <row r="856" spans="1:12" x14ac:dyDescent="0.2">
      <c r="A856" s="477"/>
      <c r="B856" s="135"/>
      <c r="C856" s="136"/>
      <c r="D856" s="137"/>
      <c r="E856" s="138"/>
      <c r="F856" s="137"/>
      <c r="G856" s="127"/>
      <c r="H856" s="143"/>
      <c r="I856" s="143"/>
      <c r="K856" s="6"/>
      <c r="L856" s="6"/>
    </row>
    <row r="857" spans="1:12" x14ac:dyDescent="0.2">
      <c r="A857" s="477"/>
      <c r="B857" s="135"/>
      <c r="C857" s="136"/>
      <c r="D857" s="137"/>
      <c r="E857" s="138"/>
      <c r="F857" s="137"/>
      <c r="G857" s="127"/>
      <c r="H857" s="143"/>
      <c r="I857" s="143"/>
      <c r="K857" s="6"/>
      <c r="L857" s="6"/>
    </row>
    <row r="858" spans="1:12" x14ac:dyDescent="0.2">
      <c r="A858" s="477"/>
      <c r="B858" s="135"/>
      <c r="C858" s="136"/>
      <c r="D858" s="137"/>
      <c r="E858" s="138"/>
      <c r="F858" s="137"/>
      <c r="G858" s="127"/>
      <c r="H858" s="143"/>
      <c r="I858" s="143"/>
      <c r="K858" s="6"/>
      <c r="L858" s="6"/>
    </row>
    <row r="859" spans="1:12" x14ac:dyDescent="0.2">
      <c r="A859" s="477"/>
      <c r="B859" s="135"/>
      <c r="C859" s="136"/>
      <c r="D859" s="137"/>
      <c r="E859" s="138"/>
      <c r="F859" s="137"/>
      <c r="G859" s="127"/>
      <c r="H859" s="143"/>
      <c r="I859" s="143"/>
      <c r="K859" s="6"/>
      <c r="L859" s="6"/>
    </row>
    <row r="860" spans="1:12" x14ac:dyDescent="0.2">
      <c r="A860" s="477"/>
      <c r="B860" s="135"/>
      <c r="C860" s="136"/>
      <c r="D860" s="137"/>
      <c r="E860" s="138"/>
      <c r="F860" s="137"/>
      <c r="G860" s="127"/>
      <c r="H860" s="143"/>
      <c r="I860" s="143"/>
      <c r="K860" s="6"/>
      <c r="L860" s="6"/>
    </row>
    <row r="861" spans="1:12" x14ac:dyDescent="0.2">
      <c r="A861" s="477"/>
      <c r="B861" s="135"/>
      <c r="C861" s="136"/>
      <c r="D861" s="137"/>
      <c r="E861" s="138"/>
      <c r="F861" s="137"/>
      <c r="G861" s="127"/>
      <c r="H861" s="143"/>
      <c r="I861" s="143"/>
      <c r="K861" s="6"/>
      <c r="L861" s="6"/>
    </row>
    <row r="862" spans="1:12" x14ac:dyDescent="0.2">
      <c r="A862" s="477"/>
      <c r="B862" s="135"/>
      <c r="C862" s="136"/>
      <c r="D862" s="137"/>
      <c r="E862" s="138"/>
      <c r="F862" s="137"/>
      <c r="G862" s="127"/>
      <c r="H862" s="143"/>
      <c r="I862" s="143"/>
      <c r="K862" s="6"/>
      <c r="L862" s="6"/>
    </row>
    <row r="863" spans="1:12" x14ac:dyDescent="0.2">
      <c r="A863" s="477"/>
      <c r="B863" s="135"/>
      <c r="C863" s="136"/>
      <c r="D863" s="137"/>
      <c r="E863" s="138"/>
      <c r="F863" s="137"/>
      <c r="G863" s="127"/>
      <c r="H863" s="143"/>
      <c r="I863" s="143"/>
      <c r="K863" s="6"/>
      <c r="L863" s="6"/>
    </row>
    <row r="864" spans="1:12" x14ac:dyDescent="0.2">
      <c r="A864" s="477"/>
      <c r="B864" s="135"/>
      <c r="C864" s="136"/>
      <c r="D864" s="137"/>
      <c r="E864" s="138"/>
      <c r="F864" s="137"/>
      <c r="G864" s="127"/>
      <c r="H864" s="143"/>
      <c r="I864" s="143"/>
      <c r="K864" s="6"/>
      <c r="L864" s="6"/>
    </row>
    <row r="865" spans="1:12" x14ac:dyDescent="0.2">
      <c r="A865" s="477"/>
      <c r="B865" s="135"/>
      <c r="C865" s="136"/>
      <c r="D865" s="137"/>
      <c r="E865" s="138"/>
      <c r="F865" s="137"/>
      <c r="G865" s="127"/>
      <c r="H865" s="143"/>
      <c r="I865" s="143"/>
      <c r="K865" s="6"/>
      <c r="L865" s="6"/>
    </row>
    <row r="866" spans="1:12" x14ac:dyDescent="0.2">
      <c r="A866" s="477"/>
      <c r="B866" s="135"/>
      <c r="C866" s="136"/>
      <c r="D866" s="137"/>
      <c r="E866" s="138"/>
      <c r="F866" s="137"/>
      <c r="G866" s="127"/>
      <c r="H866" s="143"/>
      <c r="I866" s="143"/>
      <c r="K866" s="6"/>
      <c r="L866" s="6"/>
    </row>
    <row r="867" spans="1:12" x14ac:dyDescent="0.2">
      <c r="A867" s="477"/>
      <c r="B867" s="135"/>
      <c r="C867" s="136"/>
      <c r="D867" s="137"/>
      <c r="E867" s="138"/>
      <c r="F867" s="137"/>
      <c r="G867" s="127"/>
      <c r="H867" s="143"/>
      <c r="I867" s="143"/>
      <c r="K867" s="6"/>
      <c r="L867" s="6"/>
    </row>
    <row r="868" spans="1:12" x14ac:dyDescent="0.2">
      <c r="A868" s="477"/>
      <c r="B868" s="135"/>
      <c r="C868" s="136"/>
      <c r="D868" s="137"/>
      <c r="E868" s="138"/>
      <c r="F868" s="137"/>
      <c r="G868" s="127"/>
      <c r="H868" s="143"/>
      <c r="I868" s="143"/>
      <c r="K868" s="6"/>
      <c r="L868" s="6"/>
    </row>
    <row r="869" spans="1:12" x14ac:dyDescent="0.2">
      <c r="A869" s="477"/>
      <c r="B869" s="135"/>
      <c r="C869" s="136"/>
      <c r="D869" s="137"/>
      <c r="E869" s="138"/>
      <c r="F869" s="137"/>
      <c r="G869" s="127"/>
      <c r="H869" s="143"/>
      <c r="I869" s="143"/>
      <c r="K869" s="6"/>
      <c r="L869" s="6"/>
    </row>
    <row r="870" spans="1:12" x14ac:dyDescent="0.2">
      <c r="A870" s="477"/>
      <c r="B870" s="135"/>
      <c r="C870" s="136"/>
      <c r="D870" s="137"/>
      <c r="E870" s="138"/>
      <c r="F870" s="137"/>
      <c r="G870" s="127"/>
      <c r="H870" s="143"/>
      <c r="I870" s="143"/>
      <c r="K870" s="6"/>
      <c r="L870" s="6"/>
    </row>
    <row r="871" spans="1:12" x14ac:dyDescent="0.2">
      <c r="A871" s="477"/>
      <c r="B871" s="135"/>
      <c r="C871" s="136"/>
      <c r="D871" s="137"/>
      <c r="E871" s="138"/>
      <c r="F871" s="137"/>
      <c r="G871" s="127"/>
      <c r="H871" s="143"/>
      <c r="I871" s="143"/>
      <c r="K871" s="6"/>
      <c r="L871" s="6"/>
    </row>
    <row r="872" spans="1:12" x14ac:dyDescent="0.2">
      <c r="A872" s="477"/>
      <c r="B872" s="135"/>
      <c r="C872" s="136"/>
      <c r="D872" s="137"/>
      <c r="E872" s="138"/>
      <c r="F872" s="137"/>
      <c r="G872" s="127"/>
      <c r="H872" s="143"/>
      <c r="I872" s="143"/>
      <c r="K872" s="6"/>
      <c r="L872" s="6"/>
    </row>
    <row r="873" spans="1:12" x14ac:dyDescent="0.2">
      <c r="A873" s="477"/>
      <c r="B873" s="135"/>
      <c r="C873" s="136"/>
      <c r="D873" s="137"/>
      <c r="E873" s="138"/>
      <c r="F873" s="137"/>
      <c r="G873" s="127"/>
      <c r="H873" s="143"/>
      <c r="I873" s="143"/>
      <c r="K873" s="6"/>
      <c r="L873" s="6"/>
    </row>
    <row r="874" spans="1:12" x14ac:dyDescent="0.2">
      <c r="A874" s="477"/>
      <c r="B874" s="135"/>
      <c r="C874" s="136"/>
      <c r="D874" s="137"/>
      <c r="E874" s="138"/>
      <c r="F874" s="137"/>
      <c r="G874" s="127"/>
      <c r="H874" s="143"/>
      <c r="I874" s="143"/>
      <c r="K874" s="6"/>
      <c r="L874" s="6"/>
    </row>
    <row r="875" spans="1:12" x14ac:dyDescent="0.2">
      <c r="A875" s="477"/>
      <c r="B875" s="135"/>
      <c r="C875" s="136"/>
      <c r="D875" s="137"/>
      <c r="E875" s="138"/>
      <c r="F875" s="137"/>
      <c r="G875" s="127"/>
      <c r="H875" s="143"/>
      <c r="I875" s="143"/>
      <c r="K875" s="6"/>
      <c r="L875" s="6"/>
    </row>
    <row r="876" spans="1:12" x14ac:dyDescent="0.2">
      <c r="A876" s="477"/>
      <c r="B876" s="135"/>
      <c r="C876" s="136"/>
      <c r="D876" s="137"/>
      <c r="E876" s="138"/>
      <c r="F876" s="137"/>
      <c r="G876" s="127"/>
      <c r="H876" s="143"/>
      <c r="I876" s="143"/>
      <c r="K876" s="6"/>
      <c r="L876" s="6"/>
    </row>
    <row r="877" spans="1:12" x14ac:dyDescent="0.2">
      <c r="A877" s="477"/>
      <c r="B877" s="135"/>
      <c r="C877" s="136"/>
      <c r="D877" s="137"/>
      <c r="E877" s="138"/>
      <c r="F877" s="137"/>
      <c r="G877" s="127"/>
      <c r="H877" s="143"/>
      <c r="I877" s="143"/>
      <c r="K877" s="6"/>
      <c r="L877" s="6"/>
    </row>
    <row r="878" spans="1:12" x14ac:dyDescent="0.2">
      <c r="A878" s="477"/>
      <c r="B878" s="135"/>
      <c r="C878" s="136"/>
      <c r="D878" s="137"/>
      <c r="E878" s="138"/>
      <c r="F878" s="137"/>
      <c r="G878" s="127"/>
      <c r="H878" s="143"/>
      <c r="I878" s="143"/>
      <c r="K878" s="6"/>
      <c r="L878" s="6"/>
    </row>
    <row r="879" spans="1:12" x14ac:dyDescent="0.2">
      <c r="A879" s="477"/>
      <c r="B879" s="135"/>
      <c r="C879" s="136"/>
      <c r="D879" s="137"/>
      <c r="E879" s="138"/>
      <c r="F879" s="137"/>
      <c r="G879" s="127"/>
      <c r="H879" s="143"/>
      <c r="I879" s="143"/>
      <c r="K879" s="6"/>
      <c r="L879" s="6"/>
    </row>
    <row r="880" spans="1:12" x14ac:dyDescent="0.2">
      <c r="A880" s="477"/>
      <c r="B880" s="135"/>
      <c r="C880" s="136"/>
      <c r="D880" s="137"/>
      <c r="E880" s="138"/>
      <c r="F880" s="137"/>
      <c r="G880" s="127"/>
      <c r="H880" s="143"/>
      <c r="I880" s="143"/>
      <c r="K880" s="6"/>
      <c r="L880" s="6"/>
    </row>
    <row r="881" spans="1:12" x14ac:dyDescent="0.2">
      <c r="A881" s="477"/>
      <c r="B881" s="135"/>
      <c r="C881" s="136"/>
      <c r="D881" s="137"/>
      <c r="E881" s="138"/>
      <c r="F881" s="137"/>
      <c r="G881" s="127"/>
      <c r="H881" s="143"/>
      <c r="I881" s="143"/>
      <c r="K881" s="6"/>
      <c r="L881" s="6"/>
    </row>
    <row r="882" spans="1:12" x14ac:dyDescent="0.2">
      <c r="A882" s="477"/>
      <c r="B882" s="135"/>
      <c r="C882" s="136"/>
      <c r="D882" s="137"/>
      <c r="E882" s="138"/>
      <c r="F882" s="137"/>
      <c r="G882" s="127"/>
      <c r="H882" s="143"/>
      <c r="I882" s="143"/>
      <c r="K882" s="6"/>
      <c r="L882" s="6"/>
    </row>
    <row r="883" spans="1:12" x14ac:dyDescent="0.2">
      <c r="A883" s="477"/>
      <c r="B883" s="135"/>
      <c r="C883" s="136"/>
      <c r="D883" s="137"/>
      <c r="E883" s="138"/>
      <c r="F883" s="137"/>
      <c r="G883" s="127"/>
      <c r="H883" s="143"/>
      <c r="I883" s="143"/>
      <c r="K883" s="6"/>
      <c r="L883" s="6"/>
    </row>
    <row r="884" spans="1:12" x14ac:dyDescent="0.2">
      <c r="A884" s="477"/>
      <c r="B884" s="135"/>
      <c r="C884" s="136"/>
      <c r="D884" s="137"/>
      <c r="E884" s="138"/>
      <c r="F884" s="137"/>
      <c r="G884" s="127"/>
      <c r="H884" s="143"/>
      <c r="I884" s="143"/>
      <c r="K884" s="6"/>
      <c r="L884" s="6"/>
    </row>
    <row r="885" spans="1:12" x14ac:dyDescent="0.2">
      <c r="A885" s="477"/>
      <c r="B885" s="135"/>
      <c r="C885" s="136"/>
      <c r="D885" s="137"/>
      <c r="E885" s="138"/>
      <c r="F885" s="137"/>
      <c r="G885" s="127"/>
      <c r="H885" s="143"/>
      <c r="I885" s="143"/>
      <c r="K885" s="6"/>
      <c r="L885" s="6"/>
    </row>
    <row r="886" spans="1:12" x14ac:dyDescent="0.2">
      <c r="A886" s="477"/>
      <c r="B886" s="135"/>
      <c r="C886" s="136"/>
      <c r="D886" s="137"/>
      <c r="E886" s="138"/>
      <c r="F886" s="137"/>
      <c r="G886" s="127"/>
      <c r="H886" s="143"/>
      <c r="I886" s="143"/>
      <c r="K886" s="6"/>
      <c r="L886" s="6"/>
    </row>
    <row r="887" spans="1:12" x14ac:dyDescent="0.2">
      <c r="A887" s="477"/>
      <c r="B887" s="135"/>
      <c r="C887" s="136"/>
      <c r="D887" s="137"/>
      <c r="E887" s="138"/>
      <c r="F887" s="137"/>
      <c r="G887" s="127"/>
      <c r="H887" s="143"/>
      <c r="I887" s="143"/>
      <c r="K887" s="6"/>
      <c r="L887" s="6"/>
    </row>
    <row r="888" spans="1:12" x14ac:dyDescent="0.2">
      <c r="A888" s="477"/>
      <c r="B888" s="135"/>
      <c r="C888" s="136"/>
      <c r="D888" s="137"/>
      <c r="E888" s="138"/>
      <c r="F888" s="137"/>
      <c r="G888" s="127"/>
      <c r="H888" s="143"/>
      <c r="I888" s="143"/>
      <c r="K888" s="6"/>
      <c r="L888" s="6"/>
    </row>
    <row r="889" spans="1:12" x14ac:dyDescent="0.2">
      <c r="A889" s="477"/>
      <c r="B889" s="135"/>
      <c r="C889" s="136"/>
      <c r="D889" s="137"/>
      <c r="E889" s="138"/>
      <c r="F889" s="137"/>
      <c r="G889" s="127"/>
      <c r="H889" s="143"/>
      <c r="I889" s="143"/>
      <c r="K889" s="6"/>
      <c r="L889" s="6"/>
    </row>
    <row r="890" spans="1:12" x14ac:dyDescent="0.2">
      <c r="A890" s="477"/>
      <c r="B890" s="135"/>
      <c r="C890" s="136"/>
      <c r="D890" s="137"/>
      <c r="E890" s="138"/>
      <c r="F890" s="137"/>
      <c r="G890" s="127"/>
      <c r="H890" s="143"/>
      <c r="I890" s="143"/>
      <c r="K890" s="6"/>
      <c r="L890" s="6"/>
    </row>
    <row r="891" spans="1:12" x14ac:dyDescent="0.2">
      <c r="A891" s="477"/>
      <c r="B891" s="135"/>
      <c r="C891" s="136"/>
      <c r="D891" s="137"/>
      <c r="E891" s="138"/>
      <c r="F891" s="137"/>
      <c r="G891" s="127"/>
      <c r="H891" s="143"/>
      <c r="I891" s="143"/>
      <c r="K891" s="6"/>
      <c r="L891" s="6"/>
    </row>
    <row r="892" spans="1:12" x14ac:dyDescent="0.2">
      <c r="A892" s="477"/>
      <c r="B892" s="135"/>
      <c r="C892" s="136"/>
      <c r="D892" s="137"/>
      <c r="E892" s="138"/>
      <c r="F892" s="137"/>
      <c r="G892" s="127"/>
      <c r="H892" s="143"/>
      <c r="I892" s="143"/>
      <c r="K892" s="6"/>
      <c r="L892" s="6"/>
    </row>
    <row r="893" spans="1:12" x14ac:dyDescent="0.2">
      <c r="A893" s="477"/>
      <c r="B893" s="135"/>
      <c r="C893" s="136"/>
      <c r="D893" s="137"/>
      <c r="E893" s="138"/>
      <c r="F893" s="137"/>
      <c r="G893" s="127"/>
      <c r="H893" s="143"/>
      <c r="I893" s="143"/>
      <c r="K893" s="6"/>
      <c r="L893" s="6"/>
    </row>
    <row r="894" spans="1:12" x14ac:dyDescent="0.2">
      <c r="A894" s="477"/>
      <c r="B894" s="135"/>
      <c r="C894" s="136"/>
      <c r="D894" s="137"/>
      <c r="E894" s="138"/>
      <c r="F894" s="137"/>
      <c r="G894" s="127"/>
      <c r="H894" s="143"/>
      <c r="I894" s="143"/>
      <c r="K894" s="6"/>
      <c r="L894" s="6"/>
    </row>
    <row r="895" spans="1:12" x14ac:dyDescent="0.2">
      <c r="A895" s="477"/>
      <c r="B895" s="135"/>
      <c r="C895" s="136"/>
      <c r="D895" s="137"/>
      <c r="E895" s="138"/>
      <c r="F895" s="137"/>
      <c r="G895" s="127"/>
      <c r="H895" s="143"/>
      <c r="I895" s="143"/>
      <c r="K895" s="6"/>
      <c r="L895" s="6"/>
    </row>
    <row r="896" spans="1:12" x14ac:dyDescent="0.2">
      <c r="A896" s="477"/>
      <c r="B896" s="135"/>
      <c r="C896" s="136"/>
      <c r="D896" s="137"/>
      <c r="E896" s="138"/>
      <c r="F896" s="137"/>
      <c r="G896" s="127"/>
      <c r="H896" s="143"/>
      <c r="I896" s="143"/>
      <c r="K896" s="6"/>
      <c r="L896" s="6"/>
    </row>
    <row r="897" spans="1:12" x14ac:dyDescent="0.2">
      <c r="A897" s="477"/>
      <c r="B897" s="135"/>
      <c r="C897" s="136"/>
      <c r="D897" s="137"/>
      <c r="E897" s="138"/>
      <c r="F897" s="137"/>
      <c r="G897" s="127"/>
      <c r="H897" s="143"/>
      <c r="I897" s="143"/>
      <c r="K897" s="6"/>
      <c r="L897" s="6"/>
    </row>
    <row r="898" spans="1:12" x14ac:dyDescent="0.2">
      <c r="A898" s="477"/>
      <c r="B898" s="135"/>
      <c r="C898" s="136"/>
      <c r="D898" s="137"/>
      <c r="E898" s="138"/>
      <c r="F898" s="137"/>
      <c r="G898" s="127"/>
      <c r="H898" s="143"/>
      <c r="I898" s="143"/>
      <c r="K898" s="6"/>
      <c r="L898" s="6"/>
    </row>
    <row r="899" spans="1:12" x14ac:dyDescent="0.2">
      <c r="A899" s="477"/>
      <c r="B899" s="135"/>
      <c r="C899" s="136"/>
      <c r="D899" s="137"/>
      <c r="E899" s="138"/>
      <c r="F899" s="137"/>
      <c r="G899" s="127"/>
      <c r="H899" s="143"/>
      <c r="I899" s="143"/>
      <c r="K899" s="6"/>
      <c r="L899" s="6"/>
    </row>
    <row r="900" spans="1:12" x14ac:dyDescent="0.2">
      <c r="A900" s="477"/>
      <c r="B900" s="135"/>
      <c r="C900" s="136"/>
      <c r="D900" s="137"/>
      <c r="E900" s="138"/>
      <c r="F900" s="137"/>
      <c r="G900" s="127"/>
      <c r="H900" s="143"/>
      <c r="I900" s="143"/>
      <c r="K900" s="6"/>
      <c r="L900" s="6"/>
    </row>
    <row r="901" spans="1:12" x14ac:dyDescent="0.2">
      <c r="A901" s="477"/>
      <c r="B901" s="135"/>
      <c r="C901" s="136"/>
      <c r="D901" s="137"/>
      <c r="E901" s="138"/>
      <c r="F901" s="137"/>
      <c r="G901" s="127"/>
      <c r="H901" s="143"/>
      <c r="I901" s="143"/>
      <c r="K901" s="6"/>
      <c r="L901" s="6"/>
    </row>
    <row r="902" spans="1:12" x14ac:dyDescent="0.2">
      <c r="A902" s="477"/>
      <c r="B902" s="135"/>
      <c r="C902" s="136"/>
      <c r="D902" s="137"/>
      <c r="E902" s="138"/>
      <c r="F902" s="137"/>
      <c r="G902" s="127"/>
      <c r="H902" s="143"/>
      <c r="I902" s="143"/>
      <c r="K902" s="6"/>
      <c r="L902" s="6"/>
    </row>
    <row r="903" spans="1:12" x14ac:dyDescent="0.2">
      <c r="A903" s="477"/>
      <c r="B903" s="135"/>
      <c r="C903" s="136"/>
      <c r="D903" s="137"/>
      <c r="E903" s="138"/>
      <c r="F903" s="137"/>
      <c r="G903" s="127"/>
      <c r="H903" s="143"/>
      <c r="I903" s="143"/>
      <c r="K903" s="6"/>
      <c r="L903" s="6"/>
    </row>
    <row r="904" spans="1:12" x14ac:dyDescent="0.2">
      <c r="A904" s="477"/>
      <c r="B904" s="135"/>
      <c r="C904" s="136"/>
      <c r="D904" s="137"/>
      <c r="E904" s="138"/>
      <c r="F904" s="137"/>
      <c r="G904" s="127"/>
      <c r="H904" s="143"/>
      <c r="I904" s="143"/>
      <c r="K904" s="6"/>
      <c r="L904" s="6"/>
    </row>
    <row r="905" spans="1:12" x14ac:dyDescent="0.2">
      <c r="A905" s="477"/>
      <c r="B905" s="135"/>
      <c r="C905" s="136"/>
      <c r="D905" s="137"/>
      <c r="E905" s="138"/>
      <c r="F905" s="137"/>
      <c r="G905" s="127"/>
      <c r="H905" s="143"/>
      <c r="I905" s="143"/>
      <c r="K905" s="6"/>
      <c r="L905" s="6"/>
    </row>
    <row r="906" spans="1:12" x14ac:dyDescent="0.2">
      <c r="A906" s="477"/>
      <c r="B906" s="135"/>
      <c r="C906" s="136"/>
      <c r="D906" s="137"/>
      <c r="E906" s="138"/>
      <c r="F906" s="137"/>
      <c r="G906" s="127"/>
      <c r="H906" s="143"/>
      <c r="I906" s="143"/>
      <c r="K906" s="6"/>
      <c r="L906" s="6"/>
    </row>
    <row r="907" spans="1:12" x14ac:dyDescent="0.2">
      <c r="A907" s="477"/>
      <c r="B907" s="135"/>
      <c r="C907" s="136"/>
      <c r="D907" s="137"/>
      <c r="E907" s="138"/>
      <c r="F907" s="137"/>
      <c r="G907" s="127"/>
      <c r="H907" s="143"/>
      <c r="I907" s="143"/>
      <c r="K907" s="6"/>
      <c r="L907" s="6"/>
    </row>
    <row r="908" spans="1:12" x14ac:dyDescent="0.2">
      <c r="A908" s="477"/>
      <c r="B908" s="135"/>
      <c r="C908" s="136"/>
      <c r="D908" s="137"/>
      <c r="E908" s="138"/>
      <c r="F908" s="137"/>
      <c r="G908" s="127"/>
      <c r="H908" s="143"/>
      <c r="I908" s="143"/>
      <c r="K908" s="6"/>
      <c r="L908" s="6"/>
    </row>
    <row r="909" spans="1:12" x14ac:dyDescent="0.2">
      <c r="A909" s="477"/>
      <c r="B909" s="135"/>
      <c r="C909" s="136"/>
      <c r="D909" s="137"/>
      <c r="E909" s="138"/>
      <c r="F909" s="137"/>
      <c r="G909" s="127"/>
      <c r="H909" s="143"/>
      <c r="I909" s="143"/>
      <c r="K909" s="6"/>
      <c r="L909" s="6"/>
    </row>
    <row r="910" spans="1:12" x14ac:dyDescent="0.2">
      <c r="A910" s="477"/>
      <c r="B910" s="135"/>
      <c r="C910" s="136"/>
      <c r="D910" s="137"/>
      <c r="E910" s="138"/>
      <c r="F910" s="137"/>
      <c r="G910" s="127"/>
      <c r="H910" s="143"/>
      <c r="I910" s="143"/>
      <c r="K910" s="6"/>
      <c r="L910" s="6"/>
    </row>
    <row r="911" spans="1:12" x14ac:dyDescent="0.2">
      <c r="A911" s="477"/>
      <c r="B911" s="135"/>
      <c r="C911" s="136"/>
      <c r="D911" s="137"/>
      <c r="E911" s="138"/>
      <c r="F911" s="137"/>
      <c r="G911" s="127"/>
      <c r="H911" s="143"/>
      <c r="I911" s="143"/>
      <c r="K911" s="6"/>
      <c r="L911" s="6"/>
    </row>
    <row r="912" spans="1:12" x14ac:dyDescent="0.2">
      <c r="A912" s="477"/>
      <c r="B912" s="135"/>
      <c r="C912" s="136"/>
      <c r="D912" s="137"/>
      <c r="E912" s="138"/>
      <c r="F912" s="137"/>
      <c r="G912" s="127"/>
      <c r="H912" s="143"/>
      <c r="I912" s="143"/>
      <c r="K912" s="6"/>
      <c r="L912" s="6"/>
    </row>
    <row r="913" spans="1:12" x14ac:dyDescent="0.2">
      <c r="A913" s="477"/>
      <c r="B913" s="135"/>
      <c r="C913" s="136"/>
      <c r="D913" s="137"/>
      <c r="E913" s="138"/>
      <c r="F913" s="137"/>
      <c r="G913" s="127"/>
      <c r="H913" s="143"/>
      <c r="I913" s="143"/>
      <c r="K913" s="6"/>
      <c r="L913" s="6"/>
    </row>
    <row r="914" spans="1:12" x14ac:dyDescent="0.2">
      <c r="A914" s="477"/>
      <c r="B914" s="135"/>
      <c r="C914" s="136"/>
      <c r="D914" s="137"/>
      <c r="E914" s="138"/>
      <c r="F914" s="137"/>
      <c r="G914" s="127"/>
      <c r="H914" s="143"/>
      <c r="I914" s="143"/>
      <c r="K914" s="6"/>
      <c r="L914" s="6"/>
    </row>
    <row r="915" spans="1:12" x14ac:dyDescent="0.2">
      <c r="A915" s="477"/>
      <c r="B915" s="135"/>
      <c r="C915" s="136"/>
      <c r="D915" s="137"/>
      <c r="E915" s="138"/>
      <c r="F915" s="137"/>
      <c r="G915" s="127"/>
      <c r="H915" s="143"/>
      <c r="I915" s="143"/>
      <c r="K915" s="6"/>
      <c r="L915" s="6"/>
    </row>
    <row r="916" spans="1:12" x14ac:dyDescent="0.2">
      <c r="A916" s="477"/>
      <c r="B916" s="135"/>
      <c r="C916" s="136"/>
      <c r="D916" s="137"/>
      <c r="E916" s="138"/>
      <c r="F916" s="137"/>
      <c r="G916" s="127"/>
      <c r="H916" s="143"/>
      <c r="I916" s="143"/>
      <c r="K916" s="6"/>
      <c r="L916" s="6"/>
    </row>
    <row r="917" spans="1:12" x14ac:dyDescent="0.2">
      <c r="A917" s="477"/>
      <c r="B917" s="135"/>
      <c r="C917" s="136"/>
      <c r="D917" s="137"/>
      <c r="E917" s="138"/>
      <c r="F917" s="137"/>
      <c r="G917" s="127"/>
      <c r="H917" s="143"/>
      <c r="I917" s="143"/>
      <c r="K917" s="6"/>
      <c r="L917" s="6"/>
    </row>
    <row r="918" spans="1:12" x14ac:dyDescent="0.2">
      <c r="A918" s="477"/>
      <c r="B918" s="135"/>
      <c r="C918" s="136"/>
      <c r="D918" s="137"/>
      <c r="E918" s="138"/>
      <c r="F918" s="137"/>
      <c r="G918" s="127"/>
      <c r="H918" s="143"/>
      <c r="I918" s="143"/>
      <c r="K918" s="6"/>
      <c r="L918" s="6"/>
    </row>
    <row r="919" spans="1:12" x14ac:dyDescent="0.2">
      <c r="A919" s="477"/>
      <c r="B919" s="135"/>
      <c r="C919" s="136"/>
      <c r="D919" s="137"/>
      <c r="E919" s="138"/>
      <c r="F919" s="137"/>
      <c r="G919" s="127"/>
      <c r="H919" s="143"/>
      <c r="I919" s="143"/>
      <c r="K919" s="6"/>
      <c r="L919" s="6"/>
    </row>
    <row r="920" spans="1:12" x14ac:dyDescent="0.2">
      <c r="A920" s="477"/>
      <c r="B920" s="135"/>
      <c r="C920" s="136"/>
      <c r="D920" s="137"/>
      <c r="E920" s="138"/>
      <c r="F920" s="137"/>
      <c r="G920" s="127"/>
      <c r="H920" s="143"/>
      <c r="I920" s="143"/>
      <c r="K920" s="6"/>
      <c r="L920" s="6"/>
    </row>
    <row r="921" spans="1:12" x14ac:dyDescent="0.2">
      <c r="A921" s="477"/>
      <c r="B921" s="135"/>
      <c r="C921" s="136"/>
      <c r="D921" s="137"/>
      <c r="E921" s="138"/>
      <c r="F921" s="137"/>
      <c r="G921" s="127"/>
      <c r="H921" s="143"/>
      <c r="I921" s="143"/>
      <c r="K921" s="6"/>
      <c r="L921" s="6"/>
    </row>
    <row r="922" spans="1:12" x14ac:dyDescent="0.2">
      <c r="A922" s="477"/>
      <c r="B922" s="135"/>
      <c r="C922" s="136"/>
      <c r="D922" s="137"/>
      <c r="E922" s="138"/>
      <c r="F922" s="137"/>
      <c r="G922" s="127"/>
      <c r="H922" s="143"/>
      <c r="I922" s="143"/>
      <c r="K922" s="6"/>
      <c r="L922" s="6"/>
    </row>
    <row r="923" spans="1:12" x14ac:dyDescent="0.2">
      <c r="A923" s="477"/>
      <c r="B923" s="135"/>
      <c r="C923" s="136"/>
      <c r="D923" s="137"/>
      <c r="E923" s="138"/>
      <c r="F923" s="137"/>
      <c r="G923" s="127"/>
      <c r="H923" s="143"/>
      <c r="I923" s="143"/>
      <c r="K923" s="6"/>
      <c r="L923" s="6"/>
    </row>
    <row r="924" spans="1:12" x14ac:dyDescent="0.2">
      <c r="A924" s="477"/>
      <c r="B924" s="135"/>
      <c r="C924" s="136"/>
      <c r="D924" s="137"/>
      <c r="E924" s="138"/>
      <c r="F924" s="137"/>
      <c r="G924" s="127"/>
      <c r="H924" s="143"/>
      <c r="I924" s="143"/>
      <c r="K924" s="6"/>
      <c r="L924" s="6"/>
    </row>
    <row r="925" spans="1:12" x14ac:dyDescent="0.2">
      <c r="A925" s="477"/>
      <c r="B925" s="135"/>
      <c r="C925" s="136"/>
      <c r="D925" s="137"/>
      <c r="E925" s="138"/>
      <c r="F925" s="137"/>
      <c r="G925" s="127"/>
      <c r="H925" s="143"/>
      <c r="I925" s="143"/>
      <c r="K925" s="6"/>
      <c r="L925" s="6"/>
    </row>
    <row r="926" spans="1:12" x14ac:dyDescent="0.2">
      <c r="A926" s="477"/>
      <c r="B926" s="135"/>
      <c r="C926" s="136"/>
      <c r="D926" s="137"/>
      <c r="E926" s="138"/>
      <c r="F926" s="137"/>
      <c r="G926" s="127"/>
      <c r="H926" s="143"/>
      <c r="I926" s="143"/>
      <c r="K926" s="6"/>
      <c r="L926" s="6"/>
    </row>
    <row r="927" spans="1:12" x14ac:dyDescent="0.2">
      <c r="A927" s="477"/>
      <c r="B927" s="135"/>
      <c r="C927" s="136"/>
      <c r="D927" s="137"/>
      <c r="E927" s="138"/>
      <c r="F927" s="137"/>
      <c r="G927" s="127"/>
      <c r="H927" s="143"/>
      <c r="I927" s="143"/>
      <c r="K927" s="6"/>
      <c r="L927" s="6"/>
    </row>
    <row r="928" spans="1:12" x14ac:dyDescent="0.2">
      <c r="A928" s="477"/>
      <c r="B928" s="135"/>
      <c r="C928" s="136"/>
      <c r="D928" s="137"/>
      <c r="E928" s="138"/>
      <c r="F928" s="137"/>
      <c r="G928" s="127"/>
      <c r="H928" s="143"/>
      <c r="I928" s="143"/>
      <c r="K928" s="6"/>
      <c r="L928" s="6"/>
    </row>
    <row r="929" spans="1:12" x14ac:dyDescent="0.2">
      <c r="A929" s="477"/>
      <c r="B929" s="135"/>
      <c r="C929" s="136"/>
      <c r="D929" s="137"/>
      <c r="E929" s="138"/>
      <c r="F929" s="137"/>
      <c r="G929" s="127"/>
      <c r="H929" s="143"/>
      <c r="I929" s="143"/>
      <c r="K929" s="6"/>
      <c r="L929" s="6"/>
    </row>
    <row r="930" spans="1:12" x14ac:dyDescent="0.2">
      <c r="A930" s="477"/>
      <c r="B930" s="135"/>
      <c r="C930" s="136"/>
      <c r="D930" s="137"/>
      <c r="E930" s="138"/>
      <c r="F930" s="137"/>
      <c r="G930" s="127"/>
      <c r="H930" s="143"/>
      <c r="I930" s="143"/>
      <c r="K930" s="6"/>
      <c r="L930" s="6"/>
    </row>
    <row r="931" spans="1:12" x14ac:dyDescent="0.2">
      <c r="A931" s="477"/>
      <c r="B931" s="135"/>
      <c r="C931" s="136"/>
      <c r="D931" s="137"/>
      <c r="E931" s="138"/>
      <c r="F931" s="137"/>
      <c r="G931" s="127"/>
      <c r="H931" s="143"/>
      <c r="I931" s="143"/>
      <c r="K931" s="6"/>
      <c r="L931" s="6"/>
    </row>
    <row r="932" spans="1:12" x14ac:dyDescent="0.2">
      <c r="A932" s="477"/>
      <c r="B932" s="135"/>
      <c r="C932" s="136"/>
      <c r="D932" s="137"/>
      <c r="E932" s="138"/>
      <c r="F932" s="137"/>
      <c r="G932" s="127"/>
      <c r="H932" s="143"/>
      <c r="I932" s="143"/>
      <c r="K932" s="6"/>
      <c r="L932" s="6"/>
    </row>
    <row r="933" spans="1:12" x14ac:dyDescent="0.2">
      <c r="A933" s="477"/>
      <c r="B933" s="135"/>
      <c r="C933" s="136"/>
      <c r="D933" s="137"/>
      <c r="E933" s="138"/>
      <c r="F933" s="137"/>
      <c r="G933" s="127"/>
      <c r="H933" s="143"/>
      <c r="I933" s="143"/>
      <c r="K933" s="6"/>
      <c r="L933" s="6"/>
    </row>
    <row r="934" spans="1:12" x14ac:dyDescent="0.2">
      <c r="A934" s="477"/>
      <c r="B934" s="135"/>
      <c r="C934" s="136"/>
      <c r="D934" s="137"/>
      <c r="E934" s="138"/>
      <c r="F934" s="137"/>
      <c r="G934" s="127"/>
      <c r="H934" s="143"/>
      <c r="I934" s="143"/>
      <c r="K934" s="6"/>
      <c r="L934" s="6"/>
    </row>
    <row r="935" spans="1:12" x14ac:dyDescent="0.2">
      <c r="A935" s="477"/>
      <c r="B935" s="135"/>
      <c r="C935" s="136"/>
      <c r="D935" s="137"/>
      <c r="E935" s="138"/>
      <c r="F935" s="137"/>
      <c r="G935" s="127"/>
      <c r="H935" s="143"/>
      <c r="I935" s="143"/>
      <c r="K935" s="6"/>
      <c r="L935" s="6"/>
    </row>
    <row r="936" spans="1:12" x14ac:dyDescent="0.2">
      <c r="A936" s="477"/>
      <c r="B936" s="135"/>
      <c r="C936" s="136"/>
      <c r="D936" s="137"/>
      <c r="E936" s="138"/>
      <c r="F936" s="137"/>
      <c r="G936" s="127"/>
      <c r="H936" s="143"/>
      <c r="I936" s="143"/>
      <c r="K936" s="6"/>
      <c r="L936" s="6"/>
    </row>
    <row r="937" spans="1:12" x14ac:dyDescent="0.2">
      <c r="A937" s="477"/>
      <c r="B937" s="135"/>
      <c r="C937" s="136"/>
      <c r="D937" s="137"/>
      <c r="E937" s="138"/>
      <c r="F937" s="137"/>
      <c r="G937" s="127"/>
      <c r="H937" s="143"/>
      <c r="I937" s="143"/>
      <c r="K937" s="6"/>
      <c r="L937" s="6"/>
    </row>
    <row r="938" spans="1:12" x14ac:dyDescent="0.2">
      <c r="A938" s="477"/>
      <c r="B938" s="135"/>
      <c r="C938" s="136"/>
      <c r="D938" s="137"/>
      <c r="E938" s="138"/>
      <c r="F938" s="137"/>
      <c r="G938" s="127"/>
      <c r="H938" s="143"/>
      <c r="I938" s="143"/>
      <c r="K938" s="6"/>
      <c r="L938" s="6"/>
    </row>
    <row r="939" spans="1:12" x14ac:dyDescent="0.2">
      <c r="A939" s="477"/>
      <c r="B939" s="135"/>
      <c r="C939" s="136"/>
      <c r="D939" s="137"/>
      <c r="E939" s="138"/>
      <c r="F939" s="137"/>
      <c r="G939" s="127"/>
      <c r="H939" s="143"/>
      <c r="I939" s="143"/>
      <c r="K939" s="6"/>
      <c r="L939" s="6"/>
    </row>
    <row r="940" spans="1:12" x14ac:dyDescent="0.2">
      <c r="A940" s="477"/>
      <c r="B940" s="135"/>
      <c r="C940" s="136"/>
      <c r="D940" s="137"/>
      <c r="E940" s="138"/>
      <c r="F940" s="137"/>
      <c r="G940" s="127"/>
      <c r="H940" s="143"/>
      <c r="I940" s="143"/>
      <c r="K940" s="6"/>
      <c r="L940" s="6"/>
    </row>
    <row r="941" spans="1:12" x14ac:dyDescent="0.2">
      <c r="A941" s="477"/>
      <c r="B941" s="135"/>
      <c r="C941" s="136"/>
      <c r="D941" s="137"/>
      <c r="E941" s="138"/>
      <c r="F941" s="137"/>
      <c r="G941" s="127"/>
      <c r="H941" s="143"/>
      <c r="I941" s="143"/>
      <c r="K941" s="6"/>
      <c r="L941" s="6"/>
    </row>
    <row r="942" spans="1:12" x14ac:dyDescent="0.2">
      <c r="A942" s="477"/>
      <c r="B942" s="135"/>
      <c r="C942" s="136"/>
      <c r="D942" s="137"/>
      <c r="E942" s="138"/>
      <c r="F942" s="137"/>
      <c r="G942" s="127"/>
      <c r="H942" s="143"/>
      <c r="I942" s="143"/>
      <c r="K942" s="6"/>
      <c r="L942" s="6"/>
    </row>
    <row r="943" spans="1:12" x14ac:dyDescent="0.2">
      <c r="A943" s="477"/>
      <c r="B943" s="135"/>
      <c r="C943" s="136"/>
      <c r="D943" s="137"/>
      <c r="E943" s="138"/>
      <c r="F943" s="137"/>
      <c r="G943" s="127"/>
      <c r="H943" s="143"/>
      <c r="I943" s="143"/>
      <c r="K943" s="6"/>
      <c r="L943" s="6"/>
    </row>
    <row r="944" spans="1:12" x14ac:dyDescent="0.2">
      <c r="A944" s="477"/>
      <c r="B944" s="135"/>
      <c r="C944" s="136"/>
      <c r="D944" s="137"/>
      <c r="E944" s="138"/>
      <c r="F944" s="137"/>
      <c r="G944" s="127"/>
      <c r="H944" s="143"/>
      <c r="I944" s="143"/>
      <c r="K944" s="6"/>
      <c r="L944" s="6"/>
    </row>
    <row r="945" spans="1:12" x14ac:dyDescent="0.2">
      <c r="A945" s="477"/>
      <c r="B945" s="135"/>
      <c r="C945" s="136"/>
      <c r="D945" s="137"/>
      <c r="E945" s="138"/>
      <c r="F945" s="137"/>
      <c r="G945" s="127"/>
      <c r="H945" s="143"/>
      <c r="I945" s="143"/>
      <c r="K945" s="6"/>
      <c r="L945" s="6"/>
    </row>
    <row r="946" spans="1:12" x14ac:dyDescent="0.2">
      <c r="A946" s="477"/>
      <c r="B946" s="135"/>
      <c r="C946" s="136"/>
      <c r="D946" s="137"/>
      <c r="E946" s="138"/>
      <c r="F946" s="137"/>
      <c r="G946" s="127"/>
      <c r="H946" s="143"/>
      <c r="I946" s="143"/>
      <c r="K946" s="6"/>
      <c r="L946" s="6"/>
    </row>
    <row r="947" spans="1:12" x14ac:dyDescent="0.2">
      <c r="A947" s="477"/>
      <c r="B947" s="135"/>
      <c r="C947" s="136"/>
      <c r="D947" s="137"/>
      <c r="E947" s="138"/>
      <c r="F947" s="137"/>
      <c r="G947" s="127"/>
      <c r="H947" s="143"/>
      <c r="I947" s="143"/>
      <c r="K947" s="6"/>
      <c r="L947" s="6"/>
    </row>
    <row r="948" spans="1:12" x14ac:dyDescent="0.2">
      <c r="A948" s="477"/>
      <c r="B948" s="135"/>
      <c r="C948" s="136"/>
      <c r="D948" s="137"/>
      <c r="E948" s="138"/>
      <c r="F948" s="137"/>
      <c r="G948" s="127"/>
      <c r="H948" s="143"/>
      <c r="I948" s="143"/>
      <c r="K948" s="6"/>
      <c r="L948" s="6"/>
    </row>
    <row r="949" spans="1:12" x14ac:dyDescent="0.2">
      <c r="A949" s="477"/>
      <c r="B949" s="135"/>
      <c r="C949" s="136"/>
      <c r="D949" s="137"/>
      <c r="E949" s="138"/>
      <c r="F949" s="137"/>
      <c r="G949" s="127"/>
      <c r="H949" s="143"/>
      <c r="I949" s="143"/>
      <c r="K949" s="6"/>
      <c r="L949" s="6"/>
    </row>
    <row r="950" spans="1:12" x14ac:dyDescent="0.2">
      <c r="A950" s="477"/>
      <c r="B950" s="135"/>
      <c r="C950" s="136"/>
      <c r="D950" s="137"/>
      <c r="E950" s="138"/>
      <c r="F950" s="137"/>
      <c r="G950" s="127"/>
      <c r="H950" s="143"/>
      <c r="I950" s="143"/>
      <c r="K950" s="6"/>
      <c r="L950" s="6"/>
    </row>
    <row r="951" spans="1:12" x14ac:dyDescent="0.2">
      <c r="A951" s="477"/>
      <c r="B951" s="135"/>
      <c r="C951" s="136"/>
      <c r="D951" s="137"/>
      <c r="E951" s="138"/>
      <c r="F951" s="137"/>
      <c r="G951" s="127"/>
      <c r="H951" s="143"/>
      <c r="I951" s="143"/>
      <c r="K951" s="6"/>
      <c r="L951" s="6"/>
    </row>
    <row r="952" spans="1:12" x14ac:dyDescent="0.2">
      <c r="A952" s="477"/>
      <c r="B952" s="135"/>
      <c r="C952" s="136"/>
      <c r="D952" s="137"/>
      <c r="E952" s="138"/>
      <c r="F952" s="137"/>
      <c r="G952" s="127"/>
      <c r="H952" s="143"/>
      <c r="I952" s="143"/>
      <c r="K952" s="6"/>
      <c r="L952" s="6"/>
    </row>
    <row r="953" spans="1:12" x14ac:dyDescent="0.2">
      <c r="A953" s="477"/>
      <c r="B953" s="135"/>
      <c r="C953" s="136"/>
      <c r="D953" s="137"/>
      <c r="E953" s="138"/>
      <c r="F953" s="137"/>
      <c r="G953" s="127"/>
      <c r="H953" s="143"/>
      <c r="I953" s="143"/>
      <c r="K953" s="6"/>
      <c r="L953" s="6"/>
    </row>
    <row r="954" spans="1:12" x14ac:dyDescent="0.2">
      <c r="A954" s="477"/>
      <c r="B954" s="135"/>
      <c r="C954" s="136"/>
      <c r="D954" s="137"/>
      <c r="E954" s="138"/>
      <c r="F954" s="137"/>
      <c r="G954" s="127"/>
      <c r="H954" s="143"/>
      <c r="I954" s="143"/>
      <c r="K954" s="6"/>
      <c r="L954" s="6"/>
    </row>
    <row r="955" spans="1:12" x14ac:dyDescent="0.2">
      <c r="A955" s="477"/>
      <c r="B955" s="135"/>
      <c r="C955" s="136"/>
      <c r="D955" s="137"/>
      <c r="E955" s="138"/>
      <c r="F955" s="137"/>
      <c r="G955" s="127"/>
      <c r="H955" s="143"/>
      <c r="I955" s="143"/>
      <c r="K955" s="6"/>
      <c r="L955" s="6"/>
    </row>
    <row r="956" spans="1:12" x14ac:dyDescent="0.2">
      <c r="A956" s="477"/>
      <c r="B956" s="135"/>
      <c r="C956" s="136"/>
      <c r="D956" s="137"/>
      <c r="E956" s="138"/>
      <c r="F956" s="137"/>
      <c r="G956" s="127"/>
      <c r="H956" s="143"/>
      <c r="I956" s="143"/>
      <c r="K956" s="6"/>
      <c r="L956" s="6"/>
    </row>
    <row r="957" spans="1:12" x14ac:dyDescent="0.2">
      <c r="A957" s="477"/>
      <c r="B957" s="135"/>
      <c r="C957" s="136"/>
      <c r="D957" s="137"/>
      <c r="E957" s="138"/>
      <c r="F957" s="137"/>
      <c r="G957" s="127"/>
      <c r="H957" s="143"/>
      <c r="I957" s="143"/>
      <c r="K957" s="6"/>
      <c r="L957" s="6"/>
    </row>
    <row r="958" spans="1:12" x14ac:dyDescent="0.2">
      <c r="A958" s="477"/>
      <c r="B958" s="135"/>
      <c r="C958" s="136"/>
      <c r="D958" s="137"/>
      <c r="E958" s="138"/>
      <c r="F958" s="137"/>
      <c r="G958" s="127"/>
      <c r="H958" s="143"/>
      <c r="I958" s="143"/>
      <c r="K958" s="6"/>
      <c r="L958" s="6"/>
    </row>
    <row r="959" spans="1:12" x14ac:dyDescent="0.2">
      <c r="A959" s="477"/>
      <c r="B959" s="135"/>
      <c r="C959" s="136"/>
      <c r="D959" s="137"/>
      <c r="E959" s="138"/>
      <c r="F959" s="137"/>
      <c r="G959" s="127"/>
      <c r="H959" s="143"/>
      <c r="I959" s="143"/>
      <c r="K959" s="6"/>
      <c r="L959" s="6"/>
    </row>
    <row r="960" spans="1:12" x14ac:dyDescent="0.2">
      <c r="A960" s="477"/>
      <c r="B960" s="135"/>
      <c r="C960" s="136"/>
      <c r="D960" s="137"/>
      <c r="E960" s="138"/>
      <c r="F960" s="137"/>
      <c r="G960" s="127"/>
      <c r="H960" s="143"/>
      <c r="I960" s="143"/>
      <c r="K960" s="6"/>
      <c r="L960" s="6"/>
    </row>
    <row r="961" spans="1:12" x14ac:dyDescent="0.2">
      <c r="A961" s="477"/>
      <c r="B961" s="135"/>
      <c r="C961" s="136"/>
      <c r="D961" s="137"/>
      <c r="E961" s="138"/>
      <c r="F961" s="137"/>
      <c r="G961" s="127"/>
      <c r="H961" s="143"/>
      <c r="I961" s="143"/>
      <c r="K961" s="6"/>
      <c r="L961" s="6"/>
    </row>
    <row r="962" spans="1:12" x14ac:dyDescent="0.2">
      <c r="A962" s="477"/>
      <c r="B962" s="135"/>
      <c r="C962" s="136"/>
      <c r="D962" s="137"/>
      <c r="E962" s="138"/>
      <c r="F962" s="137"/>
      <c r="G962" s="127"/>
      <c r="H962" s="143"/>
      <c r="I962" s="143"/>
      <c r="K962" s="6"/>
      <c r="L962" s="6"/>
    </row>
    <row r="963" spans="1:12" x14ac:dyDescent="0.2">
      <c r="A963" s="477"/>
      <c r="B963" s="135"/>
      <c r="C963" s="136"/>
      <c r="D963" s="137"/>
      <c r="E963" s="138"/>
      <c r="F963" s="137"/>
      <c r="G963" s="127"/>
      <c r="H963" s="143"/>
      <c r="I963" s="143"/>
      <c r="K963" s="6"/>
      <c r="L963" s="6"/>
    </row>
    <row r="964" spans="1:12" x14ac:dyDescent="0.2">
      <c r="A964" s="477"/>
      <c r="B964" s="135"/>
      <c r="C964" s="136"/>
      <c r="D964" s="137"/>
      <c r="E964" s="138"/>
      <c r="F964" s="137"/>
      <c r="G964" s="127"/>
      <c r="H964" s="143"/>
      <c r="I964" s="143"/>
      <c r="K964" s="6"/>
      <c r="L964" s="6"/>
    </row>
    <row r="965" spans="1:12" x14ac:dyDescent="0.2">
      <c r="A965" s="477"/>
      <c r="B965" s="135"/>
      <c r="C965" s="136"/>
      <c r="D965" s="137"/>
      <c r="E965" s="138"/>
      <c r="F965" s="137"/>
      <c r="G965" s="127"/>
      <c r="H965" s="143"/>
      <c r="I965" s="143"/>
      <c r="K965" s="6"/>
      <c r="L965" s="6"/>
    </row>
    <row r="966" spans="1:12" x14ac:dyDescent="0.2">
      <c r="A966" s="477"/>
      <c r="B966" s="135"/>
      <c r="C966" s="136"/>
      <c r="D966" s="137"/>
      <c r="E966" s="138"/>
      <c r="F966" s="137"/>
      <c r="G966" s="127"/>
      <c r="H966" s="143"/>
      <c r="I966" s="143"/>
      <c r="K966" s="6"/>
      <c r="L966" s="6"/>
    </row>
    <row r="967" spans="1:12" x14ac:dyDescent="0.2">
      <c r="A967" s="477"/>
      <c r="B967" s="135"/>
      <c r="C967" s="136"/>
      <c r="D967" s="137"/>
      <c r="E967" s="138"/>
      <c r="F967" s="137"/>
      <c r="G967" s="127"/>
      <c r="H967" s="143"/>
      <c r="I967" s="143"/>
      <c r="K967" s="6"/>
      <c r="L967" s="6"/>
    </row>
    <row r="968" spans="1:12" x14ac:dyDescent="0.2">
      <c r="A968" s="477"/>
      <c r="B968" s="135"/>
      <c r="C968" s="136"/>
      <c r="D968" s="137"/>
      <c r="E968" s="138"/>
      <c r="F968" s="137"/>
      <c r="G968" s="127"/>
      <c r="H968" s="143"/>
      <c r="I968" s="143"/>
      <c r="K968" s="6"/>
      <c r="L968" s="6"/>
    </row>
    <row r="969" spans="1:12" x14ac:dyDescent="0.2">
      <c r="A969" s="477"/>
      <c r="B969" s="135"/>
      <c r="C969" s="136"/>
      <c r="D969" s="137"/>
      <c r="E969" s="138"/>
      <c r="F969" s="137"/>
      <c r="G969" s="127"/>
      <c r="H969" s="143"/>
      <c r="I969" s="143"/>
      <c r="K969" s="6"/>
      <c r="L969" s="6"/>
    </row>
    <row r="970" spans="1:12" x14ac:dyDescent="0.2">
      <c r="A970" s="477"/>
      <c r="B970" s="135"/>
      <c r="C970" s="136"/>
      <c r="D970" s="137"/>
      <c r="E970" s="138"/>
      <c r="F970" s="137"/>
      <c r="G970" s="127"/>
      <c r="H970" s="143"/>
      <c r="I970" s="143"/>
      <c r="K970" s="6"/>
      <c r="L970" s="6"/>
    </row>
    <row r="971" spans="1:12" x14ac:dyDescent="0.2">
      <c r="A971" s="477"/>
      <c r="B971" s="135"/>
      <c r="C971" s="136"/>
      <c r="D971" s="137"/>
      <c r="E971" s="138"/>
      <c r="F971" s="137"/>
      <c r="G971" s="127"/>
      <c r="H971" s="143"/>
      <c r="I971" s="143"/>
      <c r="K971" s="6"/>
      <c r="L971" s="6"/>
    </row>
    <row r="972" spans="1:12" x14ac:dyDescent="0.2">
      <c r="A972" s="477"/>
      <c r="B972" s="135"/>
      <c r="C972" s="136"/>
      <c r="D972" s="137"/>
      <c r="E972" s="138"/>
      <c r="F972" s="137"/>
      <c r="G972" s="127"/>
      <c r="H972" s="143"/>
      <c r="I972" s="143"/>
      <c r="K972" s="6"/>
      <c r="L972" s="6"/>
    </row>
    <row r="973" spans="1:12" x14ac:dyDescent="0.2">
      <c r="A973" s="477"/>
      <c r="B973" s="135"/>
      <c r="C973" s="136"/>
      <c r="D973" s="137"/>
      <c r="E973" s="138"/>
      <c r="F973" s="137"/>
      <c r="G973" s="127"/>
      <c r="H973" s="143"/>
      <c r="I973" s="143"/>
      <c r="K973" s="6"/>
      <c r="L973" s="6"/>
    </row>
    <row r="974" spans="1:12" x14ac:dyDescent="0.2">
      <c r="A974" s="477"/>
      <c r="B974" s="135"/>
      <c r="C974" s="136"/>
      <c r="D974" s="137"/>
      <c r="E974" s="138"/>
      <c r="F974" s="137"/>
      <c r="G974" s="127"/>
      <c r="H974" s="143"/>
      <c r="I974" s="143"/>
      <c r="K974" s="6"/>
      <c r="L974" s="6"/>
    </row>
    <row r="975" spans="1:12" x14ac:dyDescent="0.2">
      <c r="A975" s="477"/>
      <c r="B975" s="135"/>
      <c r="C975" s="136"/>
      <c r="D975" s="137"/>
      <c r="E975" s="138"/>
      <c r="F975" s="137"/>
      <c r="G975" s="127"/>
      <c r="H975" s="143"/>
      <c r="I975" s="143"/>
      <c r="K975" s="6"/>
      <c r="L975" s="6"/>
    </row>
    <row r="976" spans="1:12" x14ac:dyDescent="0.2">
      <c r="A976" s="477"/>
      <c r="B976" s="135"/>
      <c r="C976" s="136"/>
      <c r="D976" s="137"/>
      <c r="E976" s="138"/>
      <c r="F976" s="137"/>
      <c r="G976" s="127"/>
      <c r="H976" s="143"/>
      <c r="I976" s="143"/>
      <c r="K976" s="6"/>
      <c r="L976" s="6"/>
    </row>
    <row r="977" spans="1:12" x14ac:dyDescent="0.2">
      <c r="A977" s="477"/>
      <c r="B977" s="135"/>
      <c r="C977" s="136"/>
      <c r="D977" s="137"/>
      <c r="E977" s="138"/>
      <c r="F977" s="137"/>
      <c r="G977" s="127"/>
      <c r="H977" s="143"/>
      <c r="I977" s="143"/>
      <c r="K977" s="6"/>
      <c r="L977" s="6"/>
    </row>
    <row r="978" spans="1:12" x14ac:dyDescent="0.2">
      <c r="A978" s="477"/>
      <c r="B978" s="135"/>
      <c r="C978" s="136"/>
      <c r="D978" s="137"/>
      <c r="E978" s="138"/>
      <c r="F978" s="137"/>
      <c r="G978" s="127"/>
      <c r="H978" s="143"/>
      <c r="I978" s="143"/>
      <c r="K978" s="6"/>
      <c r="L978" s="6"/>
    </row>
    <row r="979" spans="1:12" x14ac:dyDescent="0.2">
      <c r="A979" s="477"/>
      <c r="B979" s="135"/>
      <c r="C979" s="136"/>
      <c r="D979" s="137"/>
      <c r="E979" s="138"/>
      <c r="F979" s="137"/>
      <c r="G979" s="127"/>
      <c r="H979" s="143"/>
      <c r="I979" s="143"/>
      <c r="K979" s="6"/>
      <c r="L979" s="6"/>
    </row>
    <row r="980" spans="1:12" x14ac:dyDescent="0.2">
      <c r="A980" s="477"/>
      <c r="B980" s="135"/>
      <c r="C980" s="136"/>
      <c r="D980" s="137"/>
      <c r="E980" s="138"/>
      <c r="F980" s="137"/>
      <c r="G980" s="127"/>
      <c r="H980" s="143"/>
      <c r="I980" s="143"/>
      <c r="K980" s="6"/>
      <c r="L980" s="6"/>
    </row>
    <row r="981" spans="1:12" x14ac:dyDescent="0.2">
      <c r="A981" s="477"/>
      <c r="B981" s="135"/>
      <c r="C981" s="136"/>
      <c r="D981" s="137"/>
      <c r="E981" s="138"/>
      <c r="F981" s="137"/>
      <c r="G981" s="127"/>
      <c r="H981" s="143"/>
      <c r="I981" s="143"/>
      <c r="K981" s="6"/>
      <c r="L981" s="6"/>
    </row>
    <row r="982" spans="1:12" x14ac:dyDescent="0.2">
      <c r="A982" s="477"/>
      <c r="B982" s="135"/>
      <c r="C982" s="136"/>
      <c r="D982" s="137"/>
      <c r="E982" s="138"/>
      <c r="F982" s="137"/>
      <c r="G982" s="127"/>
      <c r="H982" s="143"/>
      <c r="I982" s="143"/>
      <c r="K982" s="6"/>
      <c r="L982" s="6"/>
    </row>
    <row r="983" spans="1:12" x14ac:dyDescent="0.2">
      <c r="A983" s="477"/>
      <c r="B983" s="135"/>
      <c r="C983" s="136"/>
      <c r="D983" s="137"/>
      <c r="E983" s="138"/>
      <c r="F983" s="137"/>
      <c r="G983" s="127"/>
      <c r="H983" s="143"/>
      <c r="I983" s="143"/>
      <c r="K983" s="6"/>
      <c r="L983" s="6"/>
    </row>
    <row r="984" spans="1:12" x14ac:dyDescent="0.2">
      <c r="A984" s="477"/>
      <c r="B984" s="135"/>
      <c r="C984" s="136"/>
      <c r="D984" s="137"/>
      <c r="E984" s="138"/>
      <c r="F984" s="137"/>
      <c r="G984" s="127"/>
      <c r="H984" s="143"/>
      <c r="I984" s="143"/>
      <c r="K984" s="6"/>
      <c r="L984" s="6"/>
    </row>
    <row r="985" spans="1:12" x14ac:dyDescent="0.2">
      <c r="A985" s="477"/>
      <c r="B985" s="135"/>
      <c r="C985" s="136"/>
      <c r="D985" s="137"/>
      <c r="E985" s="138"/>
      <c r="F985" s="137"/>
      <c r="G985" s="127"/>
      <c r="H985" s="143"/>
      <c r="I985" s="143"/>
      <c r="K985" s="6"/>
      <c r="L985" s="6"/>
    </row>
    <row r="986" spans="1:12" x14ac:dyDescent="0.2">
      <c r="A986" s="477"/>
      <c r="B986" s="135"/>
      <c r="C986" s="136"/>
      <c r="D986" s="137"/>
      <c r="E986" s="138"/>
      <c r="F986" s="137"/>
      <c r="G986" s="127"/>
      <c r="H986" s="143"/>
      <c r="I986" s="143"/>
      <c r="K986" s="6"/>
      <c r="L986" s="6"/>
    </row>
    <row r="987" spans="1:12" x14ac:dyDescent="0.2">
      <c r="A987" s="477"/>
      <c r="B987" s="135"/>
      <c r="C987" s="136"/>
      <c r="D987" s="137"/>
      <c r="E987" s="138"/>
      <c r="F987" s="137"/>
      <c r="G987" s="127"/>
      <c r="H987" s="143"/>
      <c r="I987" s="143"/>
      <c r="K987" s="6"/>
      <c r="L987" s="6"/>
    </row>
    <row r="988" spans="1:12" x14ac:dyDescent="0.2">
      <c r="A988" s="477"/>
      <c r="B988" s="135"/>
      <c r="C988" s="136"/>
      <c r="D988" s="137"/>
      <c r="E988" s="138"/>
      <c r="F988" s="137"/>
      <c r="G988" s="127"/>
      <c r="H988" s="143"/>
      <c r="I988" s="143"/>
      <c r="K988" s="6"/>
      <c r="L988" s="6"/>
    </row>
    <row r="989" spans="1:12" x14ac:dyDescent="0.2">
      <c r="A989" s="477"/>
      <c r="B989" s="135"/>
      <c r="C989" s="136"/>
      <c r="D989" s="137"/>
      <c r="E989" s="138"/>
      <c r="F989" s="137"/>
      <c r="G989" s="127"/>
      <c r="H989" s="143"/>
      <c r="I989" s="143"/>
      <c r="K989" s="6"/>
      <c r="L989" s="6"/>
    </row>
    <row r="990" spans="1:12" x14ac:dyDescent="0.2">
      <c r="A990" s="477"/>
      <c r="B990" s="135"/>
      <c r="C990" s="136"/>
      <c r="D990" s="137"/>
      <c r="E990" s="138"/>
      <c r="F990" s="137"/>
      <c r="G990" s="127"/>
      <c r="H990" s="143"/>
      <c r="I990" s="143"/>
      <c r="K990" s="6"/>
      <c r="L990" s="6"/>
    </row>
    <row r="991" spans="1:12" x14ac:dyDescent="0.2">
      <c r="A991" s="477"/>
      <c r="B991" s="135"/>
      <c r="C991" s="136"/>
      <c r="D991" s="137"/>
      <c r="E991" s="138"/>
      <c r="F991" s="137"/>
      <c r="G991" s="127"/>
      <c r="H991" s="143"/>
      <c r="I991" s="143"/>
      <c r="K991" s="6"/>
      <c r="L991" s="6"/>
    </row>
    <row r="992" spans="1:12" x14ac:dyDescent="0.2">
      <c r="A992" s="477"/>
      <c r="B992" s="135"/>
      <c r="C992" s="136"/>
      <c r="D992" s="137"/>
      <c r="E992" s="138"/>
      <c r="F992" s="137"/>
      <c r="G992" s="127"/>
      <c r="H992" s="143"/>
      <c r="I992" s="143"/>
      <c r="K992" s="6"/>
      <c r="L992" s="6"/>
    </row>
    <row r="993" spans="1:12" x14ac:dyDescent="0.2">
      <c r="A993" s="477"/>
      <c r="B993" s="135"/>
      <c r="C993" s="136"/>
      <c r="D993" s="137"/>
      <c r="E993" s="138"/>
      <c r="F993" s="137"/>
      <c r="G993" s="127"/>
      <c r="H993" s="143"/>
      <c r="I993" s="143"/>
      <c r="K993" s="6"/>
      <c r="L993" s="6"/>
    </row>
    <row r="994" spans="1:12" x14ac:dyDescent="0.2">
      <c r="A994" s="477"/>
      <c r="B994" s="135"/>
      <c r="C994" s="136"/>
      <c r="D994" s="137"/>
      <c r="E994" s="138"/>
      <c r="F994" s="137"/>
      <c r="G994" s="127"/>
      <c r="H994" s="143"/>
      <c r="I994" s="143"/>
      <c r="K994" s="6"/>
      <c r="L994" s="6"/>
    </row>
    <row r="995" spans="1:12" x14ac:dyDescent="0.2">
      <c r="A995" s="477"/>
      <c r="B995" s="135"/>
      <c r="C995" s="136"/>
      <c r="D995" s="137"/>
      <c r="E995" s="138"/>
      <c r="F995" s="137"/>
      <c r="G995" s="127"/>
      <c r="H995" s="143"/>
      <c r="I995" s="143"/>
      <c r="K995" s="6"/>
      <c r="L995" s="6"/>
    </row>
    <row r="996" spans="1:12" x14ac:dyDescent="0.2">
      <c r="A996" s="477"/>
      <c r="B996" s="135"/>
      <c r="C996" s="136"/>
      <c r="D996" s="137"/>
      <c r="E996" s="138"/>
      <c r="F996" s="137"/>
      <c r="G996" s="127"/>
      <c r="H996" s="143"/>
      <c r="I996" s="143"/>
      <c r="K996" s="6"/>
      <c r="L996" s="6"/>
    </row>
    <row r="997" spans="1:12" x14ac:dyDescent="0.2">
      <c r="A997" s="477"/>
      <c r="B997" s="135"/>
      <c r="C997" s="136"/>
      <c r="D997" s="137"/>
      <c r="E997" s="138"/>
      <c r="F997" s="137"/>
      <c r="G997" s="127"/>
      <c r="H997" s="143"/>
      <c r="I997" s="143"/>
      <c r="K997" s="6"/>
      <c r="L997" s="6"/>
    </row>
    <row r="998" spans="1:12" x14ac:dyDescent="0.2">
      <c r="A998" s="477"/>
      <c r="B998" s="135"/>
      <c r="C998" s="136"/>
      <c r="D998" s="137"/>
      <c r="E998" s="138"/>
      <c r="F998" s="137"/>
      <c r="G998" s="127"/>
      <c r="H998" s="143"/>
      <c r="I998" s="143"/>
      <c r="L998" s="6"/>
    </row>
    <row r="999" spans="1:12" x14ac:dyDescent="0.2">
      <c r="A999" s="477"/>
      <c r="B999" s="135"/>
      <c r="C999" s="136"/>
      <c r="D999" s="137"/>
      <c r="E999" s="138"/>
      <c r="F999" s="137"/>
      <c r="G999" s="127"/>
      <c r="H999" s="143"/>
      <c r="I999" s="143"/>
      <c r="L999" s="6"/>
    </row>
    <row r="1000" spans="1:12" x14ac:dyDescent="0.2">
      <c r="A1000" s="477"/>
      <c r="B1000" s="135"/>
      <c r="C1000" s="136"/>
      <c r="D1000" s="137"/>
      <c r="E1000" s="138"/>
      <c r="F1000" s="137"/>
      <c r="G1000" s="127"/>
      <c r="H1000" s="143"/>
      <c r="I1000" s="143"/>
      <c r="L1000" s="6"/>
    </row>
    <row r="1001" spans="1:12" x14ac:dyDescent="0.2">
      <c r="A1001" s="477"/>
      <c r="B1001" s="135"/>
      <c r="C1001" s="136"/>
      <c r="D1001" s="137"/>
      <c r="E1001" s="138"/>
      <c r="F1001" s="137"/>
      <c r="G1001" s="127"/>
      <c r="H1001" s="143"/>
      <c r="I1001" s="143"/>
      <c r="K1001" s="6"/>
      <c r="L1001" s="6"/>
    </row>
    <row r="1002" spans="1:12" x14ac:dyDescent="0.2">
      <c r="A1002" s="477"/>
      <c r="B1002" s="135"/>
      <c r="C1002" s="136"/>
      <c r="D1002" s="137"/>
      <c r="E1002" s="138"/>
      <c r="F1002" s="137"/>
      <c r="G1002" s="127"/>
      <c r="H1002" s="143"/>
      <c r="I1002" s="143"/>
      <c r="K1002" s="6"/>
      <c r="L1002" s="6"/>
    </row>
    <row r="1003" spans="1:12" x14ac:dyDescent="0.2">
      <c r="A1003" s="477"/>
      <c r="B1003" s="135"/>
      <c r="C1003" s="136"/>
      <c r="D1003" s="137"/>
      <c r="E1003" s="138"/>
      <c r="F1003" s="137"/>
      <c r="G1003" s="127"/>
      <c r="H1003" s="143"/>
      <c r="I1003" s="143"/>
      <c r="K1003" s="6"/>
      <c r="L1003" s="6"/>
    </row>
    <row r="1004" spans="1:12" x14ac:dyDescent="0.2">
      <c r="A1004" s="477"/>
      <c r="B1004" s="135"/>
      <c r="C1004" s="136"/>
      <c r="D1004" s="137"/>
      <c r="E1004" s="138"/>
      <c r="F1004" s="137"/>
      <c r="G1004" s="127"/>
      <c r="H1004" s="143"/>
      <c r="I1004" s="143"/>
      <c r="K1004" s="6"/>
      <c r="L1004" s="6"/>
    </row>
    <row r="1005" spans="1:12" x14ac:dyDescent="0.2">
      <c r="A1005" s="477"/>
      <c r="B1005" s="135"/>
      <c r="C1005" s="136"/>
      <c r="D1005" s="137"/>
      <c r="E1005" s="138"/>
      <c r="F1005" s="137"/>
      <c r="G1005" s="127"/>
      <c r="H1005" s="143"/>
      <c r="I1005" s="143"/>
      <c r="K1005" s="6"/>
      <c r="L1005" s="6"/>
    </row>
    <row r="1006" spans="1:12" x14ac:dyDescent="0.2">
      <c r="A1006" s="477"/>
      <c r="B1006" s="135"/>
      <c r="C1006" s="136"/>
      <c r="D1006" s="137"/>
      <c r="E1006" s="138"/>
      <c r="F1006" s="137"/>
      <c r="G1006" s="127"/>
      <c r="H1006" s="143"/>
      <c r="I1006" s="143"/>
      <c r="K1006" s="6"/>
      <c r="L1006" s="6"/>
    </row>
    <row r="1007" spans="1:12" x14ac:dyDescent="0.2">
      <c r="A1007" s="477"/>
      <c r="B1007" s="135"/>
      <c r="C1007" s="136"/>
      <c r="D1007" s="137"/>
      <c r="E1007" s="138"/>
      <c r="F1007" s="137"/>
      <c r="G1007" s="127"/>
      <c r="H1007" s="143"/>
      <c r="I1007" s="143"/>
      <c r="K1007" s="6"/>
      <c r="L1007" s="6"/>
    </row>
    <row r="1008" spans="1:12" x14ac:dyDescent="0.2">
      <c r="A1008" s="477"/>
      <c r="B1008" s="135"/>
      <c r="C1008" s="136"/>
      <c r="D1008" s="137"/>
      <c r="E1008" s="138"/>
      <c r="F1008" s="137"/>
      <c r="G1008" s="127"/>
      <c r="H1008" s="143"/>
      <c r="I1008" s="143"/>
      <c r="K1008" s="6"/>
      <c r="L1008" s="6"/>
    </row>
    <row r="1009" spans="1:12" x14ac:dyDescent="0.2">
      <c r="A1009" s="477"/>
      <c r="B1009" s="135"/>
      <c r="C1009" s="136"/>
      <c r="D1009" s="137"/>
      <c r="E1009" s="138"/>
      <c r="F1009" s="137"/>
      <c r="G1009" s="127"/>
      <c r="H1009" s="143"/>
      <c r="I1009" s="143"/>
      <c r="K1009" s="6"/>
      <c r="L1009" s="6"/>
    </row>
    <row r="1010" spans="1:12" x14ac:dyDescent="0.2">
      <c r="A1010" s="477"/>
      <c r="B1010" s="135"/>
      <c r="C1010" s="136"/>
      <c r="D1010" s="137"/>
      <c r="E1010" s="138"/>
      <c r="F1010" s="137"/>
      <c r="G1010" s="127"/>
      <c r="H1010" s="143"/>
      <c r="I1010" s="143"/>
      <c r="K1010" s="6"/>
      <c r="L1010" s="6"/>
    </row>
    <row r="1011" spans="1:12" x14ac:dyDescent="0.2">
      <c r="A1011" s="477"/>
      <c r="B1011" s="135"/>
      <c r="C1011" s="136"/>
      <c r="D1011" s="137"/>
      <c r="E1011" s="138"/>
      <c r="F1011" s="137"/>
      <c r="G1011" s="127"/>
      <c r="H1011" s="143"/>
      <c r="I1011" s="143"/>
      <c r="K1011" s="6"/>
      <c r="L1011" s="6"/>
    </row>
    <row r="1012" spans="1:12" x14ac:dyDescent="0.2">
      <c r="A1012" s="477"/>
      <c r="B1012" s="135"/>
      <c r="C1012" s="136"/>
      <c r="D1012" s="137"/>
      <c r="E1012" s="138"/>
      <c r="F1012" s="137"/>
      <c r="G1012" s="127"/>
      <c r="H1012" s="143"/>
      <c r="I1012" s="143"/>
      <c r="K1012" s="6"/>
      <c r="L1012" s="6"/>
    </row>
    <row r="1013" spans="1:12" x14ac:dyDescent="0.2">
      <c r="A1013" s="477"/>
      <c r="B1013" s="135"/>
      <c r="C1013" s="136"/>
      <c r="D1013" s="137"/>
      <c r="E1013" s="138"/>
      <c r="F1013" s="137"/>
      <c r="G1013" s="127"/>
      <c r="H1013" s="143"/>
      <c r="I1013" s="143"/>
      <c r="K1013" s="6"/>
      <c r="L1013" s="6"/>
    </row>
    <row r="1014" spans="1:12" x14ac:dyDescent="0.2">
      <c r="A1014" s="477"/>
      <c r="B1014" s="135"/>
      <c r="C1014" s="136"/>
      <c r="D1014" s="137"/>
      <c r="E1014" s="138"/>
      <c r="F1014" s="137"/>
      <c r="G1014" s="127"/>
      <c r="H1014" s="143"/>
      <c r="I1014" s="143"/>
      <c r="K1014" s="6"/>
      <c r="L1014" s="6"/>
    </row>
    <row r="1015" spans="1:12" x14ac:dyDescent="0.2">
      <c r="A1015" s="477"/>
      <c r="B1015" s="135"/>
      <c r="C1015" s="136"/>
      <c r="D1015" s="137"/>
      <c r="E1015" s="138"/>
      <c r="F1015" s="137"/>
      <c r="G1015" s="127"/>
      <c r="H1015" s="143"/>
      <c r="I1015" s="143"/>
      <c r="K1015" s="6"/>
      <c r="L1015" s="6"/>
    </row>
    <row r="1016" spans="1:12" x14ac:dyDescent="0.2">
      <c r="A1016" s="477"/>
      <c r="B1016" s="135"/>
      <c r="C1016" s="136"/>
      <c r="D1016" s="137"/>
      <c r="E1016" s="138"/>
      <c r="F1016" s="137"/>
      <c r="G1016" s="127"/>
      <c r="H1016" s="143"/>
      <c r="I1016" s="143"/>
      <c r="K1016" s="6"/>
      <c r="L1016" s="6"/>
    </row>
    <row r="1017" spans="1:12" x14ac:dyDescent="0.2">
      <c r="A1017" s="477"/>
      <c r="B1017" s="135"/>
      <c r="C1017" s="136"/>
      <c r="D1017" s="137"/>
      <c r="E1017" s="138"/>
      <c r="F1017" s="137"/>
      <c r="G1017" s="127"/>
      <c r="H1017" s="143"/>
      <c r="I1017" s="143"/>
      <c r="K1017" s="6"/>
      <c r="L1017" s="6"/>
    </row>
    <row r="1018" spans="1:12" x14ac:dyDescent="0.2">
      <c r="A1018" s="477"/>
      <c r="B1018" s="135"/>
      <c r="C1018" s="136"/>
      <c r="D1018" s="137"/>
      <c r="E1018" s="138"/>
      <c r="F1018" s="137"/>
      <c r="G1018" s="127"/>
      <c r="H1018" s="143"/>
      <c r="I1018" s="143"/>
      <c r="K1018" s="6"/>
      <c r="L1018" s="6"/>
    </row>
    <row r="1019" spans="1:12" x14ac:dyDescent="0.2">
      <c r="A1019" s="477"/>
      <c r="B1019" s="135"/>
      <c r="C1019" s="136"/>
      <c r="D1019" s="137"/>
      <c r="E1019" s="138"/>
      <c r="F1019" s="137"/>
      <c r="G1019" s="127"/>
      <c r="H1019" s="143"/>
      <c r="I1019" s="143"/>
      <c r="K1019" s="6"/>
      <c r="L1019" s="6"/>
    </row>
    <row r="1020" spans="1:12" x14ac:dyDescent="0.2">
      <c r="A1020" s="477"/>
      <c r="B1020" s="135"/>
      <c r="C1020" s="136"/>
      <c r="D1020" s="137"/>
      <c r="E1020" s="138"/>
      <c r="F1020" s="137"/>
      <c r="G1020" s="127"/>
      <c r="H1020" s="143"/>
      <c r="I1020" s="143"/>
      <c r="K1020" s="6"/>
      <c r="L1020" s="6"/>
    </row>
    <row r="1021" spans="1:12" x14ac:dyDescent="0.2">
      <c r="A1021" s="477"/>
      <c r="B1021" s="135"/>
      <c r="C1021" s="136"/>
      <c r="D1021" s="137"/>
      <c r="E1021" s="138"/>
      <c r="F1021" s="137"/>
      <c r="G1021" s="127"/>
      <c r="H1021" s="143"/>
      <c r="I1021" s="143"/>
      <c r="K1021" s="6"/>
      <c r="L1021" s="6"/>
    </row>
    <row r="1022" spans="1:12" x14ac:dyDescent="0.2">
      <c r="A1022" s="477"/>
      <c r="B1022" s="135"/>
      <c r="C1022" s="136"/>
      <c r="D1022" s="137"/>
      <c r="E1022" s="138"/>
      <c r="F1022" s="137"/>
      <c r="G1022" s="127"/>
      <c r="H1022" s="143"/>
      <c r="I1022" s="143"/>
      <c r="K1022" s="6"/>
      <c r="L1022" s="6"/>
    </row>
    <row r="1023" spans="1:12" x14ac:dyDescent="0.2">
      <c r="A1023" s="477"/>
      <c r="B1023" s="135"/>
      <c r="C1023" s="136"/>
      <c r="D1023" s="137"/>
      <c r="E1023" s="138"/>
      <c r="F1023" s="137"/>
      <c r="G1023" s="127"/>
      <c r="H1023" s="143"/>
      <c r="I1023" s="143"/>
      <c r="K1023" s="6"/>
      <c r="L1023" s="6"/>
    </row>
    <row r="1024" spans="1:12" x14ac:dyDescent="0.2">
      <c r="A1024" s="477"/>
      <c r="B1024" s="135"/>
      <c r="C1024" s="136"/>
      <c r="D1024" s="137"/>
      <c r="E1024" s="138"/>
      <c r="F1024" s="137"/>
      <c r="G1024" s="127"/>
      <c r="H1024" s="143"/>
      <c r="I1024" s="143"/>
      <c r="K1024" s="6"/>
      <c r="L1024" s="6"/>
    </row>
    <row r="1025" spans="1:12" x14ac:dyDescent="0.2">
      <c r="A1025" s="477"/>
      <c r="B1025" s="135"/>
      <c r="C1025" s="136"/>
      <c r="D1025" s="137"/>
      <c r="E1025" s="138"/>
      <c r="F1025" s="137"/>
      <c r="G1025" s="127"/>
      <c r="H1025" s="143"/>
      <c r="I1025" s="143"/>
      <c r="K1025" s="6"/>
      <c r="L1025" s="6"/>
    </row>
    <row r="1026" spans="1:12" x14ac:dyDescent="0.2">
      <c r="A1026" s="477"/>
      <c r="B1026" s="135"/>
      <c r="C1026" s="136"/>
      <c r="D1026" s="137"/>
      <c r="E1026" s="138"/>
      <c r="F1026" s="137"/>
      <c r="G1026" s="127"/>
      <c r="H1026" s="143"/>
      <c r="I1026" s="143"/>
      <c r="K1026" s="6"/>
      <c r="L1026" s="6"/>
    </row>
    <row r="1027" spans="1:12" x14ac:dyDescent="0.2">
      <c r="A1027" s="477"/>
      <c r="B1027" s="135"/>
      <c r="C1027" s="136"/>
      <c r="D1027" s="137"/>
      <c r="E1027" s="138"/>
      <c r="F1027" s="137"/>
      <c r="G1027" s="127"/>
      <c r="H1027" s="143"/>
      <c r="I1027" s="143"/>
      <c r="K1027" s="6"/>
      <c r="L1027" s="6"/>
    </row>
    <row r="1028" spans="1:12" x14ac:dyDescent="0.2">
      <c r="A1028" s="477"/>
      <c r="B1028" s="135"/>
      <c r="C1028" s="136"/>
      <c r="D1028" s="137"/>
      <c r="E1028" s="138"/>
      <c r="F1028" s="137"/>
      <c r="G1028" s="127"/>
      <c r="H1028" s="143"/>
      <c r="I1028" s="143"/>
      <c r="K1028" s="6"/>
      <c r="L1028" s="6"/>
    </row>
    <row r="1029" spans="1:12" x14ac:dyDescent="0.2">
      <c r="A1029" s="477"/>
      <c r="B1029" s="135"/>
      <c r="C1029" s="136"/>
      <c r="D1029" s="137"/>
      <c r="E1029" s="138"/>
      <c r="F1029" s="137"/>
      <c r="G1029" s="127"/>
      <c r="H1029" s="143"/>
      <c r="I1029" s="143"/>
      <c r="K1029" s="6"/>
      <c r="L1029" s="6"/>
    </row>
    <row r="1030" spans="1:12" x14ac:dyDescent="0.2">
      <c r="A1030" s="477"/>
      <c r="B1030" s="135"/>
      <c r="C1030" s="136"/>
      <c r="D1030" s="137"/>
      <c r="E1030" s="138"/>
      <c r="F1030" s="137"/>
      <c r="G1030" s="127"/>
      <c r="H1030" s="143"/>
      <c r="I1030" s="143"/>
      <c r="K1030" s="6"/>
      <c r="L1030" s="6"/>
    </row>
    <row r="1031" spans="1:12" x14ac:dyDescent="0.2">
      <c r="A1031" s="477"/>
      <c r="B1031" s="135"/>
      <c r="C1031" s="136"/>
      <c r="D1031" s="137"/>
      <c r="E1031" s="138"/>
      <c r="F1031" s="137"/>
      <c r="G1031" s="127"/>
      <c r="H1031" s="143"/>
      <c r="I1031" s="143"/>
      <c r="K1031" s="6"/>
      <c r="L1031" s="6"/>
    </row>
    <row r="1032" spans="1:12" x14ac:dyDescent="0.2">
      <c r="A1032" s="477"/>
      <c r="B1032" s="135"/>
      <c r="C1032" s="136"/>
      <c r="D1032" s="137"/>
      <c r="E1032" s="138"/>
      <c r="F1032" s="137"/>
      <c r="G1032" s="127"/>
      <c r="H1032" s="143"/>
      <c r="I1032" s="143"/>
      <c r="K1032" s="6"/>
      <c r="L1032" s="6"/>
    </row>
    <row r="1033" spans="1:12" x14ac:dyDescent="0.2">
      <c r="A1033" s="477"/>
      <c r="B1033" s="135"/>
      <c r="C1033" s="136"/>
      <c r="D1033" s="137"/>
      <c r="E1033" s="138"/>
      <c r="F1033" s="137"/>
      <c r="G1033" s="127"/>
      <c r="H1033" s="143"/>
      <c r="I1033" s="143"/>
      <c r="K1033" s="6"/>
      <c r="L1033" s="6"/>
    </row>
    <row r="1034" spans="1:12" x14ac:dyDescent="0.2">
      <c r="A1034" s="477"/>
      <c r="B1034" s="135"/>
      <c r="C1034" s="136"/>
      <c r="D1034" s="137"/>
      <c r="E1034" s="138"/>
      <c r="F1034" s="137"/>
      <c r="G1034" s="127"/>
      <c r="H1034" s="143"/>
      <c r="I1034" s="143"/>
      <c r="K1034" s="6"/>
      <c r="L1034" s="6"/>
    </row>
    <row r="1035" spans="1:12" x14ac:dyDescent="0.2">
      <c r="A1035" s="477"/>
      <c r="B1035" s="135"/>
      <c r="C1035" s="136"/>
      <c r="D1035" s="137"/>
      <c r="E1035" s="138"/>
      <c r="F1035" s="137"/>
      <c r="G1035" s="127"/>
      <c r="H1035" s="143"/>
      <c r="I1035" s="143"/>
      <c r="K1035" s="6"/>
      <c r="L1035" s="6"/>
    </row>
    <row r="1036" spans="1:12" x14ac:dyDescent="0.2">
      <c r="A1036" s="477"/>
      <c r="B1036" s="135"/>
      <c r="C1036" s="136"/>
      <c r="D1036" s="137"/>
      <c r="E1036" s="138"/>
      <c r="F1036" s="137"/>
      <c r="G1036" s="127"/>
      <c r="H1036" s="143"/>
      <c r="I1036" s="143"/>
      <c r="K1036" s="6"/>
      <c r="L1036" s="6"/>
    </row>
    <row r="1037" spans="1:12" x14ac:dyDescent="0.2">
      <c r="A1037" s="477"/>
      <c r="B1037" s="135"/>
      <c r="C1037" s="136"/>
      <c r="D1037" s="137"/>
      <c r="E1037" s="138"/>
      <c r="F1037" s="137"/>
      <c r="G1037" s="127"/>
      <c r="H1037" s="143"/>
      <c r="I1037" s="143"/>
      <c r="K1037" s="6"/>
      <c r="L1037" s="6"/>
    </row>
    <row r="1038" spans="1:12" x14ac:dyDescent="0.2">
      <c r="A1038" s="477"/>
      <c r="B1038" s="135"/>
      <c r="C1038" s="136"/>
      <c r="D1038" s="137"/>
      <c r="E1038" s="138"/>
      <c r="F1038" s="137"/>
      <c r="G1038" s="127"/>
      <c r="H1038" s="143"/>
      <c r="I1038" s="143"/>
      <c r="K1038" s="6"/>
      <c r="L1038" s="6"/>
    </row>
    <row r="1039" spans="1:12" x14ac:dyDescent="0.2">
      <c r="A1039" s="477"/>
      <c r="B1039" s="135"/>
      <c r="C1039" s="136"/>
      <c r="D1039" s="137"/>
      <c r="E1039" s="138"/>
      <c r="F1039" s="137"/>
      <c r="G1039" s="127"/>
      <c r="H1039" s="143"/>
      <c r="I1039" s="143"/>
      <c r="K1039" s="6"/>
      <c r="L1039" s="6"/>
    </row>
    <row r="1040" spans="1:12" x14ac:dyDescent="0.2">
      <c r="A1040" s="477"/>
      <c r="B1040" s="135"/>
      <c r="C1040" s="136"/>
      <c r="D1040" s="137"/>
      <c r="E1040" s="138"/>
      <c r="F1040" s="137"/>
      <c r="G1040" s="127"/>
      <c r="H1040" s="143"/>
      <c r="I1040" s="143"/>
      <c r="K1040" s="6"/>
      <c r="L1040" s="6"/>
    </row>
    <row r="1041" spans="1:12" x14ac:dyDescent="0.2">
      <c r="A1041" s="477"/>
      <c r="B1041" s="135"/>
      <c r="C1041" s="136"/>
      <c r="D1041" s="137"/>
      <c r="E1041" s="138"/>
      <c r="F1041" s="137"/>
      <c r="G1041" s="127"/>
      <c r="H1041" s="143"/>
      <c r="I1041" s="143"/>
      <c r="K1041" s="6"/>
      <c r="L1041" s="6"/>
    </row>
    <row r="1042" spans="1:12" x14ac:dyDescent="0.2">
      <c r="A1042" s="477"/>
      <c r="B1042" s="135"/>
      <c r="C1042" s="136"/>
      <c r="D1042" s="137"/>
      <c r="E1042" s="138"/>
      <c r="F1042" s="137"/>
      <c r="G1042" s="127"/>
      <c r="H1042" s="143"/>
      <c r="I1042" s="143"/>
      <c r="K1042" s="6"/>
      <c r="L1042" s="6"/>
    </row>
    <row r="1043" spans="1:12" x14ac:dyDescent="0.2">
      <c r="A1043" s="477"/>
      <c r="B1043" s="135"/>
      <c r="C1043" s="136"/>
      <c r="D1043" s="137"/>
      <c r="E1043" s="138"/>
      <c r="F1043" s="137"/>
      <c r="G1043" s="127"/>
      <c r="H1043" s="143"/>
      <c r="I1043" s="143"/>
      <c r="K1043" s="6"/>
      <c r="L1043" s="6"/>
    </row>
    <row r="1044" spans="1:12" x14ac:dyDescent="0.2">
      <c r="A1044" s="477"/>
      <c r="B1044" s="135"/>
      <c r="C1044" s="136"/>
      <c r="D1044" s="137"/>
      <c r="E1044" s="138"/>
      <c r="F1044" s="137"/>
      <c r="G1044" s="127"/>
      <c r="H1044" s="143"/>
      <c r="I1044" s="143"/>
      <c r="K1044" s="6"/>
      <c r="L1044" s="6"/>
    </row>
    <row r="1045" spans="1:12" x14ac:dyDescent="0.2">
      <c r="A1045" s="477"/>
      <c r="B1045" s="135"/>
      <c r="C1045" s="136"/>
      <c r="D1045" s="137"/>
      <c r="E1045" s="138"/>
      <c r="F1045" s="137"/>
      <c r="G1045" s="127"/>
      <c r="H1045" s="143"/>
      <c r="I1045" s="143"/>
      <c r="K1045" s="6"/>
      <c r="L1045" s="6"/>
    </row>
    <row r="1046" spans="1:12" x14ac:dyDescent="0.2">
      <c r="A1046" s="477"/>
      <c r="B1046" s="135"/>
      <c r="C1046" s="136"/>
      <c r="D1046" s="137"/>
      <c r="E1046" s="138"/>
      <c r="F1046" s="137"/>
      <c r="G1046" s="127"/>
      <c r="H1046" s="143"/>
      <c r="I1046" s="143"/>
      <c r="K1046" s="6"/>
      <c r="L1046" s="6"/>
    </row>
    <row r="1047" spans="1:12" x14ac:dyDescent="0.2">
      <c r="A1047" s="477"/>
      <c r="B1047" s="135"/>
      <c r="C1047" s="136"/>
      <c r="D1047" s="137"/>
      <c r="E1047" s="138"/>
      <c r="F1047" s="137"/>
      <c r="G1047" s="127"/>
      <c r="H1047" s="143"/>
      <c r="I1047" s="143"/>
      <c r="K1047" s="6"/>
      <c r="L1047" s="6"/>
    </row>
    <row r="1048" spans="1:12" x14ac:dyDescent="0.2">
      <c r="A1048" s="477"/>
      <c r="B1048" s="135"/>
      <c r="C1048" s="136"/>
      <c r="D1048" s="137"/>
      <c r="E1048" s="138"/>
      <c r="F1048" s="137"/>
      <c r="G1048" s="127"/>
      <c r="H1048" s="143"/>
      <c r="I1048" s="143"/>
      <c r="K1048" s="6"/>
      <c r="L1048" s="6"/>
    </row>
    <row r="1049" spans="1:12" x14ac:dyDescent="0.2">
      <c r="A1049" s="477"/>
      <c r="B1049" s="135"/>
      <c r="C1049" s="136"/>
      <c r="D1049" s="137"/>
      <c r="E1049" s="138"/>
      <c r="F1049" s="137"/>
      <c r="G1049" s="127"/>
      <c r="H1049" s="143"/>
      <c r="I1049" s="143"/>
      <c r="K1049" s="6"/>
      <c r="L1049" s="6"/>
    </row>
    <row r="1050" spans="1:12" x14ac:dyDescent="0.2">
      <c r="A1050" s="477"/>
      <c r="B1050" s="135"/>
      <c r="C1050" s="136"/>
      <c r="D1050" s="137"/>
      <c r="E1050" s="138"/>
      <c r="F1050" s="137"/>
      <c r="G1050" s="127"/>
      <c r="H1050" s="143"/>
      <c r="I1050" s="143"/>
      <c r="K1050" s="6"/>
      <c r="L1050" s="6"/>
    </row>
    <row r="1051" spans="1:12" x14ac:dyDescent="0.2">
      <c r="A1051" s="477"/>
      <c r="B1051" s="135"/>
      <c r="C1051" s="136"/>
      <c r="D1051" s="137"/>
      <c r="E1051" s="138"/>
      <c r="F1051" s="137"/>
      <c r="G1051" s="127"/>
      <c r="H1051" s="143"/>
      <c r="I1051" s="143"/>
      <c r="K1051" s="6"/>
      <c r="L1051" s="6"/>
    </row>
    <row r="1052" spans="1:12" x14ac:dyDescent="0.2">
      <c r="A1052" s="477"/>
      <c r="B1052" s="135"/>
      <c r="C1052" s="136"/>
      <c r="D1052" s="137"/>
      <c r="E1052" s="138"/>
      <c r="F1052" s="137"/>
      <c r="G1052" s="127"/>
      <c r="H1052" s="143"/>
      <c r="I1052" s="143"/>
      <c r="K1052" s="6"/>
      <c r="L1052" s="6"/>
    </row>
    <row r="1053" spans="1:12" x14ac:dyDescent="0.2">
      <c r="A1053" s="477"/>
      <c r="B1053" s="135"/>
      <c r="C1053" s="136"/>
      <c r="D1053" s="137"/>
      <c r="E1053" s="138"/>
      <c r="F1053" s="137"/>
      <c r="G1053" s="127"/>
      <c r="H1053" s="143"/>
      <c r="I1053" s="143"/>
      <c r="K1053" s="6"/>
      <c r="L1053" s="6"/>
    </row>
    <row r="1054" spans="1:12" x14ac:dyDescent="0.2">
      <c r="A1054" s="477"/>
      <c r="B1054" s="135"/>
      <c r="C1054" s="136"/>
      <c r="D1054" s="137"/>
      <c r="E1054" s="138"/>
      <c r="F1054" s="137"/>
      <c r="G1054" s="127"/>
      <c r="H1054" s="143"/>
      <c r="I1054" s="143"/>
      <c r="K1054" s="6"/>
      <c r="L1054" s="6"/>
    </row>
    <row r="1055" spans="1:12" x14ac:dyDescent="0.2">
      <c r="A1055" s="477"/>
      <c r="B1055" s="135"/>
      <c r="C1055" s="136"/>
      <c r="D1055" s="137"/>
      <c r="E1055" s="138"/>
      <c r="F1055" s="137"/>
      <c r="G1055" s="127"/>
      <c r="H1055" s="143"/>
      <c r="I1055" s="143"/>
      <c r="K1055" s="6"/>
      <c r="L1055" s="6"/>
    </row>
    <row r="1056" spans="1:12" x14ac:dyDescent="0.2">
      <c r="A1056" s="477"/>
      <c r="B1056" s="135"/>
      <c r="C1056" s="136"/>
      <c r="D1056" s="137"/>
      <c r="E1056" s="138"/>
      <c r="F1056" s="137"/>
      <c r="G1056" s="127"/>
      <c r="H1056" s="143"/>
      <c r="I1056" s="143"/>
      <c r="K1056" s="6"/>
      <c r="L1056" s="6"/>
    </row>
    <row r="1057" spans="1:12" x14ac:dyDescent="0.2">
      <c r="A1057" s="477"/>
      <c r="B1057" s="135"/>
      <c r="C1057" s="136"/>
      <c r="D1057" s="137"/>
      <c r="E1057" s="138"/>
      <c r="F1057" s="137"/>
      <c r="G1057" s="127"/>
      <c r="H1057" s="143"/>
      <c r="I1057" s="143"/>
      <c r="K1057" s="6"/>
      <c r="L1057" s="6"/>
    </row>
    <row r="1058" spans="1:12" x14ac:dyDescent="0.2">
      <c r="A1058" s="477"/>
      <c r="B1058" s="135"/>
      <c r="C1058" s="136"/>
      <c r="D1058" s="137"/>
      <c r="E1058" s="138"/>
      <c r="F1058" s="137"/>
      <c r="G1058" s="127"/>
      <c r="H1058" s="143"/>
      <c r="I1058" s="143"/>
      <c r="K1058" s="6"/>
      <c r="L1058" s="6"/>
    </row>
    <row r="1059" spans="1:12" x14ac:dyDescent="0.2">
      <c r="A1059" s="477"/>
      <c r="B1059" s="135"/>
      <c r="C1059" s="136"/>
      <c r="D1059" s="137"/>
      <c r="E1059" s="138"/>
      <c r="F1059" s="137"/>
      <c r="G1059" s="127"/>
      <c r="H1059" s="143"/>
      <c r="I1059" s="143"/>
      <c r="K1059" s="6"/>
      <c r="L1059" s="6"/>
    </row>
    <row r="1060" spans="1:12" x14ac:dyDescent="0.2">
      <c r="A1060" s="477"/>
      <c r="B1060" s="135"/>
      <c r="C1060" s="136"/>
      <c r="D1060" s="137"/>
      <c r="E1060" s="138"/>
      <c r="F1060" s="137"/>
      <c r="G1060" s="127"/>
      <c r="H1060" s="143"/>
      <c r="I1060" s="143"/>
      <c r="K1060" s="6"/>
      <c r="L1060" s="6"/>
    </row>
    <row r="1061" spans="1:12" x14ac:dyDescent="0.2">
      <c r="A1061" s="477"/>
      <c r="B1061" s="135"/>
      <c r="C1061" s="136"/>
      <c r="D1061" s="137"/>
      <c r="E1061" s="138"/>
      <c r="F1061" s="137"/>
      <c r="G1061" s="127"/>
      <c r="H1061" s="143"/>
      <c r="I1061" s="143"/>
      <c r="K1061" s="6"/>
      <c r="L1061" s="6"/>
    </row>
    <row r="1062" spans="1:12" x14ac:dyDescent="0.2">
      <c r="A1062" s="477"/>
      <c r="B1062" s="135"/>
      <c r="C1062" s="136"/>
      <c r="D1062" s="137"/>
      <c r="E1062" s="138"/>
      <c r="F1062" s="137"/>
      <c r="G1062" s="127"/>
      <c r="H1062" s="143"/>
      <c r="I1062" s="143"/>
      <c r="K1062" s="6"/>
      <c r="L1062" s="6"/>
    </row>
    <row r="1063" spans="1:12" x14ac:dyDescent="0.2">
      <c r="A1063" s="477"/>
      <c r="B1063" s="135"/>
      <c r="C1063" s="136"/>
      <c r="D1063" s="137"/>
      <c r="E1063" s="138"/>
      <c r="F1063" s="137"/>
      <c r="G1063" s="127"/>
      <c r="H1063" s="143"/>
      <c r="I1063" s="143"/>
      <c r="K1063" s="6"/>
      <c r="L1063" s="6"/>
    </row>
    <row r="1064" spans="1:12" x14ac:dyDescent="0.2">
      <c r="A1064" s="477"/>
      <c r="B1064" s="135"/>
      <c r="C1064" s="136"/>
      <c r="D1064" s="137"/>
      <c r="E1064" s="138"/>
      <c r="F1064" s="137"/>
      <c r="G1064" s="127"/>
      <c r="H1064" s="143"/>
      <c r="I1064" s="143"/>
      <c r="K1064" s="6"/>
      <c r="L1064" s="6"/>
    </row>
    <row r="1065" spans="1:12" x14ac:dyDescent="0.2">
      <c r="A1065" s="477"/>
      <c r="B1065" s="135"/>
      <c r="C1065" s="136"/>
      <c r="D1065" s="137"/>
      <c r="E1065" s="138"/>
      <c r="F1065" s="137"/>
      <c r="G1065" s="127"/>
      <c r="H1065" s="143"/>
      <c r="I1065" s="143"/>
      <c r="K1065" s="6"/>
      <c r="L1065" s="6"/>
    </row>
    <row r="1066" spans="1:12" x14ac:dyDescent="0.2">
      <c r="A1066" s="477"/>
      <c r="B1066" s="135"/>
      <c r="C1066" s="136"/>
      <c r="D1066" s="137"/>
      <c r="E1066" s="138"/>
      <c r="F1066" s="137"/>
      <c r="G1066" s="127"/>
      <c r="H1066" s="143"/>
      <c r="I1066" s="143"/>
      <c r="K1066" s="6"/>
      <c r="L1066" s="6"/>
    </row>
    <row r="1067" spans="1:12" x14ac:dyDescent="0.2">
      <c r="A1067" s="477"/>
      <c r="B1067" s="135"/>
      <c r="C1067" s="136"/>
      <c r="D1067" s="137"/>
      <c r="E1067" s="138"/>
      <c r="F1067" s="137"/>
      <c r="G1067" s="127"/>
      <c r="H1067" s="143"/>
      <c r="I1067" s="143"/>
      <c r="K1067" s="6"/>
      <c r="L1067" s="6"/>
    </row>
    <row r="1068" spans="1:12" x14ac:dyDescent="0.2">
      <c r="A1068" s="477"/>
      <c r="B1068" s="135"/>
      <c r="C1068" s="136"/>
      <c r="D1068" s="137"/>
      <c r="E1068" s="138"/>
      <c r="F1068" s="137"/>
      <c r="G1068" s="127"/>
      <c r="H1068" s="143"/>
      <c r="I1068" s="143"/>
      <c r="K1068" s="6"/>
      <c r="L1068" s="6"/>
    </row>
    <row r="1069" spans="1:12" x14ac:dyDescent="0.2">
      <c r="A1069" s="477"/>
      <c r="B1069" s="135"/>
      <c r="C1069" s="136"/>
      <c r="D1069" s="137"/>
      <c r="E1069" s="138"/>
      <c r="F1069" s="137"/>
      <c r="G1069" s="127"/>
      <c r="H1069" s="143"/>
      <c r="I1069" s="143"/>
      <c r="K1069" s="6"/>
      <c r="L1069" s="6"/>
    </row>
    <row r="1070" spans="1:12" x14ac:dyDescent="0.2">
      <c r="A1070" s="477"/>
      <c r="B1070" s="135"/>
      <c r="C1070" s="136"/>
      <c r="D1070" s="137"/>
      <c r="E1070" s="138"/>
      <c r="F1070" s="137"/>
      <c r="G1070" s="127"/>
      <c r="H1070" s="143"/>
      <c r="I1070" s="143"/>
      <c r="K1070" s="6"/>
      <c r="L1070" s="6"/>
    </row>
    <row r="1071" spans="1:12" x14ac:dyDescent="0.2">
      <c r="A1071" s="477"/>
      <c r="B1071" s="135"/>
      <c r="C1071" s="136"/>
      <c r="D1071" s="137"/>
      <c r="E1071" s="138"/>
      <c r="F1071" s="137"/>
      <c r="G1071" s="127"/>
      <c r="H1071" s="143"/>
      <c r="I1071" s="143"/>
      <c r="K1071" s="6"/>
      <c r="L1071" s="6"/>
    </row>
    <row r="1072" spans="1:12" x14ac:dyDescent="0.2">
      <c r="A1072" s="477"/>
      <c r="B1072" s="135"/>
      <c r="C1072" s="136"/>
      <c r="D1072" s="137"/>
      <c r="E1072" s="138"/>
      <c r="F1072" s="137"/>
      <c r="G1072" s="127"/>
      <c r="H1072" s="143"/>
      <c r="I1072" s="143"/>
      <c r="K1072" s="6"/>
      <c r="L1072" s="6"/>
    </row>
    <row r="1073" spans="1:12" x14ac:dyDescent="0.2">
      <c r="A1073" s="477"/>
      <c r="B1073" s="135"/>
      <c r="C1073" s="136"/>
      <c r="D1073" s="137"/>
      <c r="E1073" s="138"/>
      <c r="F1073" s="137"/>
      <c r="G1073" s="127"/>
      <c r="H1073" s="143"/>
      <c r="I1073" s="143"/>
      <c r="K1073" s="6"/>
      <c r="L1073" s="6"/>
    </row>
    <row r="1074" spans="1:12" x14ac:dyDescent="0.2">
      <c r="A1074" s="477"/>
      <c r="B1074" s="135"/>
      <c r="C1074" s="136"/>
      <c r="D1074" s="137"/>
      <c r="E1074" s="138"/>
      <c r="F1074" s="137"/>
      <c r="G1074" s="127"/>
      <c r="H1074" s="143"/>
      <c r="I1074" s="143"/>
      <c r="K1074" s="6"/>
      <c r="L1074" s="6"/>
    </row>
    <row r="1075" spans="1:12" x14ac:dyDescent="0.2">
      <c r="A1075" s="477"/>
      <c r="B1075" s="135"/>
      <c r="C1075" s="136"/>
      <c r="D1075" s="137"/>
      <c r="E1075" s="138"/>
      <c r="F1075" s="137"/>
      <c r="G1075" s="127"/>
      <c r="H1075" s="143"/>
      <c r="I1075" s="143"/>
      <c r="K1075" s="6"/>
      <c r="L1075" s="6"/>
    </row>
    <row r="1076" spans="1:12" x14ac:dyDescent="0.2">
      <c r="A1076" s="477"/>
      <c r="B1076" s="135"/>
      <c r="C1076" s="136"/>
      <c r="D1076" s="137"/>
      <c r="E1076" s="138"/>
      <c r="F1076" s="137"/>
      <c r="G1076" s="127"/>
      <c r="H1076" s="143"/>
      <c r="I1076" s="143"/>
      <c r="K1076" s="6"/>
      <c r="L1076" s="6"/>
    </row>
    <row r="1077" spans="1:12" x14ac:dyDescent="0.2">
      <c r="A1077" s="477"/>
      <c r="B1077" s="135"/>
      <c r="C1077" s="136"/>
      <c r="D1077" s="137"/>
      <c r="E1077" s="138"/>
      <c r="F1077" s="137"/>
      <c r="G1077" s="127"/>
      <c r="H1077" s="143"/>
      <c r="I1077" s="143"/>
      <c r="K1077" s="6"/>
      <c r="L1077" s="6"/>
    </row>
    <row r="1078" spans="1:12" x14ac:dyDescent="0.2">
      <c r="A1078" s="477"/>
      <c r="B1078" s="135"/>
      <c r="C1078" s="136"/>
      <c r="D1078" s="137"/>
      <c r="E1078" s="138"/>
      <c r="F1078" s="137"/>
      <c r="G1078" s="127"/>
      <c r="H1078" s="143"/>
      <c r="I1078" s="143"/>
      <c r="K1078" s="6"/>
      <c r="L1078" s="6"/>
    </row>
    <row r="1079" spans="1:12" x14ac:dyDescent="0.2">
      <c r="A1079" s="477"/>
      <c r="B1079" s="135"/>
      <c r="C1079" s="136"/>
      <c r="D1079" s="137"/>
      <c r="E1079" s="138"/>
      <c r="F1079" s="137"/>
      <c r="G1079" s="127"/>
      <c r="H1079" s="143"/>
      <c r="I1079" s="143"/>
      <c r="K1079" s="6"/>
      <c r="L1079" s="6"/>
    </row>
    <row r="1080" spans="1:12" x14ac:dyDescent="0.2">
      <c r="A1080" s="477"/>
      <c r="B1080" s="135"/>
      <c r="C1080" s="136"/>
      <c r="D1080" s="137"/>
      <c r="E1080" s="138"/>
      <c r="F1080" s="137"/>
      <c r="G1080" s="127"/>
      <c r="H1080" s="143"/>
      <c r="I1080" s="143"/>
      <c r="K1080" s="6"/>
      <c r="L1080" s="6"/>
    </row>
    <row r="1081" spans="1:12" x14ac:dyDescent="0.2">
      <c r="A1081" s="477"/>
      <c r="B1081" s="135"/>
      <c r="C1081" s="136"/>
      <c r="D1081" s="137"/>
      <c r="E1081" s="138"/>
      <c r="F1081" s="137"/>
      <c r="G1081" s="127"/>
      <c r="H1081" s="143"/>
      <c r="I1081" s="143"/>
      <c r="K1081" s="6"/>
      <c r="L1081" s="6"/>
    </row>
    <row r="1082" spans="1:12" x14ac:dyDescent="0.2">
      <c r="A1082" s="477"/>
      <c r="B1082" s="135"/>
      <c r="C1082" s="136"/>
      <c r="D1082" s="137"/>
      <c r="E1082" s="138"/>
      <c r="F1082" s="137"/>
      <c r="G1082" s="127"/>
      <c r="H1082" s="143"/>
      <c r="I1082" s="143"/>
      <c r="K1082" s="6"/>
      <c r="L1082" s="6"/>
    </row>
    <row r="1083" spans="1:12" x14ac:dyDescent="0.2">
      <c r="A1083" s="477"/>
      <c r="B1083" s="135"/>
      <c r="C1083" s="136"/>
      <c r="D1083" s="137"/>
      <c r="E1083" s="138"/>
      <c r="F1083" s="137"/>
      <c r="G1083" s="127"/>
      <c r="H1083" s="143"/>
      <c r="I1083" s="143"/>
      <c r="K1083" s="6"/>
      <c r="L1083" s="6"/>
    </row>
    <row r="1084" spans="1:12" x14ac:dyDescent="0.2">
      <c r="A1084" s="477"/>
      <c r="B1084" s="135"/>
      <c r="C1084" s="136"/>
      <c r="D1084" s="137"/>
      <c r="E1084" s="138"/>
      <c r="F1084" s="137"/>
      <c r="G1084" s="127"/>
      <c r="H1084" s="143"/>
      <c r="I1084" s="143"/>
      <c r="K1084" s="6"/>
      <c r="L1084" s="6"/>
    </row>
    <row r="1085" spans="1:12" x14ac:dyDescent="0.2">
      <c r="A1085" s="477"/>
      <c r="B1085" s="135"/>
      <c r="C1085" s="136"/>
      <c r="D1085" s="137"/>
      <c r="E1085" s="138"/>
      <c r="F1085" s="137"/>
      <c r="G1085" s="127"/>
      <c r="H1085" s="143"/>
      <c r="I1085" s="143"/>
      <c r="K1085" s="6"/>
      <c r="L1085" s="6"/>
    </row>
    <row r="1086" spans="1:12" x14ac:dyDescent="0.2">
      <c r="A1086" s="477"/>
      <c r="B1086" s="135"/>
      <c r="C1086" s="136"/>
      <c r="D1086" s="137"/>
      <c r="E1086" s="138"/>
      <c r="F1086" s="137"/>
      <c r="G1086" s="127"/>
      <c r="H1086" s="143"/>
      <c r="I1086" s="143"/>
      <c r="K1086" s="6"/>
      <c r="L1086" s="6"/>
    </row>
    <row r="1087" spans="1:12" x14ac:dyDescent="0.2">
      <c r="A1087" s="477"/>
      <c r="B1087" s="135"/>
      <c r="C1087" s="136"/>
      <c r="D1087" s="137"/>
      <c r="E1087" s="138"/>
      <c r="F1087" s="137"/>
      <c r="G1087" s="127"/>
      <c r="H1087" s="143"/>
      <c r="I1087" s="143"/>
      <c r="K1087" s="6"/>
      <c r="L1087" s="6"/>
    </row>
    <row r="1088" spans="1:12" x14ac:dyDescent="0.2">
      <c r="A1088" s="477"/>
      <c r="B1088" s="135"/>
      <c r="C1088" s="136"/>
      <c r="D1088" s="137"/>
      <c r="E1088" s="138"/>
      <c r="F1088" s="137"/>
      <c r="G1088" s="127"/>
      <c r="H1088" s="143"/>
      <c r="I1088" s="143"/>
      <c r="K1088" s="6"/>
      <c r="L1088" s="6"/>
    </row>
    <row r="1089" spans="1:12" x14ac:dyDescent="0.2">
      <c r="A1089" s="477"/>
      <c r="B1089" s="135"/>
      <c r="C1089" s="136"/>
      <c r="D1089" s="137"/>
      <c r="E1089" s="138"/>
      <c r="F1089" s="137"/>
      <c r="G1089" s="127"/>
      <c r="H1089" s="143"/>
      <c r="I1089" s="143"/>
      <c r="K1089" s="6"/>
      <c r="L1089" s="6"/>
    </row>
    <row r="1090" spans="1:12" x14ac:dyDescent="0.2">
      <c r="A1090" s="477"/>
      <c r="B1090" s="135"/>
      <c r="C1090" s="136"/>
      <c r="D1090" s="137"/>
      <c r="E1090" s="138"/>
      <c r="F1090" s="137"/>
      <c r="G1090" s="127"/>
      <c r="H1090" s="143"/>
      <c r="I1090" s="143"/>
      <c r="K1090" s="6"/>
      <c r="L1090" s="6"/>
    </row>
    <row r="1091" spans="1:12" x14ac:dyDescent="0.2">
      <c r="A1091" s="477"/>
      <c r="B1091" s="135"/>
      <c r="C1091" s="136"/>
      <c r="D1091" s="137"/>
      <c r="E1091" s="138"/>
      <c r="F1091" s="137"/>
      <c r="G1091" s="127"/>
      <c r="H1091" s="143"/>
      <c r="I1091" s="143"/>
      <c r="K1091" s="6"/>
      <c r="L1091" s="6"/>
    </row>
    <row r="1092" spans="1:12" x14ac:dyDescent="0.2">
      <c r="A1092" s="477"/>
      <c r="B1092" s="135"/>
      <c r="C1092" s="136"/>
      <c r="D1092" s="137"/>
      <c r="E1092" s="138"/>
      <c r="F1092" s="137"/>
      <c r="G1092" s="127"/>
      <c r="H1092" s="143"/>
      <c r="I1092" s="143"/>
      <c r="K1092" s="6"/>
      <c r="L1092" s="6"/>
    </row>
    <row r="1093" spans="1:12" x14ac:dyDescent="0.2">
      <c r="A1093" s="477"/>
      <c r="B1093" s="135"/>
      <c r="C1093" s="136"/>
      <c r="D1093" s="137"/>
      <c r="E1093" s="138"/>
      <c r="F1093" s="137"/>
      <c r="G1093" s="127"/>
      <c r="H1093" s="143"/>
      <c r="I1093" s="143"/>
      <c r="K1093" s="6"/>
      <c r="L1093" s="6"/>
    </row>
    <row r="1094" spans="1:12" x14ac:dyDescent="0.2">
      <c r="A1094" s="477"/>
      <c r="B1094" s="135"/>
      <c r="C1094" s="136"/>
      <c r="D1094" s="137"/>
      <c r="E1094" s="138"/>
      <c r="F1094" s="137"/>
      <c r="G1094" s="127"/>
      <c r="H1094" s="143"/>
      <c r="I1094" s="143"/>
      <c r="K1094" s="6"/>
      <c r="L1094" s="6"/>
    </row>
    <row r="1095" spans="1:12" x14ac:dyDescent="0.2">
      <c r="A1095" s="477"/>
      <c r="B1095" s="135"/>
      <c r="C1095" s="136"/>
      <c r="D1095" s="137"/>
      <c r="E1095" s="138"/>
      <c r="F1095" s="137"/>
      <c r="G1095" s="127"/>
      <c r="H1095" s="143"/>
      <c r="I1095" s="143"/>
      <c r="K1095" s="6"/>
      <c r="L1095" s="6"/>
    </row>
    <row r="1096" spans="1:12" x14ac:dyDescent="0.2">
      <c r="A1096" s="477"/>
      <c r="B1096" s="135"/>
      <c r="C1096" s="136"/>
      <c r="D1096" s="137"/>
      <c r="E1096" s="138"/>
      <c r="F1096" s="137"/>
      <c r="G1096" s="127"/>
      <c r="H1096" s="143"/>
      <c r="I1096" s="143"/>
      <c r="K1096" s="6"/>
      <c r="L1096" s="6"/>
    </row>
    <row r="1097" spans="1:12" x14ac:dyDescent="0.2">
      <c r="A1097" s="477"/>
      <c r="B1097" s="135"/>
      <c r="C1097" s="136"/>
      <c r="D1097" s="137"/>
      <c r="E1097" s="138"/>
      <c r="F1097" s="137"/>
      <c r="G1097" s="127"/>
      <c r="H1097" s="143"/>
      <c r="I1097" s="143"/>
      <c r="K1097" s="6"/>
      <c r="L1097" s="6"/>
    </row>
    <row r="1098" spans="1:12" x14ac:dyDescent="0.2">
      <c r="A1098" s="477"/>
      <c r="B1098" s="135"/>
      <c r="C1098" s="136"/>
      <c r="D1098" s="137"/>
      <c r="E1098" s="138"/>
      <c r="F1098" s="137"/>
      <c r="G1098" s="127"/>
      <c r="H1098" s="143"/>
      <c r="I1098" s="143"/>
      <c r="K1098" s="6"/>
      <c r="L1098" s="6"/>
    </row>
    <row r="1099" spans="1:12" x14ac:dyDescent="0.2">
      <c r="A1099" s="477"/>
      <c r="B1099" s="135"/>
      <c r="C1099" s="136"/>
      <c r="D1099" s="137"/>
      <c r="E1099" s="138"/>
      <c r="F1099" s="137"/>
      <c r="G1099" s="127"/>
      <c r="H1099" s="143"/>
      <c r="I1099" s="143"/>
      <c r="K1099" s="6"/>
      <c r="L1099" s="6"/>
    </row>
    <row r="1100" spans="1:12" x14ac:dyDescent="0.2">
      <c r="A1100" s="477"/>
      <c r="B1100" s="135"/>
      <c r="C1100" s="136"/>
      <c r="D1100" s="137"/>
      <c r="E1100" s="138"/>
      <c r="F1100" s="137"/>
      <c r="G1100" s="127"/>
      <c r="H1100" s="143"/>
      <c r="I1100" s="143"/>
      <c r="K1100" s="6"/>
      <c r="L1100" s="6"/>
    </row>
    <row r="1101" spans="1:12" x14ac:dyDescent="0.2">
      <c r="A1101" s="477"/>
      <c r="B1101" s="135"/>
      <c r="C1101" s="136"/>
      <c r="D1101" s="137"/>
      <c r="E1101" s="138"/>
      <c r="F1101" s="137"/>
      <c r="G1101" s="127"/>
      <c r="H1101" s="143"/>
      <c r="I1101" s="143"/>
      <c r="K1101" s="6"/>
      <c r="L1101" s="6"/>
    </row>
    <row r="1102" spans="1:12" x14ac:dyDescent="0.2">
      <c r="A1102" s="477"/>
      <c r="B1102" s="135"/>
      <c r="C1102" s="136"/>
      <c r="D1102" s="137"/>
      <c r="E1102" s="138"/>
      <c r="F1102" s="137"/>
      <c r="G1102" s="127"/>
      <c r="H1102" s="143"/>
      <c r="I1102" s="143"/>
      <c r="K1102" s="6"/>
      <c r="L1102" s="6"/>
    </row>
    <row r="1103" spans="1:12" x14ac:dyDescent="0.2">
      <c r="A1103" s="477"/>
      <c r="B1103" s="135"/>
      <c r="C1103" s="136"/>
      <c r="D1103" s="137"/>
      <c r="E1103" s="138"/>
      <c r="F1103" s="137"/>
      <c r="G1103" s="127"/>
      <c r="H1103" s="143"/>
      <c r="I1103" s="143"/>
      <c r="K1103" s="6"/>
      <c r="L1103" s="6"/>
    </row>
    <row r="1104" spans="1:12" x14ac:dyDescent="0.2">
      <c r="A1104" s="477"/>
      <c r="B1104" s="135"/>
      <c r="C1104" s="136"/>
      <c r="D1104" s="137"/>
      <c r="E1104" s="138"/>
      <c r="F1104" s="137"/>
      <c r="G1104" s="127"/>
      <c r="H1104" s="143"/>
      <c r="I1104" s="143"/>
      <c r="K1104" s="6"/>
      <c r="L1104" s="6"/>
    </row>
    <row r="1105" spans="1:12" x14ac:dyDescent="0.2">
      <c r="A1105" s="477"/>
      <c r="B1105" s="135"/>
      <c r="C1105" s="136"/>
      <c r="D1105" s="137"/>
      <c r="E1105" s="138"/>
      <c r="F1105" s="137"/>
      <c r="G1105" s="127"/>
      <c r="H1105" s="143"/>
      <c r="I1105" s="143"/>
      <c r="K1105" s="6"/>
      <c r="L1105" s="6"/>
    </row>
    <row r="1106" spans="1:12" x14ac:dyDescent="0.2">
      <c r="A1106" s="477"/>
      <c r="B1106" s="135"/>
      <c r="C1106" s="136"/>
      <c r="D1106" s="137"/>
      <c r="E1106" s="138"/>
      <c r="F1106" s="137"/>
      <c r="G1106" s="127"/>
      <c r="H1106" s="143"/>
      <c r="I1106" s="143"/>
      <c r="K1106" s="6"/>
      <c r="L1106" s="6"/>
    </row>
    <row r="1107" spans="1:12" x14ac:dyDescent="0.2">
      <c r="A1107" s="477"/>
      <c r="B1107" s="135"/>
      <c r="C1107" s="136"/>
      <c r="D1107" s="137"/>
      <c r="E1107" s="138"/>
      <c r="F1107" s="137"/>
      <c r="G1107" s="127"/>
      <c r="H1107" s="143"/>
      <c r="I1107" s="143"/>
      <c r="K1107" s="6"/>
      <c r="L1107" s="6"/>
    </row>
    <row r="1108" spans="1:12" x14ac:dyDescent="0.2">
      <c r="A1108" s="477"/>
      <c r="B1108" s="135"/>
      <c r="C1108" s="136"/>
      <c r="D1108" s="137"/>
      <c r="E1108" s="138"/>
      <c r="F1108" s="137"/>
      <c r="G1108" s="127"/>
      <c r="H1108" s="143"/>
      <c r="I1108" s="143"/>
      <c r="K1108" s="6"/>
      <c r="L1108" s="6"/>
    </row>
    <row r="1109" spans="1:12" x14ac:dyDescent="0.2">
      <c r="A1109" s="477"/>
      <c r="B1109" s="135"/>
      <c r="C1109" s="136"/>
      <c r="D1109" s="137"/>
      <c r="E1109" s="138"/>
      <c r="F1109" s="137"/>
      <c r="G1109" s="127"/>
      <c r="H1109" s="143"/>
      <c r="I1109" s="143"/>
      <c r="K1109" s="6"/>
      <c r="L1109" s="6"/>
    </row>
    <row r="1110" spans="1:12" x14ac:dyDescent="0.2">
      <c r="A1110" s="477"/>
      <c r="B1110" s="135"/>
      <c r="C1110" s="136"/>
      <c r="D1110" s="137"/>
      <c r="E1110" s="138"/>
      <c r="F1110" s="137"/>
      <c r="G1110" s="127"/>
      <c r="H1110" s="143"/>
      <c r="I1110" s="143"/>
      <c r="K1110" s="6"/>
      <c r="L1110" s="6"/>
    </row>
    <row r="1111" spans="1:12" x14ac:dyDescent="0.2">
      <c r="A1111" s="477"/>
      <c r="B1111" s="135"/>
      <c r="C1111" s="136"/>
      <c r="D1111" s="137"/>
      <c r="E1111" s="138"/>
      <c r="F1111" s="137"/>
      <c r="G1111" s="127"/>
      <c r="H1111" s="143"/>
      <c r="I1111" s="143"/>
      <c r="K1111" s="6"/>
      <c r="L1111" s="6"/>
    </row>
    <row r="1112" spans="1:12" x14ac:dyDescent="0.2">
      <c r="A1112" s="477"/>
      <c r="B1112" s="135"/>
      <c r="C1112" s="136"/>
      <c r="D1112" s="137"/>
      <c r="E1112" s="138"/>
      <c r="F1112" s="137"/>
      <c r="G1112" s="127"/>
      <c r="H1112" s="143"/>
      <c r="I1112" s="143"/>
      <c r="K1112" s="6"/>
      <c r="L1112" s="6"/>
    </row>
    <row r="1113" spans="1:12" x14ac:dyDescent="0.2">
      <c r="A1113" s="477"/>
      <c r="B1113" s="135"/>
      <c r="C1113" s="136"/>
      <c r="D1113" s="137"/>
      <c r="E1113" s="138"/>
      <c r="F1113" s="137"/>
      <c r="G1113" s="127"/>
      <c r="H1113" s="143"/>
      <c r="I1113" s="143"/>
      <c r="K1113" s="6"/>
      <c r="L1113" s="6"/>
    </row>
    <row r="1114" spans="1:12" x14ac:dyDescent="0.2">
      <c r="A1114" s="477"/>
      <c r="B1114" s="135"/>
      <c r="C1114" s="136"/>
      <c r="D1114" s="137"/>
      <c r="E1114" s="138"/>
      <c r="F1114" s="137"/>
      <c r="G1114" s="127"/>
      <c r="H1114" s="143"/>
      <c r="I1114" s="143"/>
      <c r="K1114" s="6"/>
      <c r="L1114" s="6"/>
    </row>
    <row r="1115" spans="1:12" x14ac:dyDescent="0.2">
      <c r="A1115" s="477"/>
      <c r="B1115" s="135"/>
      <c r="C1115" s="136"/>
      <c r="D1115" s="137"/>
      <c r="E1115" s="138"/>
      <c r="F1115" s="137"/>
      <c r="G1115" s="127"/>
      <c r="H1115" s="143"/>
      <c r="I1115" s="143"/>
      <c r="K1115" s="6"/>
      <c r="L1115" s="6"/>
    </row>
    <row r="1116" spans="1:12" x14ac:dyDescent="0.2">
      <c r="A1116" s="477"/>
      <c r="B1116" s="135"/>
      <c r="C1116" s="136"/>
      <c r="D1116" s="137"/>
      <c r="E1116" s="138"/>
      <c r="F1116" s="137"/>
      <c r="G1116" s="127"/>
      <c r="H1116" s="143"/>
      <c r="I1116" s="143"/>
      <c r="K1116" s="6"/>
      <c r="L1116" s="6"/>
    </row>
    <row r="1117" spans="1:12" x14ac:dyDescent="0.2">
      <c r="A1117" s="477"/>
      <c r="B1117" s="135"/>
      <c r="C1117" s="136"/>
      <c r="D1117" s="137"/>
      <c r="E1117" s="138"/>
      <c r="F1117" s="137"/>
      <c r="G1117" s="127"/>
      <c r="H1117" s="143"/>
      <c r="I1117" s="143"/>
      <c r="K1117" s="6"/>
      <c r="L1117" s="6"/>
    </row>
    <row r="1118" spans="1:12" x14ac:dyDescent="0.2">
      <c r="A1118" s="477"/>
      <c r="B1118" s="135"/>
      <c r="C1118" s="136"/>
      <c r="D1118" s="137"/>
      <c r="E1118" s="138"/>
      <c r="F1118" s="137"/>
      <c r="G1118" s="127"/>
      <c r="H1118" s="143"/>
      <c r="I1118" s="143"/>
      <c r="K1118" s="6"/>
      <c r="L1118" s="6"/>
    </row>
    <row r="1119" spans="1:12" x14ac:dyDescent="0.2">
      <c r="A1119" s="477"/>
      <c r="B1119" s="135"/>
      <c r="C1119" s="136"/>
      <c r="D1119" s="137"/>
      <c r="E1119" s="138"/>
      <c r="F1119" s="137"/>
      <c r="G1119" s="127"/>
      <c r="H1119" s="143"/>
      <c r="I1119" s="143"/>
      <c r="K1119" s="6"/>
      <c r="L1119" s="6"/>
    </row>
    <row r="1120" spans="1:12" x14ac:dyDescent="0.2">
      <c r="A1120" s="477"/>
      <c r="B1120" s="135"/>
      <c r="C1120" s="136"/>
      <c r="D1120" s="137"/>
      <c r="E1120" s="138"/>
      <c r="F1120" s="137"/>
      <c r="G1120" s="127"/>
      <c r="H1120" s="143"/>
      <c r="I1120" s="143"/>
      <c r="K1120" s="6"/>
      <c r="L1120" s="6"/>
    </row>
    <row r="1121" spans="1:12" x14ac:dyDescent="0.2">
      <c r="A1121" s="477"/>
      <c r="B1121" s="135"/>
      <c r="C1121" s="136"/>
      <c r="D1121" s="137"/>
      <c r="E1121" s="138"/>
      <c r="F1121" s="137"/>
      <c r="G1121" s="127"/>
      <c r="H1121" s="143"/>
      <c r="I1121" s="143"/>
      <c r="K1121" s="6"/>
      <c r="L1121" s="6"/>
    </row>
    <row r="1122" spans="1:12" x14ac:dyDescent="0.2">
      <c r="A1122" s="477"/>
      <c r="B1122" s="135"/>
      <c r="C1122" s="136"/>
      <c r="D1122" s="137"/>
      <c r="E1122" s="138"/>
      <c r="F1122" s="137"/>
      <c r="G1122" s="127"/>
      <c r="H1122" s="143"/>
      <c r="I1122" s="143"/>
      <c r="K1122" s="6"/>
      <c r="L1122" s="6"/>
    </row>
    <row r="1123" spans="1:12" x14ac:dyDescent="0.2">
      <c r="A1123" s="477"/>
      <c r="B1123" s="135"/>
      <c r="C1123" s="136"/>
      <c r="D1123" s="137"/>
      <c r="E1123" s="138"/>
      <c r="F1123" s="137"/>
      <c r="G1123" s="127"/>
      <c r="H1123" s="143"/>
      <c r="I1123" s="143"/>
      <c r="K1123" s="6"/>
      <c r="L1123" s="6"/>
    </row>
    <row r="1124" spans="1:12" x14ac:dyDescent="0.2">
      <c r="A1124" s="477"/>
      <c r="B1124" s="135"/>
      <c r="C1124" s="136"/>
      <c r="D1124" s="137"/>
      <c r="E1124" s="138"/>
      <c r="F1124" s="137"/>
      <c r="G1124" s="127"/>
      <c r="H1124" s="143"/>
      <c r="I1124" s="143"/>
      <c r="K1124" s="6"/>
      <c r="L1124" s="6"/>
    </row>
    <row r="1125" spans="1:12" x14ac:dyDescent="0.2">
      <c r="A1125" s="477"/>
      <c r="B1125" s="135"/>
      <c r="C1125" s="136"/>
      <c r="D1125" s="137"/>
      <c r="E1125" s="138"/>
      <c r="F1125" s="137"/>
      <c r="G1125" s="127"/>
      <c r="H1125" s="143"/>
      <c r="I1125" s="143"/>
      <c r="K1125" s="6"/>
      <c r="L1125" s="6"/>
    </row>
    <row r="1126" spans="1:12" x14ac:dyDescent="0.2">
      <c r="A1126" s="477"/>
      <c r="B1126" s="135"/>
      <c r="C1126" s="136"/>
      <c r="D1126" s="137"/>
      <c r="E1126" s="138"/>
      <c r="F1126" s="137"/>
      <c r="G1126" s="127"/>
      <c r="H1126" s="143"/>
      <c r="I1126" s="143"/>
      <c r="K1126" s="6"/>
      <c r="L1126" s="6"/>
    </row>
    <row r="1127" spans="1:12" x14ac:dyDescent="0.2">
      <c r="A1127" s="477"/>
      <c r="B1127" s="135"/>
      <c r="C1127" s="136"/>
      <c r="D1127" s="137"/>
      <c r="E1127" s="138"/>
      <c r="F1127" s="137"/>
      <c r="G1127" s="127"/>
      <c r="H1127" s="143"/>
      <c r="I1127" s="143"/>
      <c r="K1127" s="6"/>
      <c r="L1127" s="6"/>
    </row>
    <row r="1128" spans="1:12" x14ac:dyDescent="0.2">
      <c r="A1128" s="477"/>
      <c r="B1128" s="135"/>
      <c r="C1128" s="136"/>
      <c r="D1128" s="137"/>
      <c r="E1128" s="138"/>
      <c r="F1128" s="137"/>
      <c r="G1128" s="127"/>
      <c r="H1128" s="143"/>
      <c r="I1128" s="143"/>
      <c r="K1128" s="6"/>
      <c r="L1128" s="6"/>
    </row>
    <row r="1129" spans="1:12" x14ac:dyDescent="0.2">
      <c r="A1129" s="477"/>
      <c r="B1129" s="135"/>
      <c r="C1129" s="136"/>
      <c r="D1129" s="137"/>
      <c r="E1129" s="138"/>
      <c r="F1129" s="137"/>
      <c r="G1129" s="127"/>
      <c r="H1129" s="143"/>
      <c r="I1129" s="143"/>
      <c r="K1129" s="6"/>
      <c r="L1129" s="6"/>
    </row>
    <row r="1130" spans="1:12" x14ac:dyDescent="0.2">
      <c r="A1130" s="477"/>
      <c r="B1130" s="135"/>
      <c r="C1130" s="136"/>
      <c r="D1130" s="137"/>
      <c r="E1130" s="138"/>
      <c r="F1130" s="137"/>
      <c r="G1130" s="127"/>
      <c r="H1130" s="143"/>
      <c r="I1130" s="143"/>
      <c r="K1130" s="6"/>
      <c r="L1130" s="6"/>
    </row>
    <row r="1131" spans="1:12" x14ac:dyDescent="0.2">
      <c r="A1131" s="477"/>
      <c r="B1131" s="135"/>
      <c r="C1131" s="136"/>
      <c r="D1131" s="137"/>
      <c r="E1131" s="138"/>
      <c r="F1131" s="137"/>
      <c r="G1131" s="127"/>
      <c r="H1131" s="143"/>
      <c r="I1131" s="143"/>
      <c r="K1131" s="6"/>
      <c r="L1131" s="6"/>
    </row>
    <row r="1132" spans="1:12" x14ac:dyDescent="0.2">
      <c r="A1132" s="477"/>
      <c r="B1132" s="135"/>
      <c r="C1132" s="136"/>
      <c r="D1132" s="137"/>
      <c r="E1132" s="138"/>
      <c r="F1132" s="137"/>
      <c r="G1132" s="127"/>
      <c r="H1132" s="143"/>
      <c r="I1132" s="143"/>
      <c r="K1132" s="6"/>
      <c r="L1132" s="6"/>
    </row>
    <row r="1133" spans="1:12" x14ac:dyDescent="0.2">
      <c r="A1133" s="477"/>
      <c r="B1133" s="135"/>
      <c r="C1133" s="136"/>
      <c r="D1133" s="137"/>
      <c r="E1133" s="138"/>
      <c r="F1133" s="137"/>
      <c r="G1133" s="127"/>
      <c r="H1133" s="143"/>
      <c r="I1133" s="143"/>
      <c r="K1133" s="6"/>
      <c r="L1133" s="6"/>
    </row>
    <row r="1134" spans="1:12" x14ac:dyDescent="0.2">
      <c r="A1134" s="477"/>
      <c r="B1134" s="135"/>
      <c r="C1134" s="136"/>
      <c r="D1134" s="137"/>
      <c r="E1134" s="138"/>
      <c r="F1134" s="137"/>
      <c r="G1134" s="127"/>
      <c r="H1134" s="143"/>
      <c r="I1134" s="143"/>
      <c r="K1134" s="6"/>
      <c r="L1134" s="6"/>
    </row>
    <row r="1135" spans="1:12" x14ac:dyDescent="0.2">
      <c r="A1135" s="477"/>
      <c r="B1135" s="135"/>
      <c r="C1135" s="136"/>
      <c r="D1135" s="137"/>
      <c r="E1135" s="138"/>
      <c r="F1135" s="137"/>
      <c r="G1135" s="127"/>
      <c r="H1135" s="143"/>
      <c r="I1135" s="143"/>
      <c r="K1135" s="6"/>
      <c r="L1135" s="6"/>
    </row>
    <row r="1136" spans="1:12" x14ac:dyDescent="0.2">
      <c r="A1136" s="477"/>
      <c r="B1136" s="135"/>
      <c r="C1136" s="136"/>
      <c r="D1136" s="137"/>
      <c r="E1136" s="138"/>
      <c r="F1136" s="137"/>
      <c r="G1136" s="127"/>
      <c r="H1136" s="143"/>
      <c r="I1136" s="143"/>
      <c r="K1136" s="6"/>
      <c r="L1136" s="6"/>
    </row>
    <row r="1137" spans="1:12" x14ac:dyDescent="0.2">
      <c r="A1137" s="477"/>
      <c r="B1137" s="135"/>
      <c r="C1137" s="136"/>
      <c r="D1137" s="137"/>
      <c r="E1137" s="138"/>
      <c r="F1137" s="137"/>
      <c r="G1137" s="127"/>
      <c r="H1137" s="143"/>
      <c r="I1137" s="143"/>
      <c r="K1137" s="6"/>
      <c r="L1137" s="6"/>
    </row>
    <row r="1138" spans="1:12" x14ac:dyDescent="0.2">
      <c r="A1138" s="477"/>
      <c r="B1138" s="135"/>
      <c r="C1138" s="136"/>
      <c r="D1138" s="137"/>
      <c r="E1138" s="138"/>
      <c r="F1138" s="137"/>
      <c r="G1138" s="127"/>
      <c r="H1138" s="143"/>
      <c r="I1138" s="143"/>
      <c r="K1138" s="6"/>
      <c r="L1138" s="6"/>
    </row>
    <row r="1139" spans="1:12" x14ac:dyDescent="0.2">
      <c r="A1139" s="477"/>
      <c r="B1139" s="135"/>
      <c r="C1139" s="136"/>
      <c r="D1139" s="137"/>
      <c r="E1139" s="138"/>
      <c r="F1139" s="137"/>
      <c r="G1139" s="127"/>
      <c r="H1139" s="143"/>
      <c r="I1139" s="143"/>
      <c r="K1139" s="6"/>
      <c r="L1139" s="6"/>
    </row>
    <row r="1140" spans="1:12" x14ac:dyDescent="0.2">
      <c r="A1140" s="477"/>
      <c r="B1140" s="135"/>
      <c r="C1140" s="136"/>
      <c r="D1140" s="137"/>
      <c r="E1140" s="138"/>
      <c r="F1140" s="137"/>
      <c r="G1140" s="127"/>
      <c r="H1140" s="143"/>
      <c r="I1140" s="143"/>
      <c r="K1140" s="6"/>
      <c r="L1140" s="6"/>
    </row>
    <row r="1141" spans="1:12" x14ac:dyDescent="0.2">
      <c r="A1141" s="477"/>
      <c r="B1141" s="135"/>
      <c r="C1141" s="136"/>
      <c r="D1141" s="137"/>
      <c r="E1141" s="138"/>
      <c r="F1141" s="137"/>
      <c r="G1141" s="127"/>
      <c r="H1141" s="143"/>
      <c r="I1141" s="143"/>
      <c r="K1141" s="6"/>
      <c r="L1141" s="6"/>
    </row>
    <row r="1142" spans="1:12" x14ac:dyDescent="0.2">
      <c r="A1142" s="477"/>
      <c r="B1142" s="135"/>
      <c r="C1142" s="136"/>
      <c r="D1142" s="137"/>
      <c r="E1142" s="138"/>
      <c r="F1142" s="137"/>
      <c r="G1142" s="127"/>
      <c r="H1142" s="143"/>
      <c r="I1142" s="143"/>
      <c r="K1142" s="6"/>
      <c r="L1142" s="6"/>
    </row>
    <row r="1143" spans="1:12" x14ac:dyDescent="0.2">
      <c r="A1143" s="477"/>
      <c r="B1143" s="135"/>
      <c r="C1143" s="136"/>
      <c r="D1143" s="137"/>
      <c r="E1143" s="138"/>
      <c r="F1143" s="137"/>
      <c r="G1143" s="127"/>
      <c r="H1143" s="143"/>
      <c r="I1143" s="143"/>
      <c r="K1143" s="6"/>
      <c r="L1143" s="6"/>
    </row>
    <row r="1144" spans="1:12" x14ac:dyDescent="0.2">
      <c r="A1144" s="477"/>
      <c r="B1144" s="135"/>
      <c r="C1144" s="136"/>
      <c r="D1144" s="137"/>
      <c r="E1144" s="138"/>
      <c r="F1144" s="137"/>
      <c r="G1144" s="127"/>
      <c r="H1144" s="143"/>
      <c r="I1144" s="143"/>
      <c r="K1144" s="6"/>
      <c r="L1144" s="6"/>
    </row>
    <row r="1145" spans="1:12" x14ac:dyDescent="0.2">
      <c r="A1145" s="477"/>
      <c r="B1145" s="135"/>
      <c r="C1145" s="136"/>
      <c r="D1145" s="137"/>
      <c r="E1145" s="138"/>
      <c r="F1145" s="137"/>
      <c r="G1145" s="127"/>
      <c r="H1145" s="143"/>
      <c r="I1145" s="143"/>
      <c r="K1145" s="6"/>
      <c r="L1145" s="6"/>
    </row>
    <row r="1146" spans="1:12" x14ac:dyDescent="0.2">
      <c r="A1146" s="477"/>
      <c r="B1146" s="135"/>
      <c r="C1146" s="136"/>
      <c r="D1146" s="137"/>
      <c r="E1146" s="138"/>
      <c r="F1146" s="137"/>
      <c r="G1146" s="127"/>
      <c r="H1146" s="143"/>
      <c r="I1146" s="143"/>
      <c r="K1146" s="6"/>
      <c r="L1146" s="6"/>
    </row>
    <row r="1147" spans="1:12" x14ac:dyDescent="0.2">
      <c r="A1147" s="477"/>
      <c r="B1147" s="135"/>
      <c r="C1147" s="136"/>
      <c r="D1147" s="137"/>
      <c r="E1147" s="138"/>
      <c r="F1147" s="137"/>
      <c r="G1147" s="127"/>
      <c r="H1147" s="143"/>
      <c r="I1147" s="143"/>
      <c r="K1147" s="6"/>
      <c r="L1147" s="6"/>
    </row>
    <row r="1148" spans="1:12" x14ac:dyDescent="0.2">
      <c r="A1148" s="477"/>
      <c r="B1148" s="135"/>
      <c r="C1148" s="136"/>
      <c r="D1148" s="137"/>
      <c r="E1148" s="138"/>
      <c r="F1148" s="137"/>
      <c r="G1148" s="127"/>
      <c r="H1148" s="143"/>
      <c r="I1148" s="143"/>
      <c r="K1148" s="6"/>
      <c r="L1148" s="6"/>
    </row>
    <row r="1149" spans="1:12" x14ac:dyDescent="0.2">
      <c r="A1149" s="477"/>
      <c r="B1149" s="135"/>
      <c r="C1149" s="136"/>
      <c r="D1149" s="137"/>
      <c r="E1149" s="138"/>
      <c r="F1149" s="137"/>
      <c r="G1149" s="127"/>
      <c r="H1149" s="143"/>
      <c r="I1149" s="143"/>
      <c r="K1149" s="6"/>
      <c r="L1149" s="6"/>
    </row>
    <row r="1150" spans="1:12" x14ac:dyDescent="0.2">
      <c r="A1150" s="477"/>
      <c r="B1150" s="135"/>
      <c r="C1150" s="136"/>
      <c r="D1150" s="137"/>
      <c r="E1150" s="138"/>
      <c r="F1150" s="137"/>
      <c r="G1150" s="127"/>
      <c r="H1150" s="143"/>
      <c r="I1150" s="143"/>
      <c r="K1150" s="6"/>
      <c r="L1150" s="6"/>
    </row>
    <row r="1151" spans="1:12" x14ac:dyDescent="0.2">
      <c r="A1151" s="477"/>
      <c r="B1151" s="135"/>
      <c r="C1151" s="136"/>
      <c r="D1151" s="137"/>
      <c r="E1151" s="138"/>
      <c r="F1151" s="137"/>
      <c r="G1151" s="127"/>
      <c r="H1151" s="143"/>
      <c r="I1151" s="143"/>
      <c r="K1151" s="6"/>
      <c r="L1151" s="6"/>
    </row>
    <row r="1152" spans="1:12" x14ac:dyDescent="0.2">
      <c r="A1152" s="477"/>
      <c r="B1152" s="135"/>
      <c r="C1152" s="136"/>
      <c r="D1152" s="137"/>
      <c r="E1152" s="138"/>
      <c r="F1152" s="137"/>
      <c r="G1152" s="127"/>
      <c r="H1152" s="143"/>
      <c r="I1152" s="143"/>
      <c r="K1152" s="6"/>
      <c r="L1152" s="6"/>
    </row>
    <row r="1153" spans="1:12" x14ac:dyDescent="0.2">
      <c r="A1153" s="477"/>
      <c r="B1153" s="135"/>
      <c r="C1153" s="136"/>
      <c r="D1153" s="137"/>
      <c r="E1153" s="138"/>
      <c r="F1153" s="137"/>
      <c r="G1153" s="127"/>
      <c r="H1153" s="143"/>
      <c r="I1153" s="143"/>
      <c r="K1153" s="6"/>
      <c r="L1153" s="6"/>
    </row>
    <row r="1154" spans="1:12" x14ac:dyDescent="0.2">
      <c r="A1154" s="477"/>
      <c r="B1154" s="135"/>
      <c r="C1154" s="136"/>
      <c r="D1154" s="137"/>
      <c r="E1154" s="138"/>
      <c r="F1154" s="137"/>
      <c r="G1154" s="127"/>
      <c r="H1154" s="143"/>
      <c r="I1154" s="143"/>
      <c r="K1154" s="6"/>
      <c r="L1154" s="6"/>
    </row>
    <row r="1155" spans="1:12" x14ac:dyDescent="0.2">
      <c r="A1155" s="477"/>
      <c r="B1155" s="135"/>
      <c r="C1155" s="136"/>
      <c r="D1155" s="137"/>
      <c r="E1155" s="138"/>
      <c r="F1155" s="137"/>
      <c r="G1155" s="127"/>
      <c r="H1155" s="143"/>
      <c r="I1155" s="143"/>
      <c r="K1155" s="6"/>
      <c r="L1155" s="6"/>
    </row>
    <row r="1156" spans="1:12" x14ac:dyDescent="0.2">
      <c r="A1156" s="477"/>
      <c r="B1156" s="135"/>
      <c r="C1156" s="136"/>
      <c r="D1156" s="137"/>
      <c r="E1156" s="138"/>
      <c r="F1156" s="137"/>
      <c r="G1156" s="127"/>
      <c r="H1156" s="143"/>
      <c r="I1156" s="143"/>
      <c r="K1156" s="6"/>
      <c r="L1156" s="6"/>
    </row>
    <row r="1157" spans="1:12" x14ac:dyDescent="0.2">
      <c r="A1157" s="477"/>
      <c r="B1157" s="135"/>
      <c r="C1157" s="136"/>
      <c r="D1157" s="137"/>
      <c r="E1157" s="138"/>
      <c r="F1157" s="137"/>
      <c r="G1157" s="127"/>
      <c r="H1157" s="143"/>
      <c r="I1157" s="143"/>
      <c r="K1157" s="6"/>
      <c r="L1157" s="6"/>
    </row>
    <row r="1158" spans="1:12" x14ac:dyDescent="0.2">
      <c r="A1158" s="477"/>
      <c r="B1158" s="135"/>
      <c r="C1158" s="136"/>
      <c r="D1158" s="137"/>
      <c r="E1158" s="138"/>
      <c r="F1158" s="137"/>
      <c r="G1158" s="127"/>
      <c r="H1158" s="143"/>
      <c r="I1158" s="143"/>
      <c r="K1158" s="6"/>
      <c r="L1158" s="6"/>
    </row>
    <row r="1159" spans="1:12" x14ac:dyDescent="0.2">
      <c r="A1159" s="477"/>
      <c r="B1159" s="135"/>
      <c r="C1159" s="136"/>
      <c r="D1159" s="137"/>
      <c r="E1159" s="138"/>
      <c r="F1159" s="137"/>
      <c r="G1159" s="127"/>
      <c r="H1159" s="143"/>
      <c r="I1159" s="143"/>
      <c r="K1159" s="6"/>
      <c r="L1159" s="6"/>
    </row>
    <row r="1160" spans="1:12" x14ac:dyDescent="0.2">
      <c r="A1160" s="477"/>
      <c r="B1160" s="135"/>
      <c r="C1160" s="136"/>
      <c r="D1160" s="137"/>
      <c r="E1160" s="138"/>
      <c r="F1160" s="137"/>
      <c r="G1160" s="127"/>
      <c r="H1160" s="143"/>
      <c r="I1160" s="143"/>
      <c r="K1160" s="6"/>
      <c r="L1160" s="6"/>
    </row>
    <row r="1161" spans="1:12" x14ac:dyDescent="0.2">
      <c r="A1161" s="477"/>
      <c r="B1161" s="135"/>
      <c r="C1161" s="136"/>
      <c r="D1161" s="137"/>
      <c r="E1161" s="138"/>
      <c r="F1161" s="137"/>
      <c r="G1161" s="127"/>
      <c r="H1161" s="143"/>
      <c r="I1161" s="143"/>
      <c r="K1161" s="6"/>
      <c r="L1161" s="6"/>
    </row>
    <row r="1162" spans="1:12" x14ac:dyDescent="0.2">
      <c r="A1162" s="477"/>
      <c r="B1162" s="135"/>
      <c r="C1162" s="136"/>
      <c r="D1162" s="137"/>
      <c r="E1162" s="138"/>
      <c r="F1162" s="137"/>
      <c r="G1162" s="127"/>
      <c r="H1162" s="143"/>
      <c r="I1162" s="143"/>
      <c r="K1162" s="6"/>
      <c r="L1162" s="6"/>
    </row>
    <row r="1163" spans="1:12" x14ac:dyDescent="0.2">
      <c r="A1163" s="477"/>
      <c r="B1163" s="135"/>
      <c r="C1163" s="136"/>
      <c r="D1163" s="137"/>
      <c r="E1163" s="138"/>
      <c r="F1163" s="137"/>
      <c r="G1163" s="127"/>
      <c r="H1163" s="143"/>
      <c r="I1163" s="143"/>
      <c r="K1163" s="6"/>
      <c r="L1163" s="6"/>
    </row>
    <row r="1164" spans="1:12" x14ac:dyDescent="0.2">
      <c r="A1164" s="477"/>
      <c r="B1164" s="135"/>
      <c r="C1164" s="136"/>
      <c r="D1164" s="137"/>
      <c r="E1164" s="138"/>
      <c r="F1164" s="137"/>
      <c r="G1164" s="127"/>
      <c r="H1164" s="143"/>
      <c r="I1164" s="143"/>
      <c r="K1164" s="6"/>
      <c r="L1164" s="6"/>
    </row>
    <row r="1165" spans="1:12" x14ac:dyDescent="0.2">
      <c r="A1165" s="477"/>
      <c r="B1165" s="135"/>
      <c r="C1165" s="136"/>
      <c r="D1165" s="137"/>
      <c r="E1165" s="138"/>
      <c r="F1165" s="137"/>
      <c r="G1165" s="127"/>
      <c r="H1165" s="143"/>
      <c r="I1165" s="143"/>
      <c r="K1165" s="6"/>
      <c r="L1165" s="6"/>
    </row>
    <row r="1166" spans="1:12" x14ac:dyDescent="0.2">
      <c r="A1166" s="477"/>
      <c r="B1166" s="135"/>
      <c r="C1166" s="136"/>
      <c r="D1166" s="137"/>
      <c r="E1166" s="138"/>
      <c r="F1166" s="137"/>
      <c r="G1166" s="127"/>
      <c r="H1166" s="143"/>
      <c r="I1166" s="143"/>
      <c r="K1166" s="6"/>
      <c r="L1166" s="6"/>
    </row>
    <row r="1167" spans="1:12" x14ac:dyDescent="0.2">
      <c r="A1167" s="477"/>
      <c r="B1167" s="135"/>
      <c r="C1167" s="136"/>
      <c r="D1167" s="137"/>
      <c r="E1167" s="138"/>
      <c r="F1167" s="137"/>
      <c r="G1167" s="127"/>
      <c r="H1167" s="143"/>
      <c r="I1167" s="143"/>
      <c r="K1167" s="6"/>
      <c r="L1167" s="6"/>
    </row>
    <row r="1168" spans="1:12" x14ac:dyDescent="0.2">
      <c r="A1168" s="477"/>
      <c r="B1168" s="135"/>
      <c r="C1168" s="136"/>
      <c r="D1168" s="137"/>
      <c r="E1168" s="138"/>
      <c r="F1168" s="137"/>
      <c r="G1168" s="127"/>
      <c r="H1168" s="143"/>
      <c r="I1168" s="143"/>
      <c r="K1168" s="6"/>
      <c r="L1168" s="6"/>
    </row>
    <row r="1169" spans="1:12" x14ac:dyDescent="0.2">
      <c r="A1169" s="477"/>
      <c r="B1169" s="135"/>
      <c r="C1169" s="136"/>
      <c r="D1169" s="137"/>
      <c r="E1169" s="138"/>
      <c r="F1169" s="137"/>
      <c r="G1169" s="127"/>
      <c r="H1169" s="143"/>
      <c r="I1169" s="143"/>
      <c r="K1169" s="6"/>
      <c r="L1169" s="6"/>
    </row>
    <row r="1170" spans="1:12" x14ac:dyDescent="0.2">
      <c r="A1170" s="477"/>
      <c r="B1170" s="135"/>
      <c r="C1170" s="136"/>
      <c r="D1170" s="137"/>
      <c r="E1170" s="138"/>
      <c r="F1170" s="137"/>
      <c r="G1170" s="127"/>
      <c r="H1170" s="143"/>
      <c r="I1170" s="143"/>
      <c r="K1170" s="6"/>
      <c r="L1170" s="6"/>
    </row>
    <row r="1171" spans="1:12" x14ac:dyDescent="0.2">
      <c r="A1171" s="477"/>
      <c r="B1171" s="135"/>
      <c r="C1171" s="136"/>
      <c r="D1171" s="137"/>
      <c r="E1171" s="138"/>
      <c r="F1171" s="137"/>
      <c r="G1171" s="127"/>
      <c r="H1171" s="143"/>
      <c r="I1171" s="143"/>
      <c r="K1171" s="6"/>
      <c r="L1171" s="6"/>
    </row>
    <row r="1172" spans="1:12" x14ac:dyDescent="0.2">
      <c r="A1172" s="477"/>
      <c r="B1172" s="135"/>
      <c r="C1172" s="136"/>
      <c r="D1172" s="137"/>
      <c r="E1172" s="138"/>
      <c r="F1172" s="137"/>
      <c r="G1172" s="127"/>
      <c r="H1172" s="143"/>
      <c r="I1172" s="143"/>
      <c r="K1172" s="6"/>
      <c r="L1172" s="6"/>
    </row>
    <row r="1173" spans="1:12" x14ac:dyDescent="0.2">
      <c r="A1173" s="477"/>
      <c r="B1173" s="135"/>
      <c r="C1173" s="136"/>
      <c r="D1173" s="137"/>
      <c r="E1173" s="138"/>
      <c r="F1173" s="137"/>
      <c r="G1173" s="127"/>
      <c r="H1173" s="143"/>
      <c r="I1173" s="143"/>
      <c r="K1173" s="6"/>
      <c r="L1173" s="6"/>
    </row>
    <row r="1174" spans="1:12" x14ac:dyDescent="0.2">
      <c r="A1174" s="477"/>
      <c r="B1174" s="135"/>
      <c r="C1174" s="136"/>
      <c r="D1174" s="137"/>
      <c r="E1174" s="138"/>
      <c r="F1174" s="137"/>
      <c r="G1174" s="127"/>
      <c r="H1174" s="143"/>
      <c r="I1174" s="143"/>
      <c r="K1174" s="6"/>
      <c r="L1174" s="6"/>
    </row>
    <row r="1175" spans="1:12" x14ac:dyDescent="0.2">
      <c r="A1175" s="477"/>
      <c r="B1175" s="135"/>
      <c r="C1175" s="136"/>
      <c r="D1175" s="137"/>
      <c r="E1175" s="138"/>
      <c r="F1175" s="137"/>
      <c r="G1175" s="127"/>
      <c r="H1175" s="143"/>
      <c r="I1175" s="143"/>
      <c r="K1175" s="6"/>
      <c r="L1175" s="6"/>
    </row>
    <row r="1176" spans="1:12" x14ac:dyDescent="0.2">
      <c r="A1176" s="477"/>
      <c r="B1176" s="135"/>
      <c r="C1176" s="136"/>
      <c r="D1176" s="137"/>
      <c r="E1176" s="138"/>
      <c r="F1176" s="137"/>
      <c r="G1176" s="127"/>
      <c r="H1176" s="143"/>
      <c r="I1176" s="143"/>
      <c r="K1176" s="6"/>
      <c r="L1176" s="6"/>
    </row>
    <row r="1177" spans="1:12" x14ac:dyDescent="0.2">
      <c r="A1177" s="477"/>
      <c r="B1177" s="135"/>
      <c r="C1177" s="136"/>
      <c r="D1177" s="137"/>
      <c r="E1177" s="138"/>
      <c r="F1177" s="137"/>
      <c r="G1177" s="127"/>
      <c r="H1177" s="143"/>
      <c r="I1177" s="143"/>
      <c r="K1177" s="6"/>
      <c r="L1177" s="6"/>
    </row>
    <row r="1178" spans="1:12" x14ac:dyDescent="0.2">
      <c r="A1178" s="477"/>
      <c r="B1178" s="135"/>
      <c r="C1178" s="136"/>
      <c r="D1178" s="137"/>
      <c r="E1178" s="138"/>
      <c r="F1178" s="137"/>
      <c r="G1178" s="127"/>
      <c r="H1178" s="143"/>
      <c r="I1178" s="143"/>
      <c r="K1178" s="6"/>
      <c r="L1178" s="6"/>
    </row>
    <row r="1179" spans="1:12" x14ac:dyDescent="0.2">
      <c r="A1179" s="477"/>
      <c r="B1179" s="135"/>
      <c r="C1179" s="136"/>
      <c r="D1179" s="137"/>
      <c r="E1179" s="138"/>
      <c r="F1179" s="137"/>
      <c r="G1179" s="127"/>
      <c r="H1179" s="143"/>
      <c r="I1179" s="143"/>
      <c r="K1179" s="6"/>
      <c r="L1179" s="6"/>
    </row>
    <row r="1180" spans="1:12" x14ac:dyDescent="0.2">
      <c r="A1180" s="477"/>
      <c r="B1180" s="135"/>
      <c r="C1180" s="136"/>
      <c r="D1180" s="137"/>
      <c r="E1180" s="138"/>
      <c r="F1180" s="137"/>
      <c r="G1180" s="127"/>
      <c r="H1180" s="143"/>
      <c r="I1180" s="143"/>
      <c r="K1180" s="6"/>
      <c r="L1180" s="6"/>
    </row>
    <row r="1181" spans="1:12" x14ac:dyDescent="0.2">
      <c r="A1181" s="477"/>
      <c r="B1181" s="135"/>
      <c r="C1181" s="136"/>
      <c r="D1181" s="137"/>
      <c r="E1181" s="138"/>
      <c r="F1181" s="137"/>
      <c r="G1181" s="127"/>
      <c r="H1181" s="143"/>
      <c r="I1181" s="143"/>
      <c r="K1181" s="6"/>
      <c r="L1181" s="6"/>
    </row>
    <row r="1182" spans="1:12" x14ac:dyDescent="0.2">
      <c r="A1182" s="477"/>
      <c r="B1182" s="135"/>
      <c r="C1182" s="136"/>
      <c r="D1182" s="137"/>
      <c r="E1182" s="138"/>
      <c r="F1182" s="137"/>
      <c r="G1182" s="127"/>
      <c r="H1182" s="143"/>
      <c r="I1182" s="143"/>
      <c r="K1182" s="6"/>
      <c r="L1182" s="6"/>
    </row>
    <row r="1183" spans="1:12" x14ac:dyDescent="0.2">
      <c r="A1183" s="477"/>
      <c r="B1183" s="135"/>
      <c r="C1183" s="136"/>
      <c r="D1183" s="137"/>
      <c r="E1183" s="138"/>
      <c r="F1183" s="137"/>
      <c r="G1183" s="127"/>
      <c r="H1183" s="143"/>
      <c r="I1183" s="143"/>
      <c r="K1183" s="6"/>
      <c r="L1183" s="6"/>
    </row>
    <row r="1184" spans="1:12" x14ac:dyDescent="0.2">
      <c r="A1184" s="477"/>
      <c r="B1184" s="135"/>
      <c r="C1184" s="136"/>
      <c r="D1184" s="137"/>
      <c r="E1184" s="138"/>
      <c r="F1184" s="137"/>
      <c r="G1184" s="127"/>
      <c r="H1184" s="143"/>
      <c r="I1184" s="143"/>
      <c r="K1184" s="6"/>
      <c r="L1184" s="6"/>
    </row>
    <row r="1185" spans="1:12" x14ac:dyDescent="0.2">
      <c r="A1185" s="477"/>
      <c r="B1185" s="135"/>
      <c r="C1185" s="136"/>
      <c r="D1185" s="137"/>
      <c r="E1185" s="138"/>
      <c r="F1185" s="137"/>
      <c r="G1185" s="127"/>
      <c r="H1185" s="143"/>
      <c r="I1185" s="143"/>
      <c r="K1185" s="6"/>
      <c r="L1185" s="6"/>
    </row>
    <row r="1186" spans="1:12" x14ac:dyDescent="0.2">
      <c r="A1186" s="477"/>
      <c r="B1186" s="135"/>
      <c r="C1186" s="136"/>
      <c r="D1186" s="137"/>
      <c r="E1186" s="138"/>
      <c r="F1186" s="137"/>
      <c r="G1186" s="127"/>
      <c r="H1186" s="143"/>
      <c r="I1186" s="143"/>
      <c r="K1186" s="6"/>
      <c r="L1186" s="6"/>
    </row>
    <row r="1187" spans="1:12" x14ac:dyDescent="0.2">
      <c r="A1187" s="477"/>
      <c r="B1187" s="135"/>
      <c r="C1187" s="136"/>
      <c r="D1187" s="137"/>
      <c r="E1187" s="138"/>
      <c r="F1187" s="137"/>
      <c r="G1187" s="127"/>
      <c r="H1187" s="143"/>
      <c r="I1187" s="143"/>
      <c r="K1187" s="6"/>
      <c r="L1187" s="6"/>
    </row>
    <row r="1188" spans="1:12" x14ac:dyDescent="0.2">
      <c r="A1188" s="477"/>
      <c r="B1188" s="135"/>
      <c r="C1188" s="136"/>
      <c r="D1188" s="137"/>
      <c r="E1188" s="138"/>
      <c r="F1188" s="137"/>
      <c r="G1188" s="127"/>
      <c r="H1188" s="143"/>
      <c r="I1188" s="143"/>
      <c r="K1188" s="6"/>
      <c r="L1188" s="6"/>
    </row>
    <row r="1189" spans="1:12" x14ac:dyDescent="0.2">
      <c r="A1189" s="477"/>
      <c r="B1189" s="135"/>
      <c r="C1189" s="136"/>
      <c r="D1189" s="137"/>
      <c r="E1189" s="138"/>
      <c r="F1189" s="137"/>
      <c r="G1189" s="127"/>
      <c r="H1189" s="143"/>
      <c r="I1189" s="143"/>
      <c r="K1189" s="6"/>
      <c r="L1189" s="6"/>
    </row>
    <row r="1190" spans="1:12" x14ac:dyDescent="0.2">
      <c r="A1190" s="477"/>
      <c r="B1190" s="135"/>
      <c r="C1190" s="136"/>
      <c r="D1190" s="137"/>
      <c r="E1190" s="138"/>
      <c r="F1190" s="137"/>
      <c r="G1190" s="127"/>
      <c r="H1190" s="143"/>
      <c r="I1190" s="143"/>
      <c r="K1190" s="6"/>
      <c r="L1190" s="6"/>
    </row>
    <row r="1191" spans="1:12" x14ac:dyDescent="0.2">
      <c r="A1191" s="477"/>
      <c r="B1191" s="135"/>
      <c r="C1191" s="136"/>
      <c r="D1191" s="137"/>
      <c r="E1191" s="138"/>
      <c r="F1191" s="137"/>
      <c r="G1191" s="127"/>
      <c r="H1191" s="143"/>
      <c r="I1191" s="143"/>
      <c r="K1191" s="6"/>
      <c r="L1191" s="6"/>
    </row>
    <row r="1192" spans="1:12" x14ac:dyDescent="0.2">
      <c r="A1192" s="477"/>
      <c r="B1192" s="135"/>
      <c r="C1192" s="136"/>
      <c r="D1192" s="137"/>
      <c r="E1192" s="138"/>
      <c r="F1192" s="137"/>
      <c r="G1192" s="127"/>
      <c r="H1192" s="143"/>
      <c r="I1192" s="143"/>
      <c r="K1192" s="6"/>
      <c r="L1192" s="6"/>
    </row>
    <row r="1193" spans="1:12" x14ac:dyDescent="0.2">
      <c r="A1193" s="477"/>
      <c r="B1193" s="135"/>
      <c r="C1193" s="136"/>
      <c r="D1193" s="137"/>
      <c r="E1193" s="138"/>
      <c r="F1193" s="137"/>
      <c r="G1193" s="127"/>
      <c r="H1193" s="143"/>
      <c r="I1193" s="143"/>
      <c r="K1193" s="6"/>
      <c r="L1193" s="6"/>
    </row>
    <row r="1194" spans="1:12" x14ac:dyDescent="0.2">
      <c r="A1194" s="477"/>
      <c r="B1194" s="135"/>
      <c r="C1194" s="136"/>
      <c r="D1194" s="137"/>
      <c r="E1194" s="138"/>
      <c r="F1194" s="137"/>
      <c r="G1194" s="127"/>
      <c r="H1194" s="143"/>
      <c r="I1194" s="143"/>
      <c r="K1194" s="6"/>
      <c r="L1194" s="6"/>
    </row>
    <row r="1195" spans="1:12" x14ac:dyDescent="0.2">
      <c r="A1195" s="477"/>
      <c r="B1195" s="135"/>
      <c r="C1195" s="136"/>
      <c r="D1195" s="137"/>
      <c r="E1195" s="138"/>
      <c r="F1195" s="137"/>
      <c r="G1195" s="127"/>
      <c r="H1195" s="143"/>
      <c r="I1195" s="143"/>
      <c r="K1195" s="6"/>
      <c r="L1195" s="6"/>
    </row>
    <row r="1196" spans="1:12" x14ac:dyDescent="0.2">
      <c r="A1196" s="477"/>
      <c r="B1196" s="135"/>
      <c r="C1196" s="136"/>
      <c r="D1196" s="137"/>
      <c r="E1196" s="138"/>
      <c r="F1196" s="137"/>
      <c r="G1196" s="127"/>
      <c r="H1196" s="143"/>
      <c r="I1196" s="143"/>
      <c r="K1196" s="6"/>
      <c r="L1196" s="6"/>
    </row>
    <row r="1197" spans="1:12" x14ac:dyDescent="0.2">
      <c r="A1197" s="477"/>
      <c r="B1197" s="135"/>
      <c r="C1197" s="136"/>
      <c r="D1197" s="137"/>
      <c r="E1197" s="138"/>
      <c r="F1197" s="137"/>
      <c r="G1197" s="127"/>
      <c r="H1197" s="143"/>
      <c r="I1197" s="143"/>
      <c r="K1197" s="6"/>
      <c r="L1197" s="6"/>
    </row>
    <row r="1198" spans="1:12" x14ac:dyDescent="0.2">
      <c r="A1198" s="477"/>
      <c r="B1198" s="135"/>
      <c r="C1198" s="136"/>
      <c r="D1198" s="137"/>
      <c r="E1198" s="138"/>
      <c r="F1198" s="137"/>
      <c r="G1198" s="127"/>
      <c r="H1198" s="143"/>
      <c r="I1198" s="143"/>
      <c r="K1198" s="6"/>
      <c r="L1198" s="6"/>
    </row>
    <row r="1199" spans="1:12" x14ac:dyDescent="0.2">
      <c r="A1199" s="477"/>
      <c r="B1199" s="135"/>
      <c r="C1199" s="136"/>
      <c r="D1199" s="137"/>
      <c r="E1199" s="138"/>
      <c r="F1199" s="137"/>
      <c r="G1199" s="127"/>
      <c r="H1199" s="143"/>
      <c r="I1199" s="143"/>
      <c r="K1199" s="6"/>
      <c r="L1199" s="6"/>
    </row>
    <row r="1200" spans="1:12" x14ac:dyDescent="0.2">
      <c r="A1200" s="477"/>
      <c r="B1200" s="135"/>
      <c r="C1200" s="136"/>
      <c r="D1200" s="137"/>
      <c r="E1200" s="138"/>
      <c r="F1200" s="137"/>
      <c r="G1200" s="127"/>
      <c r="H1200" s="143"/>
      <c r="I1200" s="143"/>
      <c r="K1200" s="6"/>
      <c r="L1200" s="6"/>
    </row>
    <row r="1201" spans="1:12" x14ac:dyDescent="0.2">
      <c r="A1201" s="477"/>
      <c r="B1201" s="135"/>
      <c r="C1201" s="136"/>
      <c r="D1201" s="137"/>
      <c r="E1201" s="138"/>
      <c r="F1201" s="137"/>
      <c r="G1201" s="127"/>
      <c r="H1201" s="143"/>
      <c r="I1201" s="143"/>
      <c r="K1201" s="6"/>
      <c r="L1201" s="6"/>
    </row>
    <row r="1202" spans="1:12" x14ac:dyDescent="0.2">
      <c r="A1202" s="477"/>
      <c r="B1202" s="135"/>
      <c r="C1202" s="136"/>
      <c r="D1202" s="137"/>
      <c r="E1202" s="138"/>
      <c r="F1202" s="137"/>
      <c r="G1202" s="127"/>
      <c r="H1202" s="143"/>
      <c r="I1202" s="143"/>
      <c r="K1202" s="6"/>
      <c r="L1202" s="6"/>
    </row>
    <row r="1203" spans="1:12" x14ac:dyDescent="0.2">
      <c r="A1203" s="477"/>
      <c r="B1203" s="135"/>
      <c r="C1203" s="136"/>
      <c r="D1203" s="137"/>
      <c r="E1203" s="138"/>
      <c r="F1203" s="137"/>
      <c r="G1203" s="127"/>
      <c r="H1203" s="143"/>
      <c r="I1203" s="143"/>
      <c r="K1203" s="6"/>
      <c r="L1203" s="6"/>
    </row>
    <row r="1204" spans="1:12" x14ac:dyDescent="0.2">
      <c r="A1204" s="477"/>
      <c r="B1204" s="135"/>
      <c r="C1204" s="136"/>
      <c r="D1204" s="137"/>
      <c r="E1204" s="138"/>
      <c r="F1204" s="137"/>
      <c r="G1204" s="127"/>
      <c r="H1204" s="143"/>
      <c r="I1204" s="143"/>
      <c r="K1204" s="6"/>
      <c r="L1204" s="6"/>
    </row>
    <row r="1205" spans="1:12" x14ac:dyDescent="0.2">
      <c r="A1205" s="477"/>
      <c r="B1205" s="135"/>
      <c r="C1205" s="136"/>
      <c r="D1205" s="137"/>
      <c r="E1205" s="138"/>
      <c r="F1205" s="137"/>
      <c r="G1205" s="127"/>
      <c r="H1205" s="143"/>
      <c r="I1205" s="143"/>
      <c r="K1205" s="6"/>
      <c r="L1205" s="6"/>
    </row>
    <row r="1206" spans="1:12" x14ac:dyDescent="0.2">
      <c r="A1206" s="477"/>
      <c r="B1206" s="135"/>
      <c r="C1206" s="136"/>
      <c r="D1206" s="137"/>
      <c r="E1206" s="138"/>
      <c r="F1206" s="137"/>
      <c r="G1206" s="127"/>
      <c r="H1206" s="143"/>
      <c r="I1206" s="143"/>
      <c r="K1206" s="6"/>
      <c r="L1206" s="6"/>
    </row>
    <row r="1207" spans="1:12" x14ac:dyDescent="0.2">
      <c r="A1207" s="477"/>
      <c r="B1207" s="135"/>
      <c r="C1207" s="136"/>
      <c r="D1207" s="137"/>
      <c r="E1207" s="138"/>
      <c r="F1207" s="137"/>
      <c r="G1207" s="127"/>
      <c r="H1207" s="143"/>
      <c r="I1207" s="143"/>
      <c r="K1207" s="6"/>
      <c r="L1207" s="6"/>
    </row>
    <row r="1208" spans="1:12" x14ac:dyDescent="0.2">
      <c r="A1208" s="477"/>
      <c r="B1208" s="135"/>
      <c r="C1208" s="136"/>
      <c r="D1208" s="137"/>
      <c r="E1208" s="138"/>
      <c r="F1208" s="137"/>
      <c r="G1208" s="127"/>
      <c r="H1208" s="143"/>
      <c r="I1208" s="143"/>
      <c r="K1208" s="6"/>
      <c r="L1208" s="6"/>
    </row>
    <row r="1209" spans="1:12" x14ac:dyDescent="0.2">
      <c r="A1209" s="477"/>
      <c r="B1209" s="135"/>
      <c r="C1209" s="136"/>
      <c r="D1209" s="137"/>
      <c r="E1209" s="138"/>
      <c r="F1209" s="137"/>
      <c r="G1209" s="127"/>
      <c r="H1209" s="143"/>
      <c r="I1209" s="143"/>
      <c r="K1209" s="6"/>
      <c r="L1209" s="6"/>
    </row>
    <row r="1210" spans="1:12" x14ac:dyDescent="0.2">
      <c r="A1210" s="477"/>
      <c r="B1210" s="135"/>
      <c r="C1210" s="136"/>
      <c r="D1210" s="137"/>
      <c r="E1210" s="138"/>
      <c r="F1210" s="137"/>
      <c r="G1210" s="127"/>
      <c r="H1210" s="143"/>
      <c r="I1210" s="143"/>
      <c r="K1210" s="6"/>
      <c r="L1210" s="6"/>
    </row>
    <row r="1211" spans="1:12" x14ac:dyDescent="0.2">
      <c r="A1211" s="477"/>
      <c r="B1211" s="135"/>
      <c r="C1211" s="136"/>
      <c r="D1211" s="137"/>
      <c r="E1211" s="138"/>
      <c r="F1211" s="137"/>
      <c r="G1211" s="127"/>
      <c r="H1211" s="143"/>
      <c r="I1211" s="143"/>
      <c r="K1211" s="6"/>
      <c r="L1211" s="6"/>
    </row>
    <row r="1212" spans="1:12" x14ac:dyDescent="0.2">
      <c r="A1212" s="477"/>
      <c r="B1212" s="135"/>
      <c r="C1212" s="136"/>
      <c r="D1212" s="137"/>
      <c r="E1212" s="138"/>
      <c r="F1212" s="137"/>
      <c r="G1212" s="127"/>
      <c r="H1212" s="143"/>
      <c r="I1212" s="143"/>
      <c r="K1212" s="6"/>
      <c r="L1212" s="6"/>
    </row>
    <row r="1213" spans="1:12" x14ac:dyDescent="0.2">
      <c r="A1213" s="477"/>
      <c r="B1213" s="135"/>
      <c r="C1213" s="136"/>
      <c r="D1213" s="137"/>
      <c r="E1213" s="138"/>
      <c r="F1213" s="137"/>
      <c r="G1213" s="127"/>
      <c r="H1213" s="143"/>
      <c r="I1213" s="143"/>
      <c r="K1213" s="6"/>
      <c r="L1213" s="6"/>
    </row>
    <row r="1214" spans="1:12" x14ac:dyDescent="0.2">
      <c r="A1214" s="477"/>
      <c r="B1214" s="135"/>
      <c r="C1214" s="136"/>
      <c r="D1214" s="137"/>
      <c r="E1214" s="138"/>
      <c r="F1214" s="137"/>
      <c r="G1214" s="127"/>
      <c r="H1214" s="143"/>
      <c r="I1214" s="143"/>
      <c r="K1214" s="6"/>
      <c r="L1214" s="6"/>
    </row>
    <row r="1215" spans="1:12" x14ac:dyDescent="0.2">
      <c r="A1215" s="477"/>
      <c r="B1215" s="135"/>
      <c r="C1215" s="136"/>
      <c r="D1215" s="137"/>
      <c r="E1215" s="138"/>
      <c r="F1215" s="137"/>
      <c r="G1215" s="127"/>
      <c r="H1215" s="143"/>
      <c r="I1215" s="143"/>
      <c r="K1215" s="6"/>
      <c r="L1215" s="6"/>
    </row>
    <row r="1216" spans="1:12" x14ac:dyDescent="0.2">
      <c r="A1216" s="477"/>
      <c r="B1216" s="135"/>
      <c r="C1216" s="136"/>
      <c r="D1216" s="137"/>
      <c r="E1216" s="138"/>
      <c r="F1216" s="137"/>
      <c r="G1216" s="127"/>
      <c r="H1216" s="143"/>
      <c r="I1216" s="143"/>
      <c r="K1216" s="6"/>
      <c r="L1216" s="6"/>
    </row>
    <row r="1217" spans="1:12" x14ac:dyDescent="0.2">
      <c r="A1217" s="477"/>
      <c r="B1217" s="135"/>
      <c r="C1217" s="136"/>
      <c r="D1217" s="137"/>
      <c r="E1217" s="138"/>
      <c r="F1217" s="137"/>
      <c r="G1217" s="127"/>
      <c r="H1217" s="143"/>
      <c r="I1217" s="143"/>
      <c r="K1217" s="6"/>
      <c r="L1217" s="6"/>
    </row>
    <row r="1218" spans="1:12" x14ac:dyDescent="0.2">
      <c r="A1218" s="477"/>
      <c r="B1218" s="135"/>
      <c r="C1218" s="136"/>
      <c r="D1218" s="137"/>
      <c r="E1218" s="138"/>
      <c r="F1218" s="137"/>
      <c r="G1218" s="127"/>
      <c r="H1218" s="143"/>
      <c r="I1218" s="143"/>
      <c r="K1218" s="6"/>
      <c r="L1218" s="6"/>
    </row>
    <row r="1219" spans="1:12" x14ac:dyDescent="0.2">
      <c r="A1219" s="477"/>
      <c r="B1219" s="135"/>
      <c r="C1219" s="136"/>
      <c r="D1219" s="137"/>
      <c r="E1219" s="138"/>
      <c r="F1219" s="137"/>
      <c r="G1219" s="127"/>
      <c r="H1219" s="143"/>
      <c r="I1219" s="143"/>
      <c r="K1219" s="6"/>
      <c r="L1219" s="6"/>
    </row>
    <row r="1220" spans="1:12" x14ac:dyDescent="0.2">
      <c r="A1220" s="477"/>
      <c r="B1220" s="135"/>
      <c r="C1220" s="136"/>
      <c r="D1220" s="137"/>
      <c r="E1220" s="138"/>
      <c r="F1220" s="137"/>
      <c r="G1220" s="127"/>
      <c r="H1220" s="143"/>
      <c r="I1220" s="143"/>
      <c r="K1220" s="6"/>
      <c r="L1220" s="6"/>
    </row>
    <row r="1221" spans="1:12" x14ac:dyDescent="0.2">
      <c r="A1221" s="477"/>
      <c r="B1221" s="135"/>
      <c r="C1221" s="136"/>
      <c r="D1221" s="137"/>
      <c r="E1221" s="138"/>
      <c r="F1221" s="137"/>
      <c r="G1221" s="127"/>
      <c r="H1221" s="143"/>
      <c r="I1221" s="143"/>
      <c r="K1221" s="6"/>
      <c r="L1221" s="6"/>
    </row>
    <row r="1222" spans="1:12" x14ac:dyDescent="0.2">
      <c r="A1222" s="477"/>
      <c r="B1222" s="135"/>
      <c r="C1222" s="136"/>
      <c r="D1222" s="137"/>
      <c r="E1222" s="138"/>
      <c r="F1222" s="137"/>
      <c r="G1222" s="127"/>
      <c r="H1222" s="143"/>
      <c r="I1222" s="143"/>
      <c r="K1222" s="6"/>
      <c r="L1222" s="6"/>
    </row>
    <row r="1223" spans="1:12" x14ac:dyDescent="0.2">
      <c r="A1223" s="477"/>
      <c r="B1223" s="135"/>
      <c r="C1223" s="136"/>
      <c r="D1223" s="137"/>
      <c r="E1223" s="138"/>
      <c r="F1223" s="137"/>
      <c r="G1223" s="127"/>
      <c r="H1223" s="143"/>
      <c r="I1223" s="143"/>
      <c r="K1223" s="6"/>
      <c r="L1223" s="6"/>
    </row>
    <row r="1224" spans="1:12" x14ac:dyDescent="0.2">
      <c r="A1224" s="477"/>
      <c r="B1224" s="135"/>
      <c r="C1224" s="136"/>
      <c r="D1224" s="137"/>
      <c r="E1224" s="138"/>
      <c r="F1224" s="137"/>
      <c r="G1224" s="127"/>
      <c r="H1224" s="143"/>
      <c r="I1224" s="143"/>
      <c r="K1224" s="6"/>
      <c r="L1224" s="6"/>
    </row>
    <row r="1225" spans="1:12" x14ac:dyDescent="0.2">
      <c r="A1225" s="477"/>
      <c r="B1225" s="135"/>
      <c r="C1225" s="136"/>
      <c r="D1225" s="137"/>
      <c r="E1225" s="138"/>
      <c r="F1225" s="137"/>
      <c r="G1225" s="127"/>
      <c r="H1225" s="143"/>
      <c r="I1225" s="143"/>
      <c r="K1225" s="6"/>
      <c r="L1225" s="6"/>
    </row>
    <row r="1226" spans="1:12" x14ac:dyDescent="0.2">
      <c r="A1226" s="477"/>
      <c r="B1226" s="135"/>
      <c r="C1226" s="136"/>
      <c r="D1226" s="137"/>
      <c r="E1226" s="138"/>
      <c r="F1226" s="137"/>
      <c r="G1226" s="127"/>
      <c r="H1226" s="143"/>
      <c r="I1226" s="143"/>
      <c r="K1226" s="6"/>
      <c r="L1226" s="6"/>
    </row>
    <row r="1227" spans="1:12" x14ac:dyDescent="0.2">
      <c r="A1227" s="477"/>
      <c r="B1227" s="135"/>
      <c r="C1227" s="136"/>
      <c r="D1227" s="137"/>
      <c r="E1227" s="138"/>
      <c r="F1227" s="137"/>
      <c r="G1227" s="127"/>
      <c r="H1227" s="143"/>
      <c r="I1227" s="143"/>
      <c r="K1227" s="6"/>
      <c r="L1227" s="6"/>
    </row>
    <row r="1228" spans="1:12" x14ac:dyDescent="0.2">
      <c r="A1228" s="477"/>
      <c r="B1228" s="135"/>
      <c r="C1228" s="136"/>
      <c r="D1228" s="137"/>
      <c r="E1228" s="138"/>
      <c r="F1228" s="137"/>
      <c r="G1228" s="127"/>
      <c r="H1228" s="143"/>
      <c r="I1228" s="143"/>
      <c r="K1228" s="6"/>
      <c r="L1228" s="6"/>
    </row>
    <row r="1229" spans="1:12" x14ac:dyDescent="0.2">
      <c r="A1229" s="477"/>
      <c r="B1229" s="135"/>
      <c r="C1229" s="136"/>
      <c r="D1229" s="137"/>
      <c r="E1229" s="138"/>
      <c r="F1229" s="137"/>
      <c r="G1229" s="127"/>
      <c r="H1229" s="143"/>
      <c r="I1229" s="143"/>
      <c r="K1229" s="6"/>
      <c r="L1229" s="6"/>
    </row>
    <row r="1230" spans="1:12" x14ac:dyDescent="0.2">
      <c r="A1230" s="477"/>
      <c r="B1230" s="135"/>
      <c r="C1230" s="136"/>
      <c r="D1230" s="137"/>
      <c r="E1230" s="138"/>
      <c r="F1230" s="137"/>
      <c r="G1230" s="127"/>
      <c r="H1230" s="143"/>
      <c r="I1230" s="143"/>
      <c r="K1230" s="6"/>
      <c r="L1230" s="6"/>
    </row>
    <row r="1231" spans="1:12" x14ac:dyDescent="0.2">
      <c r="A1231" s="477"/>
      <c r="B1231" s="135"/>
      <c r="C1231" s="136"/>
      <c r="D1231" s="137"/>
      <c r="E1231" s="138"/>
      <c r="F1231" s="137"/>
      <c r="G1231" s="127"/>
      <c r="H1231" s="143"/>
      <c r="I1231" s="143"/>
      <c r="K1231" s="6"/>
      <c r="L1231" s="6"/>
    </row>
    <row r="1232" spans="1:12" x14ac:dyDescent="0.2">
      <c r="A1232" s="477"/>
      <c r="B1232" s="135"/>
      <c r="C1232" s="136"/>
      <c r="D1232" s="137"/>
      <c r="E1232" s="138"/>
      <c r="F1232" s="137"/>
      <c r="G1232" s="127"/>
      <c r="H1232" s="143"/>
      <c r="I1232" s="143"/>
      <c r="K1232" s="6"/>
      <c r="L1232" s="6"/>
    </row>
    <row r="1233" spans="1:12" x14ac:dyDescent="0.2">
      <c r="A1233" s="477"/>
      <c r="B1233" s="135"/>
      <c r="C1233" s="136"/>
      <c r="D1233" s="137"/>
      <c r="E1233" s="138"/>
      <c r="F1233" s="137"/>
      <c r="G1233" s="127"/>
      <c r="H1233" s="143"/>
      <c r="I1233" s="143"/>
      <c r="K1233" s="6"/>
      <c r="L1233" s="6"/>
    </row>
    <row r="1234" spans="1:12" x14ac:dyDescent="0.2">
      <c r="A1234" s="477"/>
      <c r="B1234" s="135"/>
      <c r="C1234" s="136"/>
      <c r="D1234" s="137"/>
      <c r="E1234" s="138"/>
      <c r="F1234" s="137"/>
      <c r="G1234" s="127"/>
      <c r="H1234" s="143"/>
      <c r="I1234" s="143"/>
      <c r="K1234" s="6"/>
      <c r="L1234" s="6"/>
    </row>
    <row r="1235" spans="1:12" x14ac:dyDescent="0.2">
      <c r="A1235" s="477"/>
      <c r="B1235" s="135"/>
      <c r="C1235" s="136"/>
      <c r="D1235" s="137"/>
      <c r="E1235" s="138"/>
      <c r="F1235" s="137"/>
      <c r="G1235" s="127"/>
      <c r="H1235" s="143"/>
      <c r="I1235" s="143"/>
      <c r="K1235" s="6"/>
      <c r="L1235" s="6"/>
    </row>
    <row r="1236" spans="1:12" x14ac:dyDescent="0.2">
      <c r="A1236" s="477"/>
      <c r="B1236" s="135"/>
      <c r="C1236" s="136"/>
      <c r="D1236" s="137"/>
      <c r="E1236" s="138"/>
      <c r="F1236" s="137"/>
      <c r="G1236" s="127"/>
      <c r="H1236" s="143"/>
      <c r="I1236" s="143"/>
      <c r="K1236" s="6"/>
      <c r="L1236" s="6"/>
    </row>
    <row r="1237" spans="1:12" x14ac:dyDescent="0.2">
      <c r="A1237" s="477"/>
      <c r="B1237" s="135"/>
      <c r="C1237" s="136"/>
      <c r="D1237" s="137"/>
      <c r="E1237" s="138"/>
      <c r="F1237" s="137"/>
      <c r="G1237" s="127"/>
      <c r="H1237" s="143"/>
      <c r="I1237" s="143"/>
      <c r="K1237" s="6"/>
      <c r="L1237" s="6"/>
    </row>
    <row r="1238" spans="1:12" x14ac:dyDescent="0.2">
      <c r="A1238" s="477"/>
      <c r="B1238" s="135"/>
      <c r="C1238" s="136"/>
      <c r="D1238" s="137"/>
      <c r="E1238" s="138"/>
      <c r="F1238" s="137"/>
      <c r="G1238" s="127"/>
      <c r="H1238" s="143"/>
      <c r="I1238" s="143"/>
      <c r="K1238" s="6"/>
      <c r="L1238" s="6"/>
    </row>
    <row r="1239" spans="1:12" x14ac:dyDescent="0.2">
      <c r="A1239" s="477"/>
      <c r="B1239" s="135"/>
      <c r="C1239" s="136"/>
      <c r="D1239" s="137"/>
      <c r="E1239" s="138"/>
      <c r="F1239" s="137"/>
      <c r="G1239" s="127"/>
      <c r="H1239" s="143"/>
      <c r="I1239" s="143"/>
      <c r="K1239" s="6"/>
      <c r="L1239" s="6"/>
    </row>
    <row r="1240" spans="1:12" x14ac:dyDescent="0.2">
      <c r="A1240" s="477"/>
      <c r="B1240" s="135"/>
      <c r="C1240" s="136"/>
      <c r="D1240" s="137"/>
      <c r="E1240" s="138"/>
      <c r="F1240" s="137"/>
      <c r="G1240" s="127"/>
      <c r="H1240" s="143"/>
      <c r="I1240" s="143"/>
      <c r="K1240" s="6"/>
      <c r="L1240" s="6"/>
    </row>
    <row r="1241" spans="1:12" x14ac:dyDescent="0.2">
      <c r="A1241" s="477"/>
      <c r="B1241" s="135"/>
      <c r="C1241" s="136"/>
      <c r="D1241" s="137"/>
      <c r="E1241" s="138"/>
      <c r="F1241" s="137"/>
      <c r="G1241" s="127"/>
      <c r="H1241" s="143"/>
      <c r="I1241" s="143"/>
      <c r="K1241" s="6"/>
      <c r="L1241" s="6"/>
    </row>
    <row r="1242" spans="1:12" x14ac:dyDescent="0.2">
      <c r="A1242" s="477"/>
      <c r="B1242" s="135"/>
      <c r="C1242" s="136"/>
      <c r="D1242" s="137"/>
      <c r="E1242" s="138"/>
      <c r="F1242" s="137"/>
      <c r="G1242" s="127"/>
      <c r="H1242" s="143"/>
      <c r="I1242" s="143"/>
      <c r="K1242" s="6"/>
      <c r="L1242" s="6"/>
    </row>
    <row r="1243" spans="1:12" x14ac:dyDescent="0.2">
      <c r="A1243" s="477"/>
      <c r="B1243" s="135"/>
      <c r="C1243" s="136"/>
      <c r="D1243" s="137"/>
      <c r="E1243" s="138"/>
      <c r="F1243" s="137"/>
      <c r="G1243" s="127"/>
      <c r="H1243" s="143"/>
      <c r="I1243" s="143"/>
      <c r="K1243" s="6"/>
      <c r="L1243" s="6"/>
    </row>
    <row r="1244" spans="1:12" x14ac:dyDescent="0.2">
      <c r="A1244" s="477"/>
      <c r="B1244" s="135"/>
      <c r="C1244" s="136"/>
      <c r="D1244" s="137"/>
      <c r="E1244" s="138"/>
      <c r="F1244" s="137"/>
      <c r="G1244" s="127"/>
      <c r="H1244" s="143"/>
      <c r="I1244" s="143"/>
      <c r="K1244" s="6"/>
      <c r="L1244" s="6"/>
    </row>
    <row r="1245" spans="1:12" x14ac:dyDescent="0.2">
      <c r="A1245" s="477"/>
      <c r="B1245" s="135"/>
      <c r="C1245" s="136"/>
      <c r="D1245" s="137"/>
      <c r="E1245" s="138"/>
      <c r="F1245" s="137"/>
      <c r="G1245" s="127"/>
      <c r="H1245" s="143"/>
      <c r="I1245" s="143"/>
      <c r="K1245" s="6"/>
      <c r="L1245" s="6"/>
    </row>
    <row r="1246" spans="1:12" x14ac:dyDescent="0.2">
      <c r="A1246" s="477"/>
      <c r="B1246" s="135"/>
      <c r="C1246" s="136"/>
      <c r="D1246" s="137"/>
      <c r="E1246" s="138"/>
      <c r="F1246" s="137"/>
      <c r="G1246" s="127"/>
      <c r="H1246" s="143"/>
      <c r="I1246" s="143"/>
      <c r="K1246" s="6"/>
      <c r="L1246" s="6"/>
    </row>
    <row r="1247" spans="1:12" x14ac:dyDescent="0.2">
      <c r="A1247" s="477"/>
      <c r="B1247" s="135"/>
      <c r="C1247" s="136"/>
      <c r="D1247" s="137"/>
      <c r="E1247" s="138"/>
      <c r="F1247" s="137"/>
      <c r="G1247" s="127"/>
      <c r="H1247" s="143"/>
      <c r="I1247" s="143"/>
      <c r="K1247" s="6"/>
      <c r="L1247" s="6"/>
    </row>
    <row r="1248" spans="1:12" x14ac:dyDescent="0.2">
      <c r="A1248" s="477"/>
      <c r="B1248" s="135"/>
      <c r="C1248" s="136"/>
      <c r="D1248" s="137"/>
      <c r="E1248" s="138"/>
      <c r="F1248" s="137"/>
      <c r="G1248" s="127"/>
      <c r="H1248" s="143"/>
      <c r="I1248" s="143"/>
      <c r="K1248" s="6"/>
      <c r="L1248" s="6"/>
    </row>
    <row r="1249" spans="1:12" x14ac:dyDescent="0.2">
      <c r="A1249" s="477"/>
      <c r="B1249" s="135"/>
      <c r="C1249" s="136"/>
      <c r="D1249" s="137"/>
      <c r="E1249" s="138"/>
      <c r="F1249" s="137"/>
      <c r="G1249" s="127"/>
      <c r="H1249" s="143"/>
      <c r="I1249" s="143"/>
      <c r="K1249" s="6"/>
      <c r="L1249" s="6"/>
    </row>
    <row r="1250" spans="1:12" x14ac:dyDescent="0.2">
      <c r="A1250" s="477"/>
      <c r="B1250" s="135"/>
      <c r="C1250" s="136"/>
      <c r="D1250" s="137"/>
      <c r="E1250" s="138"/>
      <c r="F1250" s="137"/>
      <c r="G1250" s="127"/>
      <c r="H1250" s="143"/>
      <c r="I1250" s="143"/>
      <c r="K1250" s="6"/>
      <c r="L1250" s="6"/>
    </row>
    <row r="1251" spans="1:12" x14ac:dyDescent="0.2">
      <c r="A1251" s="477"/>
      <c r="B1251" s="135"/>
      <c r="C1251" s="136"/>
      <c r="D1251" s="137"/>
      <c r="E1251" s="138"/>
      <c r="F1251" s="137"/>
      <c r="G1251" s="127"/>
      <c r="H1251" s="143"/>
      <c r="I1251" s="143"/>
      <c r="K1251" s="6"/>
      <c r="L1251" s="6"/>
    </row>
    <row r="1252" spans="1:12" x14ac:dyDescent="0.2">
      <c r="A1252" s="477"/>
      <c r="B1252" s="135"/>
      <c r="C1252" s="136"/>
      <c r="D1252" s="137"/>
      <c r="E1252" s="138"/>
      <c r="F1252" s="137"/>
      <c r="G1252" s="127"/>
      <c r="H1252" s="143"/>
      <c r="I1252" s="143"/>
      <c r="K1252" s="6"/>
      <c r="L1252" s="6"/>
    </row>
    <row r="1253" spans="1:12" x14ac:dyDescent="0.2">
      <c r="A1253" s="477"/>
      <c r="B1253" s="135"/>
      <c r="C1253" s="136"/>
      <c r="D1253" s="137"/>
      <c r="E1253" s="138"/>
      <c r="F1253" s="137"/>
      <c r="G1253" s="127"/>
      <c r="H1253" s="143"/>
      <c r="I1253" s="143"/>
      <c r="K1253" s="6"/>
      <c r="L1253" s="6"/>
    </row>
    <row r="1254" spans="1:12" x14ac:dyDescent="0.2">
      <c r="A1254" s="477"/>
      <c r="B1254" s="135"/>
      <c r="C1254" s="136"/>
      <c r="D1254" s="137"/>
      <c r="E1254" s="138"/>
      <c r="F1254" s="137"/>
      <c r="G1254" s="127"/>
      <c r="H1254" s="143"/>
      <c r="I1254" s="143"/>
      <c r="K1254" s="6"/>
      <c r="L1254" s="6"/>
    </row>
    <row r="1255" spans="1:12" x14ac:dyDescent="0.2">
      <c r="A1255" s="477"/>
      <c r="B1255" s="135"/>
      <c r="C1255" s="136"/>
      <c r="D1255" s="137"/>
      <c r="E1255" s="138"/>
      <c r="F1255" s="137"/>
      <c r="G1255" s="127"/>
      <c r="H1255" s="143"/>
      <c r="I1255" s="143"/>
      <c r="K1255" s="6"/>
      <c r="L1255" s="6"/>
    </row>
    <row r="1256" spans="1:12" x14ac:dyDescent="0.2">
      <c r="A1256" s="477"/>
      <c r="B1256" s="135"/>
      <c r="C1256" s="136"/>
      <c r="D1256" s="137"/>
      <c r="E1256" s="138"/>
      <c r="F1256" s="137"/>
      <c r="G1256" s="127"/>
      <c r="H1256" s="143"/>
      <c r="I1256" s="143"/>
      <c r="K1256" s="6"/>
      <c r="L1256" s="6"/>
    </row>
    <row r="1257" spans="1:12" x14ac:dyDescent="0.2">
      <c r="A1257" s="477"/>
      <c r="B1257" s="135"/>
      <c r="C1257" s="136"/>
      <c r="D1257" s="137"/>
      <c r="E1257" s="138"/>
      <c r="F1257" s="137"/>
      <c r="G1257" s="127"/>
      <c r="H1257" s="143"/>
      <c r="I1257" s="143"/>
      <c r="K1257" s="6"/>
      <c r="L1257" s="6"/>
    </row>
    <row r="1258" spans="1:12" x14ac:dyDescent="0.2">
      <c r="A1258" s="477"/>
      <c r="B1258" s="135"/>
      <c r="C1258" s="136"/>
      <c r="D1258" s="137"/>
      <c r="E1258" s="138"/>
      <c r="F1258" s="137"/>
      <c r="G1258" s="127"/>
      <c r="H1258" s="143"/>
      <c r="I1258" s="143"/>
      <c r="K1258" s="6"/>
      <c r="L1258" s="6"/>
    </row>
    <row r="1259" spans="1:12" x14ac:dyDescent="0.2">
      <c r="A1259" s="477"/>
      <c r="B1259" s="135"/>
      <c r="C1259" s="136"/>
      <c r="D1259" s="137"/>
      <c r="E1259" s="138"/>
      <c r="F1259" s="137"/>
      <c r="G1259" s="127"/>
      <c r="H1259" s="143"/>
      <c r="I1259" s="143"/>
      <c r="K1259" s="6"/>
      <c r="L1259" s="6"/>
    </row>
    <row r="1260" spans="1:12" x14ac:dyDescent="0.2">
      <c r="A1260" s="477"/>
      <c r="B1260" s="135"/>
      <c r="C1260" s="136"/>
      <c r="D1260" s="137"/>
      <c r="E1260" s="138"/>
      <c r="F1260" s="137"/>
      <c r="G1260" s="127"/>
      <c r="H1260" s="143"/>
      <c r="I1260" s="143"/>
      <c r="K1260" s="6"/>
      <c r="L1260" s="6"/>
    </row>
    <row r="1261" spans="1:12" x14ac:dyDescent="0.2">
      <c r="A1261" s="477"/>
      <c r="B1261" s="135"/>
      <c r="C1261" s="136"/>
      <c r="D1261" s="137"/>
      <c r="E1261" s="138"/>
      <c r="F1261" s="137"/>
      <c r="G1261" s="127"/>
      <c r="H1261" s="143"/>
      <c r="I1261" s="143"/>
      <c r="K1261" s="6"/>
      <c r="L1261" s="6"/>
    </row>
    <row r="1262" spans="1:12" x14ac:dyDescent="0.2">
      <c r="A1262" s="477"/>
      <c r="B1262" s="135"/>
      <c r="C1262" s="136"/>
      <c r="D1262" s="137"/>
      <c r="E1262" s="138"/>
      <c r="F1262" s="137"/>
      <c r="G1262" s="127"/>
      <c r="H1262" s="143"/>
      <c r="I1262" s="143"/>
      <c r="K1262" s="6"/>
      <c r="L1262" s="6"/>
    </row>
    <row r="1263" spans="1:12" x14ac:dyDescent="0.2">
      <c r="A1263" s="477"/>
      <c r="B1263" s="135"/>
      <c r="C1263" s="136"/>
      <c r="D1263" s="137"/>
      <c r="E1263" s="138"/>
      <c r="F1263" s="137"/>
      <c r="G1263" s="127"/>
      <c r="H1263" s="143"/>
      <c r="I1263" s="143"/>
      <c r="K1263" s="6"/>
      <c r="L1263" s="6"/>
    </row>
    <row r="1264" spans="1:12" x14ac:dyDescent="0.2">
      <c r="A1264" s="477"/>
      <c r="B1264" s="135"/>
      <c r="C1264" s="136"/>
      <c r="D1264" s="137"/>
      <c r="E1264" s="138"/>
      <c r="F1264" s="137"/>
      <c r="G1264" s="127"/>
      <c r="H1264" s="143"/>
      <c r="I1264" s="143"/>
      <c r="K1264" s="6"/>
      <c r="L1264" s="6"/>
    </row>
    <row r="1265" spans="1:12" x14ac:dyDescent="0.2">
      <c r="A1265" s="477"/>
      <c r="B1265" s="135"/>
      <c r="C1265" s="136"/>
      <c r="D1265" s="137"/>
      <c r="E1265" s="138"/>
      <c r="F1265" s="137"/>
      <c r="G1265" s="127"/>
      <c r="H1265" s="143"/>
      <c r="I1265" s="143"/>
      <c r="K1265" s="6"/>
      <c r="L1265" s="6"/>
    </row>
    <row r="1266" spans="1:12" x14ac:dyDescent="0.2">
      <c r="A1266" s="477"/>
      <c r="B1266" s="135"/>
      <c r="C1266" s="136"/>
      <c r="D1266" s="137"/>
      <c r="E1266" s="138"/>
      <c r="F1266" s="137"/>
      <c r="G1266" s="127"/>
      <c r="H1266" s="143"/>
      <c r="I1266" s="143"/>
      <c r="K1266" s="6"/>
      <c r="L1266" s="6"/>
    </row>
    <row r="1267" spans="1:12" x14ac:dyDescent="0.2">
      <c r="A1267" s="477"/>
      <c r="B1267" s="135"/>
      <c r="C1267" s="136"/>
      <c r="D1267" s="137"/>
      <c r="E1267" s="138"/>
      <c r="F1267" s="137"/>
      <c r="G1267" s="127"/>
      <c r="H1267" s="143"/>
      <c r="I1267" s="143"/>
      <c r="K1267" s="6"/>
      <c r="L1267" s="6"/>
    </row>
    <row r="1268" spans="1:12" x14ac:dyDescent="0.2">
      <c r="A1268" s="477"/>
      <c r="B1268" s="135"/>
      <c r="C1268" s="136"/>
      <c r="D1268" s="137"/>
      <c r="E1268" s="138"/>
      <c r="F1268" s="137"/>
      <c r="G1268" s="127"/>
      <c r="H1268" s="143"/>
      <c r="I1268" s="143"/>
      <c r="K1268" s="6"/>
      <c r="L1268" s="6"/>
    </row>
    <row r="1269" spans="1:12" x14ac:dyDescent="0.2">
      <c r="A1269" s="477"/>
      <c r="B1269" s="135"/>
      <c r="C1269" s="136"/>
      <c r="D1269" s="137"/>
      <c r="E1269" s="138"/>
      <c r="F1269" s="137"/>
      <c r="G1269" s="127"/>
      <c r="H1269" s="143"/>
      <c r="I1269" s="143"/>
      <c r="K1269" s="6"/>
      <c r="L1269" s="6"/>
    </row>
    <row r="1270" spans="1:12" x14ac:dyDescent="0.2">
      <c r="A1270" s="477"/>
      <c r="B1270" s="135"/>
      <c r="C1270" s="136"/>
      <c r="D1270" s="137"/>
      <c r="E1270" s="138"/>
      <c r="F1270" s="137"/>
      <c r="G1270" s="127"/>
      <c r="H1270" s="143"/>
      <c r="I1270" s="143"/>
      <c r="K1270" s="6"/>
      <c r="L1270" s="6"/>
    </row>
    <row r="1271" spans="1:12" x14ac:dyDescent="0.2">
      <c r="A1271" s="477"/>
      <c r="B1271" s="135"/>
      <c r="C1271" s="136"/>
      <c r="D1271" s="137"/>
      <c r="E1271" s="138"/>
      <c r="F1271" s="137"/>
      <c r="G1271" s="127"/>
      <c r="H1271" s="143"/>
      <c r="I1271" s="143"/>
      <c r="K1271" s="6"/>
      <c r="L1271" s="6"/>
    </row>
    <row r="1272" spans="1:12" x14ac:dyDescent="0.2">
      <c r="A1272" s="477"/>
      <c r="B1272" s="135"/>
      <c r="C1272" s="136"/>
      <c r="D1272" s="137"/>
      <c r="E1272" s="138"/>
      <c r="F1272" s="137"/>
      <c r="G1272" s="127"/>
      <c r="H1272" s="143"/>
      <c r="I1272" s="143"/>
      <c r="K1272" s="6"/>
      <c r="L1272" s="6"/>
    </row>
    <row r="1273" spans="1:12" x14ac:dyDescent="0.2">
      <c r="A1273" s="477"/>
      <c r="B1273" s="135"/>
      <c r="C1273" s="136"/>
      <c r="D1273" s="137"/>
      <c r="E1273" s="138"/>
      <c r="F1273" s="137"/>
      <c r="G1273" s="127"/>
      <c r="H1273" s="143"/>
      <c r="I1273" s="143"/>
      <c r="K1273" s="6"/>
      <c r="L1273" s="6"/>
    </row>
    <row r="1274" spans="1:12" x14ac:dyDescent="0.2">
      <c r="A1274" s="477"/>
      <c r="B1274" s="135"/>
      <c r="C1274" s="136"/>
      <c r="D1274" s="137"/>
      <c r="E1274" s="138"/>
      <c r="F1274" s="137"/>
      <c r="G1274" s="127"/>
      <c r="H1274" s="143"/>
      <c r="I1274" s="143"/>
      <c r="K1274" s="6"/>
      <c r="L1274" s="6"/>
    </row>
    <row r="1275" spans="1:12" x14ac:dyDescent="0.2">
      <c r="A1275" s="477"/>
      <c r="B1275" s="135"/>
      <c r="C1275" s="136"/>
      <c r="D1275" s="137"/>
      <c r="E1275" s="138"/>
      <c r="F1275" s="137"/>
      <c r="G1275" s="127"/>
      <c r="H1275" s="143"/>
      <c r="I1275" s="143"/>
      <c r="K1275" s="6"/>
      <c r="L1275" s="6"/>
    </row>
    <row r="1276" spans="1:12" x14ac:dyDescent="0.2">
      <c r="A1276" s="477"/>
      <c r="B1276" s="135"/>
      <c r="C1276" s="136"/>
      <c r="D1276" s="137"/>
      <c r="E1276" s="138"/>
      <c r="F1276" s="137"/>
      <c r="G1276" s="127"/>
      <c r="H1276" s="143"/>
      <c r="I1276" s="143"/>
      <c r="K1276" s="6"/>
      <c r="L1276" s="6"/>
    </row>
    <row r="1277" spans="1:12" x14ac:dyDescent="0.2">
      <c r="A1277" s="477"/>
      <c r="B1277" s="135"/>
      <c r="C1277" s="136"/>
      <c r="D1277" s="137"/>
      <c r="E1277" s="138"/>
      <c r="F1277" s="137"/>
      <c r="G1277" s="127"/>
      <c r="H1277" s="143"/>
      <c r="I1277" s="143"/>
      <c r="K1277" s="6"/>
      <c r="L1277" s="6"/>
    </row>
    <row r="1278" spans="1:12" x14ac:dyDescent="0.2">
      <c r="A1278" s="477"/>
      <c r="B1278" s="135"/>
      <c r="C1278" s="136"/>
      <c r="D1278" s="137"/>
      <c r="E1278" s="138"/>
      <c r="F1278" s="137"/>
      <c r="G1278" s="127"/>
      <c r="H1278" s="143"/>
      <c r="I1278" s="143"/>
      <c r="K1278" s="6"/>
      <c r="L1278" s="6"/>
    </row>
    <row r="1279" spans="1:12" x14ac:dyDescent="0.2">
      <c r="A1279" s="477"/>
      <c r="B1279" s="135"/>
      <c r="C1279" s="136"/>
      <c r="D1279" s="137"/>
      <c r="E1279" s="138"/>
      <c r="F1279" s="137"/>
      <c r="G1279" s="127"/>
      <c r="H1279" s="143"/>
      <c r="I1279" s="143"/>
      <c r="K1279" s="6"/>
      <c r="L1279" s="6"/>
    </row>
    <row r="1280" spans="1:12" x14ac:dyDescent="0.2">
      <c r="A1280" s="477"/>
      <c r="B1280" s="135"/>
      <c r="C1280" s="136"/>
      <c r="D1280" s="137"/>
      <c r="E1280" s="138"/>
      <c r="F1280" s="137"/>
      <c r="G1280" s="127"/>
      <c r="H1280" s="143"/>
      <c r="I1280" s="143"/>
      <c r="K1280" s="6"/>
      <c r="L1280" s="6"/>
    </row>
    <row r="1281" spans="1:12" x14ac:dyDescent="0.2">
      <c r="A1281" s="477"/>
      <c r="B1281" s="135"/>
      <c r="C1281" s="136"/>
      <c r="D1281" s="137"/>
      <c r="E1281" s="138"/>
      <c r="F1281" s="137"/>
      <c r="G1281" s="127"/>
      <c r="H1281" s="143"/>
      <c r="I1281" s="143"/>
      <c r="K1281" s="6"/>
      <c r="L1281" s="6"/>
    </row>
    <row r="1282" spans="1:12" x14ac:dyDescent="0.2">
      <c r="A1282" s="477"/>
      <c r="B1282" s="135"/>
      <c r="C1282" s="136"/>
      <c r="D1282" s="137"/>
      <c r="E1282" s="138"/>
      <c r="F1282" s="137"/>
      <c r="G1282" s="127"/>
      <c r="H1282" s="143"/>
      <c r="I1282" s="143"/>
      <c r="K1282" s="6"/>
      <c r="L1282" s="6"/>
    </row>
    <row r="1283" spans="1:12" x14ac:dyDescent="0.2">
      <c r="A1283" s="477"/>
      <c r="B1283" s="135"/>
      <c r="C1283" s="136"/>
      <c r="D1283" s="137"/>
      <c r="E1283" s="138"/>
      <c r="F1283" s="137"/>
      <c r="G1283" s="127"/>
      <c r="H1283" s="143"/>
      <c r="I1283" s="143"/>
      <c r="K1283" s="6"/>
      <c r="L1283" s="6"/>
    </row>
    <row r="1284" spans="1:12" x14ac:dyDescent="0.2">
      <c r="A1284" s="477"/>
      <c r="B1284" s="135"/>
      <c r="C1284" s="136"/>
      <c r="D1284" s="137"/>
      <c r="E1284" s="138"/>
      <c r="F1284" s="137"/>
      <c r="G1284" s="127"/>
      <c r="H1284" s="143"/>
      <c r="I1284" s="143"/>
      <c r="K1284" s="6"/>
      <c r="L1284" s="6"/>
    </row>
    <row r="1285" spans="1:12" x14ac:dyDescent="0.2">
      <c r="A1285" s="477"/>
      <c r="B1285" s="135"/>
      <c r="C1285" s="136"/>
      <c r="D1285" s="137"/>
      <c r="E1285" s="138"/>
      <c r="F1285" s="137"/>
      <c r="G1285" s="127"/>
      <c r="H1285" s="143"/>
      <c r="I1285" s="143"/>
      <c r="K1285" s="6"/>
      <c r="L1285" s="6"/>
    </row>
    <row r="1286" spans="1:12" x14ac:dyDescent="0.2">
      <c r="A1286" s="477"/>
      <c r="B1286" s="135"/>
      <c r="C1286" s="136"/>
      <c r="D1286" s="137"/>
      <c r="E1286" s="138"/>
      <c r="F1286" s="137"/>
      <c r="G1286" s="127"/>
      <c r="H1286" s="143"/>
      <c r="I1286" s="143"/>
      <c r="K1286" s="6"/>
      <c r="L1286" s="6"/>
    </row>
    <row r="1287" spans="1:12" x14ac:dyDescent="0.2">
      <c r="A1287" s="477"/>
      <c r="B1287" s="135"/>
      <c r="C1287" s="136"/>
      <c r="D1287" s="137"/>
      <c r="E1287" s="138"/>
      <c r="F1287" s="137"/>
      <c r="G1287" s="127"/>
      <c r="H1287" s="143"/>
      <c r="I1287" s="143"/>
      <c r="K1287" s="6"/>
      <c r="L1287" s="6"/>
    </row>
    <row r="1288" spans="1:12" x14ac:dyDescent="0.2">
      <c r="A1288" s="477"/>
      <c r="B1288" s="135"/>
      <c r="C1288" s="136"/>
      <c r="D1288" s="137"/>
      <c r="E1288" s="138"/>
      <c r="F1288" s="137"/>
      <c r="G1288" s="127"/>
      <c r="H1288" s="143"/>
      <c r="I1288" s="143"/>
      <c r="K1288" s="6"/>
      <c r="L1288" s="6"/>
    </row>
    <row r="1289" spans="1:12" x14ac:dyDescent="0.2">
      <c r="A1289" s="477"/>
      <c r="B1289" s="135"/>
      <c r="C1289" s="136"/>
      <c r="D1289" s="137"/>
      <c r="E1289" s="138"/>
      <c r="F1289" s="137"/>
      <c r="G1289" s="127"/>
      <c r="H1289" s="143"/>
      <c r="I1289" s="143"/>
      <c r="K1289" s="6"/>
      <c r="L1289" s="6"/>
    </row>
    <row r="1290" spans="1:12" x14ac:dyDescent="0.2">
      <c r="A1290" s="477"/>
      <c r="B1290" s="135"/>
      <c r="C1290" s="136"/>
      <c r="D1290" s="137"/>
      <c r="E1290" s="138"/>
      <c r="F1290" s="137"/>
      <c r="G1290" s="127"/>
      <c r="H1290" s="143"/>
      <c r="I1290" s="143"/>
      <c r="K1290" s="6"/>
      <c r="L1290" s="6"/>
    </row>
    <row r="1291" spans="1:12" x14ac:dyDescent="0.2">
      <c r="A1291" s="477"/>
      <c r="B1291" s="135"/>
      <c r="C1291" s="136"/>
      <c r="D1291" s="137"/>
      <c r="E1291" s="138"/>
      <c r="F1291" s="137"/>
      <c r="G1291" s="127"/>
      <c r="H1291" s="143"/>
      <c r="I1291" s="143"/>
      <c r="K1291" s="6"/>
      <c r="L1291" s="6"/>
    </row>
    <row r="1292" spans="1:12" x14ac:dyDescent="0.2">
      <c r="A1292" s="477"/>
      <c r="B1292" s="135"/>
      <c r="C1292" s="136"/>
      <c r="D1292" s="137"/>
      <c r="E1292" s="138"/>
      <c r="F1292" s="137"/>
      <c r="G1292" s="127"/>
      <c r="H1292" s="143"/>
      <c r="I1292" s="143"/>
      <c r="K1292" s="6"/>
      <c r="L1292" s="6"/>
    </row>
    <row r="1293" spans="1:12" x14ac:dyDescent="0.2">
      <c r="A1293" s="477"/>
      <c r="B1293" s="135"/>
      <c r="C1293" s="136"/>
      <c r="D1293" s="137"/>
      <c r="E1293" s="138"/>
      <c r="F1293" s="137"/>
      <c r="G1293" s="127"/>
      <c r="H1293" s="143"/>
      <c r="I1293" s="143"/>
      <c r="K1293" s="6"/>
      <c r="L1293" s="6"/>
    </row>
    <row r="1294" spans="1:12" x14ac:dyDescent="0.2">
      <c r="A1294" s="477"/>
      <c r="B1294" s="135"/>
      <c r="C1294" s="136"/>
      <c r="D1294" s="137"/>
      <c r="E1294" s="138"/>
      <c r="F1294" s="137"/>
      <c r="G1294" s="127"/>
      <c r="H1294" s="143"/>
      <c r="I1294" s="143"/>
      <c r="K1294" s="6"/>
      <c r="L1294" s="6"/>
    </row>
    <row r="1295" spans="1:12" x14ac:dyDescent="0.2">
      <c r="A1295" s="477"/>
      <c r="B1295" s="135"/>
      <c r="C1295" s="136"/>
      <c r="D1295" s="137"/>
      <c r="E1295" s="138"/>
      <c r="F1295" s="137"/>
      <c r="G1295" s="127"/>
      <c r="H1295" s="143"/>
      <c r="I1295" s="143"/>
      <c r="K1295" s="6"/>
      <c r="L1295" s="6"/>
    </row>
    <row r="1296" spans="1:12" x14ac:dyDescent="0.2">
      <c r="A1296" s="477"/>
      <c r="B1296" s="135"/>
      <c r="C1296" s="136"/>
      <c r="D1296" s="137"/>
      <c r="E1296" s="138"/>
      <c r="F1296" s="137"/>
      <c r="G1296" s="127"/>
      <c r="H1296" s="143"/>
      <c r="I1296" s="143"/>
      <c r="K1296" s="6"/>
      <c r="L1296" s="6"/>
    </row>
    <row r="1297" spans="1:12" x14ac:dyDescent="0.2">
      <c r="A1297" s="477"/>
      <c r="B1297" s="135"/>
      <c r="C1297" s="136"/>
      <c r="D1297" s="137"/>
      <c r="E1297" s="138"/>
      <c r="F1297" s="137"/>
      <c r="G1297" s="127"/>
      <c r="H1297" s="143"/>
      <c r="I1297" s="143"/>
      <c r="K1297" s="6"/>
      <c r="L1297" s="6"/>
    </row>
    <row r="1298" spans="1:12" x14ac:dyDescent="0.2">
      <c r="A1298" s="477"/>
      <c r="B1298" s="135"/>
      <c r="C1298" s="136"/>
      <c r="D1298" s="137"/>
      <c r="E1298" s="138"/>
      <c r="F1298" s="137"/>
      <c r="G1298" s="127"/>
      <c r="H1298" s="143"/>
      <c r="I1298" s="143"/>
      <c r="K1298" s="6"/>
      <c r="L1298" s="6"/>
    </row>
    <row r="1299" spans="1:12" x14ac:dyDescent="0.2">
      <c r="A1299" s="477"/>
      <c r="B1299" s="135"/>
      <c r="C1299" s="136"/>
      <c r="D1299" s="137"/>
      <c r="E1299" s="138"/>
      <c r="F1299" s="137"/>
      <c r="G1299" s="127"/>
      <c r="H1299" s="143"/>
      <c r="I1299" s="143"/>
      <c r="K1299" s="6"/>
      <c r="L1299" s="6"/>
    </row>
    <row r="1300" spans="1:12" x14ac:dyDescent="0.2">
      <c r="A1300" s="477"/>
      <c r="B1300" s="135"/>
      <c r="C1300" s="136"/>
      <c r="D1300" s="137"/>
      <c r="E1300" s="138"/>
      <c r="F1300" s="137"/>
      <c r="G1300" s="127"/>
      <c r="H1300" s="143"/>
      <c r="I1300" s="143"/>
      <c r="K1300" s="6"/>
      <c r="L1300" s="6"/>
    </row>
    <row r="1301" spans="1:12" x14ac:dyDescent="0.2">
      <c r="A1301" s="477"/>
      <c r="B1301" s="135"/>
      <c r="C1301" s="136"/>
      <c r="D1301" s="137"/>
      <c r="E1301" s="138"/>
      <c r="F1301" s="137"/>
      <c r="G1301" s="127"/>
      <c r="H1301" s="143"/>
      <c r="I1301" s="143"/>
      <c r="K1301" s="6"/>
      <c r="L1301" s="6"/>
    </row>
    <row r="1302" spans="1:12" x14ac:dyDescent="0.2">
      <c r="A1302" s="477"/>
      <c r="B1302" s="135"/>
      <c r="C1302" s="136"/>
      <c r="D1302" s="137"/>
      <c r="E1302" s="138"/>
      <c r="F1302" s="137"/>
      <c r="G1302" s="127"/>
      <c r="H1302" s="143"/>
      <c r="I1302" s="143"/>
      <c r="K1302" s="6"/>
      <c r="L1302" s="6"/>
    </row>
    <row r="1303" spans="1:12" x14ac:dyDescent="0.2">
      <c r="A1303" s="477"/>
      <c r="B1303" s="135"/>
      <c r="C1303" s="136"/>
      <c r="D1303" s="137"/>
      <c r="E1303" s="138"/>
      <c r="F1303" s="137"/>
      <c r="G1303" s="127"/>
      <c r="H1303" s="143"/>
      <c r="I1303" s="143"/>
      <c r="K1303" s="6"/>
      <c r="L1303" s="6"/>
    </row>
    <row r="1304" spans="1:12" x14ac:dyDescent="0.2">
      <c r="A1304" s="477"/>
      <c r="B1304" s="135"/>
      <c r="C1304" s="136"/>
      <c r="D1304" s="137"/>
      <c r="E1304" s="138"/>
      <c r="F1304" s="137"/>
      <c r="G1304" s="127"/>
      <c r="H1304" s="143"/>
      <c r="I1304" s="143"/>
      <c r="K1304" s="6"/>
      <c r="L1304" s="6"/>
    </row>
    <row r="1305" spans="1:12" x14ac:dyDescent="0.2">
      <c r="A1305" s="477"/>
      <c r="B1305" s="135"/>
      <c r="C1305" s="136"/>
      <c r="D1305" s="137"/>
      <c r="E1305" s="138"/>
      <c r="F1305" s="137"/>
      <c r="G1305" s="127"/>
      <c r="H1305" s="143"/>
      <c r="I1305" s="143"/>
      <c r="K1305" s="6"/>
      <c r="L1305" s="6"/>
    </row>
    <row r="1306" spans="1:12" x14ac:dyDescent="0.2">
      <c r="A1306" s="477"/>
      <c r="B1306" s="135"/>
      <c r="C1306" s="136"/>
      <c r="D1306" s="137"/>
      <c r="E1306" s="138"/>
      <c r="F1306" s="137"/>
      <c r="G1306" s="127"/>
      <c r="H1306" s="143"/>
      <c r="I1306" s="143"/>
      <c r="K1306" s="6"/>
      <c r="L1306" s="6"/>
    </row>
    <row r="1307" spans="1:12" x14ac:dyDescent="0.2">
      <c r="A1307" s="477"/>
      <c r="B1307" s="135"/>
      <c r="C1307" s="136"/>
      <c r="D1307" s="137"/>
      <c r="E1307" s="138"/>
      <c r="F1307" s="137"/>
      <c r="G1307" s="127"/>
      <c r="H1307" s="143"/>
      <c r="I1307" s="143"/>
      <c r="K1307" s="6"/>
      <c r="L1307" s="6"/>
    </row>
    <row r="1308" spans="1:12" x14ac:dyDescent="0.2">
      <c r="A1308" s="477"/>
      <c r="B1308" s="135"/>
      <c r="C1308" s="136"/>
      <c r="D1308" s="137"/>
      <c r="E1308" s="138"/>
      <c r="F1308" s="137"/>
      <c r="G1308" s="127"/>
      <c r="H1308" s="143"/>
      <c r="I1308" s="143"/>
      <c r="K1308" s="6"/>
      <c r="L1308" s="6"/>
    </row>
    <row r="1309" spans="1:12" x14ac:dyDescent="0.2">
      <c r="A1309" s="477"/>
      <c r="B1309" s="135"/>
      <c r="C1309" s="136"/>
      <c r="D1309" s="137"/>
      <c r="E1309" s="138"/>
      <c r="F1309" s="137"/>
      <c r="G1309" s="127"/>
      <c r="H1309" s="143"/>
      <c r="I1309" s="143"/>
      <c r="K1309" s="6"/>
      <c r="L1309" s="6"/>
    </row>
    <row r="1310" spans="1:12" x14ac:dyDescent="0.2">
      <c r="A1310" s="477"/>
      <c r="B1310" s="135"/>
      <c r="C1310" s="136"/>
      <c r="D1310" s="137"/>
      <c r="E1310" s="138"/>
      <c r="F1310" s="137"/>
      <c r="G1310" s="127"/>
      <c r="H1310" s="143"/>
      <c r="I1310" s="143"/>
      <c r="K1310" s="6"/>
      <c r="L1310" s="6"/>
    </row>
    <row r="1311" spans="1:12" x14ac:dyDescent="0.2">
      <c r="A1311" s="477"/>
      <c r="B1311" s="135"/>
      <c r="C1311" s="136"/>
      <c r="D1311" s="137"/>
      <c r="E1311" s="138"/>
      <c r="F1311" s="137"/>
      <c r="G1311" s="127"/>
      <c r="H1311" s="143"/>
      <c r="I1311" s="143"/>
      <c r="K1311" s="6"/>
      <c r="L1311" s="6"/>
    </row>
    <row r="1312" spans="1:12" x14ac:dyDescent="0.2">
      <c r="A1312" s="477"/>
      <c r="B1312" s="135"/>
      <c r="C1312" s="136"/>
      <c r="D1312" s="137"/>
      <c r="E1312" s="138"/>
      <c r="F1312" s="137"/>
      <c r="G1312" s="127"/>
      <c r="H1312" s="143"/>
      <c r="I1312" s="143"/>
      <c r="K1312" s="6"/>
      <c r="L1312" s="6"/>
    </row>
    <row r="1313" spans="1:12" x14ac:dyDescent="0.2">
      <c r="A1313" s="477"/>
      <c r="B1313" s="135"/>
      <c r="C1313" s="136"/>
      <c r="D1313" s="137"/>
      <c r="E1313" s="138"/>
      <c r="F1313" s="137"/>
      <c r="G1313" s="127"/>
      <c r="H1313" s="143"/>
      <c r="I1313" s="143"/>
      <c r="K1313" s="6"/>
      <c r="L1313" s="6"/>
    </row>
    <row r="1314" spans="1:12" x14ac:dyDescent="0.2">
      <c r="A1314" s="477"/>
      <c r="B1314" s="135"/>
      <c r="C1314" s="136"/>
      <c r="D1314" s="137"/>
      <c r="E1314" s="138"/>
      <c r="F1314" s="137"/>
      <c r="G1314" s="127"/>
      <c r="H1314" s="143"/>
      <c r="I1314" s="143"/>
      <c r="K1314" s="6"/>
      <c r="L1314" s="6"/>
    </row>
    <row r="1315" spans="1:12" x14ac:dyDescent="0.2">
      <c r="A1315" s="477"/>
      <c r="B1315" s="135"/>
      <c r="C1315" s="136"/>
      <c r="D1315" s="137"/>
      <c r="E1315" s="138"/>
      <c r="F1315" s="137"/>
      <c r="G1315" s="127"/>
      <c r="H1315" s="143"/>
      <c r="I1315" s="143"/>
      <c r="K1315" s="6"/>
      <c r="L1315" s="6"/>
    </row>
    <row r="1316" spans="1:12" x14ac:dyDescent="0.2">
      <c r="A1316" s="477"/>
      <c r="B1316" s="135"/>
      <c r="C1316" s="136"/>
      <c r="D1316" s="137"/>
      <c r="E1316" s="138"/>
      <c r="F1316" s="137"/>
      <c r="G1316" s="127"/>
      <c r="H1316" s="143"/>
      <c r="I1316" s="143"/>
      <c r="K1316" s="6"/>
      <c r="L1316" s="6"/>
    </row>
    <row r="1317" spans="1:12" x14ac:dyDescent="0.2">
      <c r="A1317" s="477"/>
      <c r="B1317" s="135"/>
      <c r="C1317" s="136"/>
      <c r="D1317" s="137"/>
      <c r="E1317" s="138"/>
      <c r="F1317" s="137"/>
      <c r="G1317" s="127"/>
      <c r="H1317" s="143"/>
      <c r="I1317" s="143"/>
      <c r="K1317" s="6"/>
      <c r="L1317" s="6"/>
    </row>
    <row r="1318" spans="1:12" x14ac:dyDescent="0.2">
      <c r="A1318" s="477"/>
      <c r="B1318" s="135"/>
      <c r="C1318" s="136"/>
      <c r="D1318" s="137"/>
      <c r="E1318" s="138"/>
      <c r="F1318" s="137"/>
      <c r="G1318" s="127"/>
      <c r="H1318" s="143"/>
      <c r="I1318" s="143"/>
      <c r="K1318" s="6"/>
      <c r="L1318" s="6"/>
    </row>
    <row r="1319" spans="1:12" x14ac:dyDescent="0.2">
      <c r="A1319" s="477"/>
      <c r="B1319" s="135"/>
      <c r="C1319" s="136"/>
      <c r="D1319" s="137"/>
      <c r="E1319" s="138"/>
      <c r="F1319" s="137"/>
      <c r="G1319" s="127"/>
      <c r="H1319" s="143"/>
      <c r="I1319" s="143"/>
      <c r="K1319" s="6"/>
      <c r="L1319" s="6"/>
    </row>
    <row r="1320" spans="1:12" x14ac:dyDescent="0.2">
      <c r="A1320" s="477"/>
      <c r="B1320" s="135"/>
      <c r="C1320" s="136"/>
      <c r="D1320" s="137"/>
      <c r="E1320" s="138"/>
      <c r="F1320" s="137"/>
      <c r="G1320" s="127"/>
      <c r="H1320" s="143"/>
      <c r="I1320" s="143"/>
      <c r="K1320" s="6"/>
      <c r="L1320" s="6"/>
    </row>
    <row r="1321" spans="1:12" x14ac:dyDescent="0.2">
      <c r="A1321" s="477"/>
      <c r="B1321" s="135"/>
      <c r="C1321" s="136"/>
      <c r="D1321" s="137"/>
      <c r="E1321" s="138"/>
      <c r="F1321" s="137"/>
      <c r="G1321" s="127"/>
      <c r="H1321" s="143"/>
      <c r="I1321" s="143"/>
      <c r="K1321" s="6"/>
      <c r="L1321" s="6"/>
    </row>
    <row r="1322" spans="1:12" x14ac:dyDescent="0.2">
      <c r="A1322" s="477"/>
      <c r="B1322" s="135"/>
      <c r="C1322" s="136"/>
      <c r="D1322" s="137"/>
      <c r="E1322" s="138"/>
      <c r="F1322" s="137"/>
      <c r="G1322" s="127"/>
      <c r="H1322" s="143"/>
      <c r="I1322" s="143"/>
      <c r="K1322" s="6"/>
      <c r="L1322" s="6"/>
    </row>
    <row r="1323" spans="1:12" x14ac:dyDescent="0.2">
      <c r="A1323" s="477"/>
      <c r="B1323" s="135"/>
      <c r="C1323" s="136"/>
      <c r="D1323" s="137"/>
      <c r="E1323" s="138"/>
      <c r="F1323" s="137"/>
      <c r="G1323" s="127"/>
      <c r="H1323" s="143"/>
      <c r="I1323" s="143"/>
      <c r="K1323" s="6"/>
      <c r="L1323" s="6"/>
    </row>
    <row r="1324" spans="1:12" x14ac:dyDescent="0.2">
      <c r="A1324" s="477"/>
      <c r="B1324" s="135"/>
      <c r="C1324" s="136"/>
      <c r="D1324" s="137"/>
      <c r="E1324" s="138"/>
      <c r="F1324" s="137"/>
      <c r="G1324" s="127"/>
      <c r="H1324" s="143"/>
      <c r="I1324" s="143"/>
      <c r="K1324" s="6"/>
      <c r="L1324" s="6"/>
    </row>
    <row r="1325" spans="1:12" x14ac:dyDescent="0.2">
      <c r="A1325" s="477"/>
      <c r="B1325" s="135"/>
      <c r="C1325" s="136"/>
      <c r="D1325" s="137"/>
      <c r="E1325" s="138"/>
      <c r="F1325" s="137"/>
      <c r="G1325" s="127"/>
      <c r="H1325" s="143"/>
      <c r="I1325" s="143"/>
      <c r="K1325" s="6"/>
      <c r="L1325" s="6"/>
    </row>
    <row r="1326" spans="1:12" x14ac:dyDescent="0.2">
      <c r="A1326" s="477"/>
      <c r="B1326" s="135"/>
      <c r="C1326" s="136"/>
      <c r="D1326" s="137"/>
      <c r="E1326" s="138"/>
      <c r="F1326" s="137"/>
      <c r="G1326" s="127"/>
      <c r="H1326" s="143"/>
      <c r="I1326" s="143"/>
      <c r="K1326" s="6"/>
      <c r="L1326" s="6"/>
    </row>
    <row r="1327" spans="1:12" x14ac:dyDescent="0.2">
      <c r="A1327" s="477"/>
      <c r="B1327" s="135"/>
      <c r="C1327" s="136"/>
      <c r="D1327" s="137"/>
      <c r="E1327" s="138"/>
      <c r="F1327" s="137"/>
      <c r="G1327" s="127"/>
      <c r="H1327" s="143"/>
      <c r="I1327" s="143"/>
      <c r="K1327" s="6"/>
      <c r="L1327" s="6"/>
    </row>
    <row r="1328" spans="1:12" x14ac:dyDescent="0.2">
      <c r="A1328" s="477"/>
      <c r="B1328" s="135"/>
      <c r="C1328" s="136"/>
      <c r="D1328" s="137"/>
      <c r="E1328" s="138"/>
      <c r="F1328" s="137"/>
      <c r="G1328" s="127"/>
      <c r="H1328" s="143"/>
      <c r="I1328" s="143"/>
      <c r="K1328" s="6"/>
      <c r="L1328" s="6"/>
    </row>
    <row r="1329" spans="1:12" x14ac:dyDescent="0.2">
      <c r="A1329" s="477"/>
      <c r="B1329" s="135"/>
      <c r="C1329" s="136"/>
      <c r="D1329" s="137"/>
      <c r="E1329" s="138"/>
      <c r="F1329" s="137"/>
      <c r="G1329" s="127"/>
      <c r="H1329" s="143"/>
      <c r="I1329" s="143"/>
      <c r="K1329" s="6"/>
      <c r="L1329" s="6"/>
    </row>
    <row r="1330" spans="1:12" x14ac:dyDescent="0.2">
      <c r="A1330" s="477"/>
      <c r="B1330" s="135"/>
      <c r="C1330" s="136"/>
      <c r="D1330" s="137"/>
      <c r="E1330" s="138"/>
      <c r="F1330" s="137"/>
      <c r="G1330" s="127"/>
      <c r="H1330" s="143"/>
      <c r="I1330" s="143"/>
      <c r="K1330" s="6"/>
      <c r="L1330" s="6"/>
    </row>
    <row r="1331" spans="1:12" x14ac:dyDescent="0.2">
      <c r="A1331" s="477"/>
      <c r="B1331" s="135"/>
      <c r="C1331" s="136"/>
      <c r="D1331" s="137"/>
      <c r="E1331" s="138"/>
      <c r="F1331" s="137"/>
      <c r="G1331" s="127"/>
      <c r="H1331" s="143"/>
      <c r="I1331" s="143"/>
      <c r="K1331" s="6"/>
      <c r="L1331" s="6"/>
    </row>
    <row r="1332" spans="1:12" x14ac:dyDescent="0.2">
      <c r="A1332" s="477"/>
      <c r="B1332" s="135"/>
      <c r="C1332" s="136"/>
      <c r="D1332" s="137"/>
      <c r="E1332" s="138"/>
      <c r="F1332" s="137"/>
      <c r="G1332" s="127"/>
      <c r="H1332" s="143"/>
      <c r="I1332" s="143"/>
      <c r="K1332" s="6"/>
      <c r="L1332" s="6"/>
    </row>
    <row r="1333" spans="1:12" x14ac:dyDescent="0.2">
      <c r="A1333" s="477"/>
      <c r="B1333" s="135"/>
      <c r="C1333" s="136"/>
      <c r="D1333" s="137"/>
      <c r="E1333" s="138"/>
      <c r="F1333" s="137"/>
      <c r="G1333" s="127"/>
      <c r="H1333" s="143"/>
      <c r="I1333" s="143"/>
      <c r="K1333" s="6"/>
      <c r="L1333" s="6"/>
    </row>
    <row r="1334" spans="1:12" x14ac:dyDescent="0.2">
      <c r="A1334" s="477"/>
      <c r="B1334" s="135"/>
      <c r="C1334" s="136"/>
      <c r="D1334" s="137"/>
      <c r="E1334" s="138"/>
      <c r="F1334" s="137"/>
      <c r="G1334" s="127"/>
      <c r="H1334" s="143"/>
      <c r="I1334" s="143"/>
      <c r="K1334" s="6"/>
      <c r="L1334" s="6"/>
    </row>
    <row r="1335" spans="1:12" x14ac:dyDescent="0.2">
      <c r="A1335" s="477"/>
      <c r="B1335" s="135"/>
      <c r="C1335" s="136"/>
      <c r="D1335" s="137"/>
      <c r="E1335" s="138"/>
      <c r="F1335" s="137"/>
      <c r="G1335" s="127"/>
      <c r="H1335" s="143"/>
      <c r="I1335" s="143"/>
      <c r="K1335" s="6"/>
      <c r="L1335" s="6"/>
    </row>
    <row r="1336" spans="1:12" x14ac:dyDescent="0.2">
      <c r="A1336" s="477"/>
      <c r="B1336" s="135"/>
      <c r="C1336" s="136"/>
      <c r="D1336" s="137"/>
      <c r="E1336" s="138"/>
      <c r="F1336" s="137"/>
      <c r="G1336" s="127"/>
      <c r="H1336" s="143"/>
      <c r="I1336" s="143"/>
      <c r="K1336" s="6"/>
      <c r="L1336" s="6"/>
    </row>
    <row r="1337" spans="1:12" x14ac:dyDescent="0.2">
      <c r="A1337" s="477"/>
      <c r="B1337" s="135"/>
      <c r="C1337" s="136"/>
      <c r="D1337" s="137"/>
      <c r="E1337" s="138"/>
      <c r="F1337" s="137"/>
      <c r="G1337" s="127"/>
      <c r="H1337" s="143"/>
      <c r="I1337" s="143"/>
      <c r="K1337" s="6"/>
      <c r="L1337" s="6"/>
    </row>
    <row r="1338" spans="1:12" x14ac:dyDescent="0.2">
      <c r="A1338" s="477"/>
      <c r="B1338" s="135"/>
      <c r="C1338" s="136"/>
      <c r="D1338" s="137"/>
      <c r="E1338" s="138"/>
      <c r="F1338" s="137"/>
      <c r="G1338" s="127"/>
      <c r="H1338" s="143"/>
      <c r="I1338" s="143"/>
      <c r="K1338" s="6"/>
      <c r="L1338" s="6"/>
    </row>
    <row r="1339" spans="1:12" x14ac:dyDescent="0.2">
      <c r="A1339" s="477"/>
      <c r="B1339" s="135"/>
      <c r="C1339" s="136"/>
      <c r="D1339" s="137"/>
      <c r="E1339" s="138"/>
      <c r="F1339" s="137"/>
      <c r="G1339" s="127"/>
      <c r="H1339" s="143"/>
      <c r="I1339" s="143"/>
      <c r="K1339" s="6"/>
      <c r="L1339" s="6"/>
    </row>
    <row r="1340" spans="1:12" x14ac:dyDescent="0.2">
      <c r="A1340" s="477"/>
      <c r="B1340" s="135"/>
      <c r="C1340" s="136"/>
      <c r="D1340" s="137"/>
      <c r="E1340" s="138"/>
      <c r="F1340" s="137"/>
      <c r="G1340" s="127"/>
      <c r="H1340" s="143"/>
      <c r="I1340" s="143"/>
      <c r="K1340" s="6"/>
      <c r="L1340" s="6"/>
    </row>
    <row r="1341" spans="1:12" x14ac:dyDescent="0.2">
      <c r="A1341" s="477"/>
      <c r="B1341" s="135"/>
      <c r="C1341" s="136"/>
      <c r="D1341" s="137"/>
      <c r="E1341" s="138"/>
      <c r="F1341" s="137"/>
      <c r="G1341" s="127"/>
      <c r="H1341" s="143"/>
      <c r="I1341" s="143"/>
      <c r="K1341" s="6"/>
      <c r="L1341" s="6"/>
    </row>
    <row r="1342" spans="1:12" x14ac:dyDescent="0.2">
      <c r="A1342" s="477"/>
      <c r="B1342" s="135"/>
      <c r="C1342" s="136"/>
      <c r="D1342" s="137"/>
      <c r="E1342" s="138"/>
      <c r="F1342" s="137"/>
      <c r="G1342" s="127"/>
      <c r="H1342" s="143"/>
      <c r="I1342" s="143"/>
      <c r="K1342" s="6"/>
      <c r="L1342" s="6"/>
    </row>
    <row r="1343" spans="1:12" x14ac:dyDescent="0.2">
      <c r="A1343" s="477"/>
      <c r="B1343" s="135"/>
      <c r="C1343" s="136"/>
      <c r="D1343" s="137"/>
      <c r="E1343" s="138"/>
      <c r="F1343" s="137"/>
      <c r="G1343" s="127"/>
      <c r="H1343" s="143"/>
      <c r="I1343" s="143"/>
      <c r="K1343" s="6"/>
      <c r="L1343" s="6"/>
    </row>
    <row r="1344" spans="1:12" x14ac:dyDescent="0.2">
      <c r="A1344" s="477"/>
      <c r="B1344" s="135"/>
      <c r="C1344" s="136"/>
      <c r="D1344" s="137"/>
      <c r="E1344" s="138"/>
      <c r="F1344" s="137"/>
      <c r="G1344" s="127"/>
      <c r="H1344" s="143"/>
      <c r="I1344" s="143"/>
      <c r="K1344" s="6"/>
      <c r="L1344" s="6"/>
    </row>
    <row r="1345" spans="1:12" x14ac:dyDescent="0.2">
      <c r="A1345" s="477"/>
      <c r="B1345" s="135"/>
      <c r="C1345" s="136"/>
      <c r="D1345" s="137"/>
      <c r="E1345" s="138"/>
      <c r="F1345" s="137"/>
      <c r="G1345" s="127"/>
      <c r="H1345" s="143"/>
      <c r="I1345" s="143"/>
      <c r="K1345" s="6"/>
      <c r="L1345" s="6"/>
    </row>
    <row r="1346" spans="1:12" x14ac:dyDescent="0.2">
      <c r="A1346" s="477"/>
      <c r="B1346" s="135"/>
      <c r="C1346" s="136"/>
      <c r="D1346" s="137"/>
      <c r="E1346" s="138"/>
      <c r="F1346" s="137"/>
      <c r="G1346" s="127"/>
      <c r="H1346" s="143"/>
      <c r="I1346" s="143"/>
      <c r="K1346" s="6"/>
      <c r="L1346" s="6"/>
    </row>
    <row r="1347" spans="1:12" x14ac:dyDescent="0.2">
      <c r="A1347" s="477"/>
      <c r="B1347" s="135"/>
      <c r="C1347" s="136"/>
      <c r="D1347" s="137"/>
      <c r="E1347" s="138"/>
      <c r="F1347" s="137"/>
      <c r="G1347" s="127"/>
      <c r="H1347" s="143"/>
      <c r="I1347" s="143"/>
      <c r="K1347" s="6"/>
      <c r="L1347" s="6"/>
    </row>
    <row r="1348" spans="1:12" x14ac:dyDescent="0.2">
      <c r="A1348" s="477"/>
      <c r="B1348" s="135"/>
      <c r="C1348" s="136"/>
      <c r="D1348" s="137"/>
      <c r="E1348" s="138"/>
      <c r="F1348" s="137"/>
      <c r="G1348" s="127"/>
      <c r="H1348" s="143"/>
      <c r="I1348" s="143"/>
      <c r="K1348" s="6"/>
      <c r="L1348" s="6"/>
    </row>
    <row r="1349" spans="1:12" x14ac:dyDescent="0.2">
      <c r="A1349" s="477"/>
      <c r="B1349" s="135"/>
      <c r="C1349" s="136"/>
      <c r="D1349" s="137"/>
      <c r="E1349" s="138"/>
      <c r="F1349" s="137"/>
      <c r="G1349" s="127"/>
      <c r="H1349" s="143"/>
      <c r="I1349" s="143"/>
      <c r="K1349" s="6"/>
      <c r="L1349" s="6"/>
    </row>
    <row r="1350" spans="1:12" x14ac:dyDescent="0.2">
      <c r="A1350" s="477"/>
      <c r="B1350" s="135"/>
      <c r="C1350" s="136"/>
      <c r="D1350" s="137"/>
      <c r="E1350" s="138"/>
      <c r="F1350" s="137"/>
      <c r="G1350" s="127"/>
      <c r="H1350" s="143"/>
      <c r="I1350" s="143"/>
      <c r="K1350" s="6"/>
      <c r="L1350" s="6"/>
    </row>
    <row r="1351" spans="1:12" x14ac:dyDescent="0.2">
      <c r="A1351" s="477"/>
      <c r="B1351" s="135"/>
      <c r="C1351" s="136"/>
      <c r="D1351" s="137"/>
      <c r="E1351" s="138"/>
      <c r="F1351" s="137"/>
      <c r="G1351" s="127"/>
      <c r="H1351" s="143"/>
      <c r="I1351" s="143"/>
      <c r="K1351" s="6"/>
      <c r="L1351" s="6"/>
    </row>
    <row r="1352" spans="1:12" x14ac:dyDescent="0.2">
      <c r="A1352" s="477"/>
      <c r="B1352" s="135"/>
      <c r="C1352" s="136"/>
      <c r="D1352" s="137"/>
      <c r="E1352" s="138"/>
      <c r="F1352" s="137"/>
      <c r="G1352" s="127"/>
      <c r="H1352" s="143"/>
      <c r="I1352" s="143"/>
      <c r="K1352" s="6"/>
      <c r="L1352" s="6"/>
    </row>
    <row r="1353" spans="1:12" x14ac:dyDescent="0.2">
      <c r="A1353" s="477"/>
      <c r="B1353" s="135"/>
      <c r="C1353" s="136"/>
      <c r="D1353" s="137"/>
      <c r="E1353" s="138"/>
      <c r="F1353" s="137"/>
      <c r="G1353" s="127"/>
      <c r="H1353" s="143"/>
      <c r="I1353" s="143"/>
      <c r="K1353" s="6"/>
      <c r="L1353" s="6"/>
    </row>
    <row r="1354" spans="1:12" x14ac:dyDescent="0.2">
      <c r="A1354" s="477"/>
      <c r="B1354" s="135"/>
      <c r="C1354" s="136"/>
      <c r="D1354" s="137"/>
      <c r="E1354" s="138"/>
      <c r="F1354" s="137"/>
      <c r="G1354" s="127"/>
      <c r="H1354" s="143"/>
      <c r="I1354" s="143"/>
      <c r="K1354" s="6"/>
      <c r="L1354" s="6"/>
    </row>
    <row r="1355" spans="1:12" x14ac:dyDescent="0.2">
      <c r="A1355" s="477"/>
      <c r="B1355" s="135"/>
      <c r="C1355" s="136"/>
      <c r="D1355" s="137"/>
      <c r="E1355" s="138"/>
      <c r="F1355" s="137"/>
      <c r="G1355" s="127"/>
      <c r="H1355" s="143"/>
      <c r="I1355" s="143"/>
      <c r="K1355" s="6"/>
      <c r="L1355" s="6"/>
    </row>
    <row r="1356" spans="1:12" x14ac:dyDescent="0.2">
      <c r="A1356" s="477"/>
      <c r="B1356" s="135"/>
      <c r="C1356" s="136"/>
      <c r="D1356" s="137"/>
      <c r="E1356" s="138"/>
      <c r="F1356" s="137"/>
      <c r="G1356" s="127"/>
      <c r="H1356" s="143"/>
      <c r="I1356" s="143"/>
      <c r="K1356" s="6"/>
      <c r="L1356" s="6"/>
    </row>
    <row r="1357" spans="1:12" x14ac:dyDescent="0.2">
      <c r="A1357" s="477"/>
      <c r="B1357" s="135"/>
      <c r="C1357" s="136"/>
      <c r="D1357" s="137"/>
      <c r="E1357" s="138"/>
      <c r="F1357" s="137"/>
      <c r="G1357" s="127"/>
      <c r="H1357" s="143"/>
      <c r="I1357" s="143"/>
      <c r="K1357" s="6"/>
      <c r="L1357" s="6"/>
    </row>
    <row r="1358" spans="1:12" x14ac:dyDescent="0.2">
      <c r="A1358" s="477"/>
      <c r="B1358" s="135"/>
      <c r="C1358" s="136"/>
      <c r="D1358" s="137"/>
      <c r="E1358" s="138"/>
      <c r="F1358" s="137"/>
      <c r="G1358" s="127"/>
      <c r="H1358" s="143"/>
      <c r="I1358" s="143"/>
      <c r="K1358" s="6"/>
      <c r="L1358" s="6"/>
    </row>
    <row r="1359" spans="1:12" x14ac:dyDescent="0.2">
      <c r="A1359" s="477"/>
      <c r="B1359" s="135"/>
      <c r="C1359" s="136"/>
      <c r="D1359" s="137"/>
      <c r="E1359" s="138"/>
      <c r="F1359" s="137"/>
      <c r="G1359" s="127"/>
      <c r="H1359" s="143"/>
      <c r="I1359" s="143"/>
      <c r="K1359" s="6"/>
      <c r="L1359" s="6"/>
    </row>
    <row r="1360" spans="1:12" x14ac:dyDescent="0.2">
      <c r="A1360" s="477"/>
      <c r="B1360" s="135"/>
      <c r="C1360" s="136"/>
      <c r="D1360" s="137"/>
      <c r="E1360" s="138"/>
      <c r="F1360" s="137"/>
      <c r="G1360" s="127"/>
      <c r="H1360" s="143"/>
      <c r="I1360" s="143"/>
      <c r="K1360" s="6"/>
      <c r="L1360" s="6"/>
    </row>
    <row r="1361" spans="1:12" x14ac:dyDescent="0.2">
      <c r="A1361" s="477"/>
      <c r="B1361" s="135"/>
      <c r="C1361" s="136"/>
      <c r="D1361" s="137"/>
      <c r="E1361" s="138"/>
      <c r="F1361" s="137"/>
      <c r="G1361" s="127"/>
      <c r="H1361" s="143"/>
      <c r="I1361" s="143"/>
      <c r="K1361" s="6"/>
      <c r="L1361" s="6"/>
    </row>
    <row r="1362" spans="1:12" x14ac:dyDescent="0.2">
      <c r="A1362" s="477"/>
      <c r="B1362" s="135"/>
      <c r="C1362" s="136"/>
      <c r="D1362" s="137"/>
      <c r="E1362" s="138"/>
      <c r="F1362" s="137"/>
      <c r="G1362" s="127"/>
      <c r="H1362" s="143"/>
      <c r="I1362" s="143"/>
      <c r="K1362" s="6"/>
      <c r="L1362" s="6"/>
    </row>
    <row r="1363" spans="1:12" x14ac:dyDescent="0.2">
      <c r="A1363" s="477"/>
      <c r="B1363" s="135"/>
      <c r="C1363" s="136"/>
      <c r="D1363" s="137"/>
      <c r="E1363" s="138"/>
      <c r="F1363" s="137"/>
      <c r="G1363" s="127"/>
      <c r="H1363" s="143"/>
      <c r="I1363" s="143"/>
      <c r="K1363" s="6"/>
      <c r="L1363" s="6"/>
    </row>
    <row r="1364" spans="1:12" x14ac:dyDescent="0.2">
      <c r="A1364" s="477"/>
      <c r="B1364" s="135"/>
      <c r="C1364" s="136"/>
      <c r="D1364" s="137"/>
      <c r="E1364" s="138"/>
      <c r="F1364" s="137"/>
      <c r="G1364" s="127"/>
      <c r="H1364" s="143"/>
      <c r="I1364" s="143"/>
      <c r="K1364" s="6"/>
      <c r="L1364" s="6"/>
    </row>
    <row r="1365" spans="1:12" x14ac:dyDescent="0.2">
      <c r="A1365" s="477"/>
      <c r="B1365" s="135"/>
      <c r="C1365" s="136"/>
      <c r="D1365" s="137"/>
      <c r="E1365" s="138"/>
      <c r="F1365" s="137"/>
      <c r="G1365" s="127"/>
      <c r="H1365" s="143"/>
      <c r="I1365" s="143"/>
      <c r="K1365" s="6"/>
      <c r="L1365" s="6"/>
    </row>
    <row r="1366" spans="1:12" x14ac:dyDescent="0.2">
      <c r="A1366" s="477"/>
      <c r="B1366" s="135"/>
      <c r="C1366" s="136"/>
      <c r="D1366" s="137"/>
      <c r="E1366" s="138"/>
      <c r="F1366" s="137"/>
      <c r="G1366" s="127"/>
      <c r="H1366" s="143"/>
      <c r="I1366" s="143"/>
      <c r="K1366" s="6"/>
      <c r="L1366" s="6"/>
    </row>
    <row r="1367" spans="1:12" x14ac:dyDescent="0.2">
      <c r="A1367" s="477"/>
      <c r="B1367" s="135"/>
      <c r="C1367" s="136"/>
      <c r="D1367" s="137"/>
      <c r="E1367" s="138"/>
      <c r="F1367" s="137"/>
      <c r="G1367" s="127"/>
      <c r="H1367" s="143"/>
      <c r="I1367" s="143"/>
      <c r="K1367" s="6"/>
      <c r="L1367" s="6"/>
    </row>
    <row r="1368" spans="1:12" x14ac:dyDescent="0.2">
      <c r="A1368" s="477"/>
      <c r="B1368" s="135"/>
      <c r="C1368" s="136"/>
      <c r="D1368" s="137"/>
      <c r="E1368" s="138"/>
      <c r="F1368" s="137"/>
      <c r="G1368" s="127"/>
      <c r="H1368" s="143"/>
      <c r="I1368" s="143"/>
      <c r="K1368" s="6"/>
      <c r="L1368" s="6"/>
    </row>
    <row r="1369" spans="1:12" x14ac:dyDescent="0.2">
      <c r="A1369" s="477"/>
      <c r="B1369" s="135"/>
      <c r="C1369" s="136"/>
      <c r="D1369" s="137"/>
      <c r="E1369" s="138"/>
      <c r="F1369" s="137"/>
      <c r="G1369" s="127"/>
      <c r="H1369" s="143"/>
      <c r="I1369" s="143"/>
      <c r="K1369" s="6"/>
      <c r="L1369" s="6"/>
    </row>
    <row r="1370" spans="1:12" x14ac:dyDescent="0.2">
      <c r="A1370" s="477"/>
      <c r="B1370" s="135"/>
      <c r="C1370" s="136"/>
      <c r="D1370" s="137"/>
      <c r="E1370" s="138"/>
      <c r="F1370" s="137"/>
      <c r="G1370" s="127"/>
      <c r="H1370" s="143"/>
      <c r="I1370" s="143"/>
      <c r="K1370" s="6"/>
      <c r="L1370" s="6"/>
    </row>
    <row r="1371" spans="1:12" x14ac:dyDescent="0.2">
      <c r="A1371" s="477"/>
      <c r="B1371" s="135"/>
      <c r="C1371" s="136"/>
      <c r="D1371" s="137"/>
      <c r="E1371" s="138"/>
      <c r="F1371" s="137"/>
      <c r="G1371" s="127"/>
      <c r="H1371" s="143"/>
      <c r="I1371" s="143"/>
      <c r="K1371" s="6"/>
      <c r="L1371" s="6"/>
    </row>
    <row r="1372" spans="1:12" x14ac:dyDescent="0.2">
      <c r="A1372" s="477"/>
      <c r="B1372" s="135"/>
      <c r="C1372" s="136"/>
      <c r="D1372" s="137"/>
      <c r="E1372" s="138"/>
      <c r="F1372" s="137"/>
      <c r="G1372" s="127"/>
      <c r="H1372" s="143"/>
      <c r="I1372" s="143"/>
      <c r="K1372" s="6"/>
      <c r="L1372" s="6"/>
    </row>
    <row r="1373" spans="1:12" x14ac:dyDescent="0.2">
      <c r="A1373" s="477"/>
      <c r="B1373" s="135"/>
      <c r="C1373" s="136"/>
      <c r="D1373" s="137"/>
      <c r="E1373" s="138"/>
      <c r="F1373" s="137"/>
      <c r="G1373" s="127"/>
      <c r="H1373" s="143"/>
      <c r="I1373" s="143"/>
      <c r="K1373" s="6"/>
      <c r="L1373" s="6"/>
    </row>
    <row r="1374" spans="1:12" x14ac:dyDescent="0.2">
      <c r="A1374" s="477"/>
      <c r="B1374" s="135"/>
      <c r="C1374" s="136"/>
      <c r="D1374" s="137"/>
      <c r="E1374" s="138"/>
      <c r="F1374" s="137"/>
      <c r="G1374" s="127"/>
      <c r="H1374" s="143"/>
      <c r="I1374" s="143"/>
      <c r="K1374" s="6"/>
      <c r="L1374" s="6"/>
    </row>
    <row r="1375" spans="1:12" x14ac:dyDescent="0.2">
      <c r="A1375" s="477"/>
      <c r="B1375" s="135"/>
      <c r="C1375" s="136"/>
      <c r="D1375" s="137"/>
      <c r="E1375" s="138"/>
      <c r="F1375" s="137"/>
      <c r="G1375" s="127"/>
      <c r="H1375" s="143"/>
      <c r="I1375" s="143"/>
      <c r="K1375" s="6"/>
      <c r="L1375" s="6"/>
    </row>
    <row r="1376" spans="1:12" x14ac:dyDescent="0.2">
      <c r="A1376" s="477"/>
      <c r="B1376" s="135"/>
      <c r="C1376" s="136"/>
      <c r="D1376" s="137"/>
      <c r="E1376" s="138"/>
      <c r="F1376" s="137"/>
      <c r="G1376" s="127"/>
      <c r="H1376" s="143"/>
      <c r="I1376" s="143"/>
      <c r="K1376" s="6"/>
      <c r="L1376" s="6"/>
    </row>
    <row r="1377" spans="1:12" x14ac:dyDescent="0.2">
      <c r="A1377" s="477"/>
      <c r="B1377" s="135"/>
      <c r="C1377" s="136"/>
      <c r="D1377" s="137"/>
      <c r="E1377" s="138"/>
      <c r="F1377" s="137"/>
      <c r="G1377" s="127"/>
      <c r="H1377" s="143"/>
      <c r="I1377" s="143"/>
      <c r="K1377" s="6"/>
      <c r="L1377" s="6"/>
    </row>
    <row r="1378" spans="1:12" x14ac:dyDescent="0.2">
      <c r="A1378" s="477"/>
      <c r="B1378" s="135"/>
      <c r="C1378" s="136"/>
      <c r="D1378" s="137"/>
      <c r="E1378" s="138"/>
      <c r="F1378" s="137"/>
      <c r="G1378" s="127"/>
      <c r="H1378" s="143"/>
      <c r="I1378" s="143"/>
      <c r="K1378" s="6"/>
      <c r="L1378" s="6"/>
    </row>
    <row r="1379" spans="1:12" x14ac:dyDescent="0.2">
      <c r="A1379" s="477"/>
      <c r="B1379" s="135"/>
      <c r="C1379" s="136"/>
      <c r="D1379" s="137"/>
      <c r="E1379" s="138"/>
      <c r="F1379" s="137"/>
      <c r="G1379" s="127"/>
      <c r="H1379" s="143"/>
      <c r="I1379" s="143"/>
      <c r="K1379" s="6"/>
      <c r="L1379" s="6"/>
    </row>
    <row r="1380" spans="1:12" x14ac:dyDescent="0.2">
      <c r="A1380" s="477"/>
      <c r="B1380" s="135"/>
      <c r="C1380" s="136"/>
      <c r="D1380" s="137"/>
      <c r="E1380" s="138"/>
      <c r="F1380" s="137"/>
      <c r="G1380" s="127"/>
      <c r="H1380" s="143"/>
      <c r="I1380" s="143"/>
      <c r="K1380" s="6"/>
      <c r="L1380" s="6"/>
    </row>
    <row r="1381" spans="1:12" x14ac:dyDescent="0.2">
      <c r="A1381" s="477"/>
      <c r="B1381" s="135"/>
      <c r="C1381" s="136"/>
      <c r="D1381" s="137"/>
      <c r="E1381" s="138"/>
      <c r="F1381" s="137"/>
      <c r="G1381" s="127"/>
      <c r="H1381" s="143"/>
      <c r="I1381" s="143"/>
      <c r="K1381" s="6"/>
      <c r="L1381" s="6"/>
    </row>
    <row r="1382" spans="1:12" x14ac:dyDescent="0.2">
      <c r="A1382" s="477"/>
      <c r="B1382" s="135"/>
      <c r="C1382" s="136"/>
      <c r="D1382" s="137"/>
      <c r="E1382" s="138"/>
      <c r="F1382" s="137"/>
      <c r="G1382" s="127"/>
      <c r="H1382" s="143"/>
      <c r="I1382" s="143"/>
      <c r="K1382" s="6"/>
      <c r="L1382" s="6"/>
    </row>
    <row r="1383" spans="1:12" x14ac:dyDescent="0.2">
      <c r="A1383" s="477"/>
      <c r="B1383" s="135"/>
      <c r="C1383" s="136"/>
      <c r="D1383" s="137"/>
      <c r="E1383" s="138"/>
      <c r="F1383" s="137"/>
      <c r="G1383" s="127"/>
      <c r="H1383" s="143"/>
      <c r="I1383" s="143"/>
      <c r="K1383" s="6"/>
      <c r="L1383" s="6"/>
    </row>
    <row r="1384" spans="1:12" x14ac:dyDescent="0.2">
      <c r="A1384" s="477"/>
      <c r="B1384" s="135"/>
      <c r="C1384" s="136"/>
      <c r="D1384" s="137"/>
      <c r="E1384" s="138"/>
      <c r="F1384" s="137"/>
      <c r="G1384" s="127"/>
      <c r="H1384" s="143"/>
      <c r="I1384" s="143"/>
      <c r="K1384" s="6"/>
      <c r="L1384" s="6"/>
    </row>
    <row r="1385" spans="1:12" x14ac:dyDescent="0.2">
      <c r="A1385" s="477"/>
      <c r="B1385" s="135"/>
      <c r="C1385" s="136"/>
      <c r="D1385" s="137"/>
      <c r="E1385" s="138"/>
      <c r="F1385" s="137"/>
      <c r="G1385" s="127"/>
      <c r="H1385" s="143"/>
      <c r="I1385" s="143"/>
      <c r="K1385" s="6"/>
      <c r="L1385" s="6"/>
    </row>
    <row r="1386" spans="1:12" x14ac:dyDescent="0.2">
      <c r="A1386" s="477"/>
      <c r="B1386" s="135"/>
      <c r="C1386" s="136"/>
      <c r="D1386" s="137"/>
      <c r="E1386" s="138"/>
      <c r="F1386" s="137"/>
      <c r="G1386" s="127"/>
      <c r="H1386" s="143"/>
      <c r="I1386" s="143"/>
      <c r="K1386" s="6"/>
      <c r="L1386" s="6"/>
    </row>
    <row r="1387" spans="1:12" x14ac:dyDescent="0.2">
      <c r="A1387" s="477"/>
      <c r="B1387" s="135"/>
      <c r="C1387" s="136"/>
      <c r="D1387" s="137"/>
      <c r="E1387" s="138"/>
      <c r="F1387" s="137"/>
      <c r="G1387" s="127"/>
      <c r="H1387" s="143"/>
      <c r="I1387" s="143"/>
      <c r="K1387" s="6"/>
      <c r="L1387" s="6"/>
    </row>
    <row r="1388" spans="1:12" x14ac:dyDescent="0.2">
      <c r="A1388" s="477"/>
      <c r="B1388" s="135"/>
      <c r="C1388" s="136"/>
      <c r="D1388" s="137"/>
      <c r="E1388" s="138"/>
      <c r="F1388" s="137"/>
      <c r="G1388" s="127"/>
      <c r="H1388" s="143"/>
      <c r="I1388" s="143"/>
      <c r="K1388" s="6"/>
      <c r="L1388" s="6"/>
    </row>
    <row r="1389" spans="1:12" x14ac:dyDescent="0.2">
      <c r="A1389" s="477"/>
      <c r="B1389" s="135"/>
      <c r="C1389" s="136"/>
      <c r="D1389" s="137"/>
      <c r="E1389" s="138"/>
      <c r="F1389" s="137"/>
      <c r="G1389" s="127"/>
      <c r="H1389" s="143"/>
      <c r="I1389" s="143"/>
      <c r="K1389" s="6"/>
      <c r="L1389" s="6"/>
    </row>
    <row r="1390" spans="1:12" x14ac:dyDescent="0.2">
      <c r="A1390" s="477"/>
      <c r="B1390" s="135"/>
      <c r="C1390" s="136"/>
      <c r="D1390" s="137"/>
      <c r="E1390" s="138"/>
      <c r="F1390" s="137"/>
      <c r="G1390" s="127"/>
      <c r="H1390" s="143"/>
      <c r="I1390" s="143"/>
      <c r="K1390" s="6"/>
      <c r="L1390" s="6"/>
    </row>
    <row r="1391" spans="1:12" x14ac:dyDescent="0.2">
      <c r="A1391" s="477"/>
      <c r="B1391" s="135"/>
      <c r="C1391" s="136"/>
      <c r="D1391" s="137"/>
      <c r="E1391" s="138"/>
      <c r="F1391" s="137"/>
      <c r="G1391" s="127"/>
      <c r="H1391" s="143"/>
      <c r="I1391" s="143"/>
      <c r="K1391" s="6"/>
      <c r="L1391" s="6"/>
    </row>
    <row r="1392" spans="1:12" x14ac:dyDescent="0.2">
      <c r="A1392" s="477"/>
      <c r="B1392" s="135"/>
      <c r="C1392" s="136"/>
      <c r="D1392" s="137"/>
      <c r="E1392" s="138"/>
      <c r="F1392" s="137"/>
      <c r="G1392" s="127"/>
      <c r="H1392" s="143"/>
      <c r="I1392" s="143"/>
      <c r="K1392" s="6"/>
      <c r="L1392" s="6"/>
    </row>
    <row r="1393" spans="1:12" x14ac:dyDescent="0.2">
      <c r="A1393" s="477"/>
      <c r="B1393" s="135"/>
      <c r="C1393" s="136"/>
      <c r="D1393" s="137"/>
      <c r="E1393" s="138"/>
      <c r="F1393" s="137"/>
      <c r="G1393" s="127"/>
      <c r="H1393" s="143"/>
      <c r="I1393" s="143"/>
      <c r="K1393" s="6"/>
      <c r="L1393" s="6"/>
    </row>
    <row r="1394" spans="1:12" x14ac:dyDescent="0.2">
      <c r="A1394" s="477"/>
      <c r="B1394" s="135"/>
      <c r="C1394" s="136"/>
      <c r="D1394" s="137"/>
      <c r="E1394" s="138"/>
      <c r="F1394" s="137"/>
      <c r="G1394" s="127"/>
      <c r="H1394" s="143"/>
      <c r="I1394" s="143"/>
      <c r="K1394" s="6"/>
      <c r="L1394" s="6"/>
    </row>
    <row r="1395" spans="1:12" x14ac:dyDescent="0.2">
      <c r="A1395" s="477"/>
      <c r="B1395" s="135"/>
      <c r="C1395" s="136"/>
      <c r="D1395" s="137"/>
      <c r="E1395" s="138"/>
      <c r="F1395" s="137"/>
      <c r="G1395" s="127"/>
      <c r="H1395" s="143"/>
      <c r="I1395" s="143"/>
      <c r="K1395" s="6"/>
      <c r="L1395" s="6"/>
    </row>
    <row r="1396" spans="1:12" x14ac:dyDescent="0.2">
      <c r="A1396" s="477"/>
      <c r="B1396" s="135"/>
      <c r="C1396" s="136"/>
      <c r="D1396" s="137"/>
      <c r="E1396" s="138"/>
      <c r="F1396" s="137"/>
      <c r="G1396" s="127"/>
      <c r="H1396" s="143"/>
      <c r="I1396" s="143"/>
      <c r="K1396" s="6"/>
      <c r="L1396" s="6"/>
    </row>
    <row r="1397" spans="1:12" x14ac:dyDescent="0.2">
      <c r="A1397" s="477"/>
      <c r="B1397" s="135"/>
      <c r="C1397" s="136"/>
      <c r="D1397" s="137"/>
      <c r="E1397" s="138"/>
      <c r="F1397" s="137"/>
      <c r="G1397" s="127"/>
      <c r="H1397" s="143"/>
      <c r="I1397" s="143"/>
      <c r="K1397" s="6"/>
      <c r="L1397" s="6"/>
    </row>
    <row r="1398" spans="1:12" x14ac:dyDescent="0.2">
      <c r="A1398" s="477"/>
      <c r="B1398" s="135"/>
      <c r="C1398" s="136"/>
      <c r="D1398" s="137"/>
      <c r="E1398" s="138"/>
      <c r="F1398" s="137"/>
      <c r="G1398" s="127"/>
      <c r="H1398" s="143"/>
      <c r="I1398" s="143"/>
      <c r="K1398" s="6"/>
      <c r="L1398" s="6"/>
    </row>
    <row r="1399" spans="1:12" x14ac:dyDescent="0.2">
      <c r="A1399" s="477"/>
      <c r="B1399" s="135"/>
      <c r="C1399" s="136"/>
      <c r="D1399" s="137"/>
      <c r="E1399" s="138"/>
      <c r="F1399" s="137"/>
      <c r="G1399" s="127"/>
      <c r="H1399" s="143"/>
      <c r="I1399" s="143"/>
      <c r="K1399" s="6"/>
      <c r="L1399" s="6"/>
    </row>
    <row r="1400" spans="1:12" x14ac:dyDescent="0.2">
      <c r="A1400" s="477"/>
      <c r="B1400" s="135"/>
      <c r="C1400" s="136"/>
      <c r="D1400" s="137"/>
      <c r="E1400" s="138"/>
      <c r="F1400" s="137"/>
      <c r="G1400" s="127"/>
      <c r="H1400" s="143"/>
      <c r="I1400" s="143"/>
      <c r="K1400" s="6"/>
      <c r="L1400" s="6"/>
    </row>
    <row r="1401" spans="1:12" x14ac:dyDescent="0.2">
      <c r="A1401" s="477"/>
      <c r="B1401" s="135"/>
      <c r="C1401" s="136"/>
      <c r="D1401" s="137"/>
      <c r="E1401" s="138"/>
      <c r="F1401" s="137"/>
      <c r="G1401" s="127"/>
      <c r="H1401" s="143"/>
      <c r="I1401" s="143"/>
      <c r="K1401" s="6"/>
      <c r="L1401" s="6"/>
    </row>
    <row r="1402" spans="1:12" x14ac:dyDescent="0.2">
      <c r="A1402" s="477"/>
      <c r="B1402" s="135"/>
      <c r="C1402" s="136"/>
      <c r="D1402" s="137"/>
      <c r="E1402" s="138"/>
      <c r="F1402" s="137"/>
      <c r="G1402" s="127"/>
      <c r="H1402" s="143"/>
      <c r="I1402" s="143"/>
      <c r="K1402" s="6"/>
      <c r="L1402" s="6"/>
    </row>
    <row r="1403" spans="1:12" x14ac:dyDescent="0.2">
      <c r="A1403" s="477"/>
      <c r="B1403" s="135"/>
      <c r="C1403" s="136"/>
      <c r="D1403" s="137"/>
      <c r="E1403" s="138"/>
      <c r="F1403" s="137"/>
      <c r="G1403" s="127"/>
      <c r="H1403" s="143"/>
      <c r="I1403" s="143"/>
      <c r="K1403" s="6"/>
      <c r="L1403" s="6"/>
    </row>
    <row r="1404" spans="1:12" x14ac:dyDescent="0.2">
      <c r="A1404" s="477"/>
      <c r="B1404" s="135"/>
      <c r="C1404" s="136"/>
      <c r="D1404" s="137"/>
      <c r="E1404" s="138"/>
      <c r="F1404" s="137"/>
      <c r="G1404" s="127"/>
      <c r="H1404" s="143"/>
      <c r="I1404" s="143"/>
      <c r="K1404" s="6"/>
      <c r="L1404" s="6"/>
    </row>
    <row r="1405" spans="1:12" x14ac:dyDescent="0.2">
      <c r="A1405" s="477"/>
      <c r="B1405" s="135"/>
      <c r="C1405" s="136"/>
      <c r="D1405" s="137"/>
      <c r="E1405" s="138"/>
      <c r="F1405" s="137"/>
      <c r="G1405" s="127"/>
      <c r="H1405" s="143"/>
      <c r="I1405" s="143"/>
      <c r="K1405" s="6"/>
      <c r="L1405" s="6"/>
    </row>
    <row r="1406" spans="1:12" x14ac:dyDescent="0.2">
      <c r="A1406" s="477"/>
      <c r="B1406" s="135"/>
      <c r="C1406" s="136"/>
      <c r="D1406" s="137"/>
      <c r="E1406" s="138"/>
      <c r="F1406" s="137"/>
      <c r="G1406" s="127"/>
      <c r="H1406" s="143"/>
      <c r="I1406" s="143"/>
      <c r="K1406" s="6"/>
      <c r="L1406" s="6"/>
    </row>
    <row r="1407" spans="1:12" x14ac:dyDescent="0.2">
      <c r="A1407" s="477"/>
      <c r="B1407" s="135"/>
      <c r="C1407" s="136"/>
      <c r="D1407" s="137"/>
      <c r="E1407" s="138"/>
      <c r="F1407" s="137"/>
      <c r="G1407" s="127"/>
      <c r="H1407" s="143"/>
      <c r="I1407" s="143"/>
      <c r="K1407" s="6"/>
      <c r="L1407" s="6"/>
    </row>
    <row r="1408" spans="1:12" x14ac:dyDescent="0.2">
      <c r="A1408" s="477"/>
      <c r="B1408" s="135"/>
      <c r="C1408" s="136"/>
      <c r="D1408" s="137"/>
      <c r="E1408" s="138"/>
      <c r="F1408" s="137"/>
      <c r="G1408" s="127"/>
      <c r="H1408" s="143"/>
      <c r="I1408" s="143"/>
      <c r="K1408" s="6"/>
      <c r="L1408" s="6"/>
    </row>
    <row r="1409" spans="1:12" x14ac:dyDescent="0.2">
      <c r="A1409" s="477"/>
      <c r="B1409" s="135"/>
      <c r="C1409" s="136"/>
      <c r="D1409" s="137"/>
      <c r="E1409" s="138"/>
      <c r="F1409" s="137"/>
      <c r="G1409" s="127"/>
      <c r="H1409" s="143"/>
      <c r="I1409" s="143"/>
      <c r="K1409" s="6"/>
      <c r="L1409" s="6"/>
    </row>
    <row r="1410" spans="1:12" x14ac:dyDescent="0.2">
      <c r="A1410" s="477"/>
      <c r="B1410" s="135"/>
      <c r="C1410" s="136"/>
      <c r="D1410" s="137"/>
      <c r="E1410" s="138"/>
      <c r="F1410" s="137"/>
      <c r="G1410" s="127"/>
      <c r="H1410" s="143"/>
      <c r="I1410" s="143"/>
      <c r="K1410" s="6"/>
      <c r="L1410" s="6"/>
    </row>
    <row r="1411" spans="1:12" x14ac:dyDescent="0.2">
      <c r="A1411" s="477"/>
      <c r="B1411" s="135"/>
      <c r="C1411" s="136"/>
      <c r="D1411" s="137"/>
      <c r="E1411" s="138"/>
      <c r="F1411" s="137"/>
      <c r="G1411" s="127"/>
      <c r="H1411" s="143"/>
      <c r="I1411" s="143"/>
      <c r="K1411" s="6"/>
      <c r="L1411" s="6"/>
    </row>
    <row r="1412" spans="1:12" x14ac:dyDescent="0.2">
      <c r="A1412" s="477"/>
      <c r="B1412" s="135"/>
      <c r="C1412" s="136"/>
      <c r="D1412" s="137"/>
      <c r="E1412" s="138"/>
      <c r="F1412" s="137"/>
      <c r="G1412" s="127"/>
      <c r="H1412" s="143"/>
      <c r="I1412" s="143"/>
      <c r="K1412" s="6"/>
      <c r="L1412" s="6"/>
    </row>
    <row r="1413" spans="1:12" x14ac:dyDescent="0.2">
      <c r="A1413" s="477"/>
      <c r="B1413" s="135"/>
      <c r="C1413" s="136"/>
      <c r="D1413" s="137"/>
      <c r="E1413" s="138"/>
      <c r="F1413" s="137"/>
      <c r="G1413" s="127"/>
      <c r="H1413" s="143"/>
      <c r="I1413" s="143"/>
      <c r="K1413" s="6"/>
      <c r="L1413" s="6"/>
    </row>
    <row r="1414" spans="1:12" x14ac:dyDescent="0.2">
      <c r="A1414" s="477"/>
      <c r="B1414" s="135"/>
      <c r="C1414" s="136"/>
      <c r="D1414" s="137"/>
      <c r="E1414" s="138"/>
      <c r="F1414" s="137"/>
      <c r="G1414" s="127"/>
      <c r="H1414" s="143"/>
      <c r="I1414" s="143"/>
      <c r="K1414" s="6"/>
      <c r="L1414" s="6"/>
    </row>
    <row r="1415" spans="1:12" x14ac:dyDescent="0.2">
      <c r="A1415" s="477"/>
      <c r="B1415" s="135"/>
      <c r="C1415" s="136"/>
      <c r="D1415" s="137"/>
      <c r="E1415" s="138"/>
      <c r="F1415" s="137"/>
      <c r="G1415" s="127"/>
      <c r="H1415" s="143"/>
      <c r="I1415" s="143"/>
      <c r="K1415" s="6"/>
      <c r="L1415" s="6"/>
    </row>
    <row r="1416" spans="1:12" x14ac:dyDescent="0.2">
      <c r="A1416" s="477"/>
      <c r="B1416" s="135"/>
      <c r="C1416" s="136"/>
      <c r="D1416" s="137"/>
      <c r="E1416" s="138"/>
      <c r="F1416" s="137"/>
      <c r="G1416" s="127"/>
      <c r="H1416" s="143"/>
      <c r="I1416" s="143"/>
      <c r="K1416" s="6"/>
      <c r="L1416" s="6"/>
    </row>
    <row r="1417" spans="1:12" x14ac:dyDescent="0.2">
      <c r="A1417" s="477"/>
      <c r="B1417" s="135"/>
      <c r="C1417" s="136"/>
      <c r="D1417" s="137"/>
      <c r="E1417" s="138"/>
      <c r="F1417" s="137"/>
      <c r="G1417" s="127"/>
      <c r="H1417" s="143"/>
      <c r="I1417" s="143"/>
      <c r="K1417" s="6"/>
      <c r="L1417" s="6"/>
    </row>
    <row r="1418" spans="1:12" x14ac:dyDescent="0.2">
      <c r="A1418" s="477"/>
      <c r="B1418" s="135"/>
      <c r="C1418" s="136"/>
      <c r="D1418" s="137"/>
      <c r="E1418" s="138"/>
      <c r="F1418" s="137"/>
      <c r="G1418" s="127"/>
      <c r="H1418" s="143"/>
      <c r="I1418" s="143"/>
      <c r="K1418" s="6"/>
      <c r="L1418" s="6"/>
    </row>
    <row r="1419" spans="1:12" x14ac:dyDescent="0.2">
      <c r="A1419" s="477"/>
      <c r="B1419" s="135"/>
      <c r="C1419" s="136"/>
      <c r="D1419" s="137"/>
      <c r="E1419" s="138"/>
      <c r="F1419" s="137"/>
      <c r="G1419" s="127"/>
      <c r="H1419" s="143"/>
      <c r="I1419" s="143"/>
      <c r="K1419" s="6"/>
      <c r="L1419" s="6"/>
    </row>
    <row r="1420" spans="1:12" x14ac:dyDescent="0.2">
      <c r="A1420" s="477"/>
      <c r="B1420" s="135"/>
      <c r="C1420" s="136"/>
      <c r="D1420" s="137"/>
      <c r="E1420" s="138"/>
      <c r="F1420" s="137"/>
      <c r="G1420" s="127"/>
      <c r="H1420" s="143"/>
      <c r="I1420" s="143"/>
      <c r="K1420" s="6"/>
      <c r="L1420" s="6"/>
    </row>
    <row r="1421" spans="1:12" x14ac:dyDescent="0.2">
      <c r="A1421" s="477"/>
      <c r="B1421" s="135"/>
      <c r="C1421" s="136"/>
      <c r="D1421" s="137"/>
      <c r="E1421" s="138"/>
      <c r="F1421" s="137"/>
      <c r="G1421" s="127"/>
      <c r="H1421" s="143"/>
      <c r="I1421" s="143"/>
      <c r="K1421" s="6"/>
      <c r="L1421" s="6"/>
    </row>
    <row r="1422" spans="1:12" x14ac:dyDescent="0.2">
      <c r="A1422" s="477"/>
      <c r="B1422" s="135"/>
      <c r="C1422" s="136"/>
      <c r="D1422" s="137"/>
      <c r="E1422" s="138"/>
      <c r="F1422" s="137"/>
      <c r="G1422" s="127"/>
      <c r="H1422" s="143"/>
      <c r="I1422" s="143"/>
      <c r="K1422" s="6"/>
      <c r="L1422" s="6"/>
    </row>
    <row r="1423" spans="1:12" x14ac:dyDescent="0.2">
      <c r="A1423" s="477"/>
      <c r="B1423" s="135"/>
      <c r="C1423" s="136"/>
      <c r="D1423" s="137"/>
      <c r="E1423" s="138"/>
      <c r="F1423" s="137"/>
      <c r="G1423" s="127"/>
      <c r="H1423" s="143"/>
      <c r="I1423" s="143"/>
      <c r="K1423" s="6"/>
      <c r="L1423" s="6"/>
    </row>
    <row r="1424" spans="1:12" x14ac:dyDescent="0.2">
      <c r="A1424" s="477"/>
      <c r="B1424" s="135"/>
      <c r="C1424" s="136"/>
      <c r="D1424" s="137"/>
      <c r="E1424" s="138"/>
      <c r="F1424" s="137"/>
      <c r="G1424" s="127"/>
      <c r="H1424" s="143"/>
      <c r="I1424" s="143"/>
      <c r="K1424" s="6"/>
      <c r="L1424" s="6"/>
    </row>
    <row r="1425" spans="1:12" x14ac:dyDescent="0.2">
      <c r="A1425" s="477"/>
      <c r="B1425" s="135"/>
      <c r="C1425" s="136"/>
      <c r="D1425" s="137"/>
      <c r="E1425" s="138"/>
      <c r="F1425" s="137"/>
      <c r="G1425" s="127"/>
      <c r="H1425" s="143"/>
      <c r="I1425" s="143"/>
      <c r="K1425" s="6"/>
      <c r="L1425" s="6"/>
    </row>
    <row r="1426" spans="1:12" x14ac:dyDescent="0.2">
      <c r="A1426" s="477"/>
      <c r="B1426" s="135"/>
      <c r="C1426" s="136"/>
      <c r="D1426" s="137"/>
      <c r="E1426" s="138"/>
      <c r="F1426" s="137"/>
      <c r="G1426" s="127"/>
      <c r="H1426" s="143"/>
      <c r="I1426" s="143"/>
      <c r="K1426" s="6"/>
      <c r="L1426" s="6"/>
    </row>
    <row r="1427" spans="1:12" x14ac:dyDescent="0.2">
      <c r="A1427" s="477"/>
      <c r="B1427" s="135"/>
      <c r="C1427" s="136"/>
      <c r="D1427" s="137"/>
      <c r="E1427" s="138"/>
      <c r="F1427" s="137"/>
      <c r="G1427" s="127"/>
      <c r="H1427" s="143"/>
      <c r="I1427" s="143"/>
      <c r="K1427" s="6"/>
      <c r="L1427" s="6"/>
    </row>
    <row r="1428" spans="1:12" x14ac:dyDescent="0.2">
      <c r="A1428" s="477"/>
      <c r="B1428" s="135"/>
      <c r="C1428" s="136"/>
      <c r="D1428" s="137"/>
      <c r="E1428" s="138"/>
      <c r="F1428" s="137"/>
      <c r="G1428" s="127"/>
      <c r="H1428" s="143"/>
      <c r="I1428" s="143"/>
      <c r="K1428" s="6"/>
      <c r="L1428" s="6"/>
    </row>
    <row r="1429" spans="1:12" x14ac:dyDescent="0.2">
      <c r="A1429" s="477"/>
      <c r="B1429" s="135"/>
      <c r="C1429" s="136"/>
      <c r="D1429" s="137"/>
      <c r="E1429" s="138"/>
      <c r="F1429" s="137"/>
      <c r="G1429" s="127"/>
      <c r="H1429" s="143"/>
      <c r="I1429" s="143"/>
      <c r="K1429" s="6"/>
      <c r="L1429" s="6"/>
    </row>
    <row r="1430" spans="1:12" x14ac:dyDescent="0.2">
      <c r="A1430" s="477"/>
      <c r="B1430" s="135"/>
      <c r="C1430" s="136"/>
      <c r="D1430" s="137"/>
      <c r="E1430" s="138"/>
      <c r="F1430" s="137"/>
      <c r="G1430" s="127"/>
      <c r="H1430" s="143"/>
      <c r="I1430" s="143"/>
      <c r="K1430" s="6"/>
      <c r="L1430" s="6"/>
    </row>
    <row r="1431" spans="1:12" x14ac:dyDescent="0.2">
      <c r="A1431" s="477"/>
      <c r="B1431" s="135"/>
      <c r="C1431" s="136"/>
      <c r="D1431" s="137"/>
      <c r="E1431" s="138"/>
      <c r="F1431" s="137"/>
      <c r="G1431" s="127"/>
      <c r="H1431" s="143"/>
      <c r="I1431" s="143"/>
      <c r="K1431" s="6"/>
      <c r="L1431" s="6"/>
    </row>
    <row r="1432" spans="1:12" x14ac:dyDescent="0.2">
      <c r="A1432" s="477"/>
      <c r="B1432" s="135"/>
      <c r="C1432" s="136"/>
      <c r="D1432" s="137"/>
      <c r="E1432" s="138"/>
      <c r="F1432" s="137"/>
      <c r="G1432" s="127"/>
      <c r="H1432" s="143"/>
      <c r="I1432" s="143"/>
      <c r="K1432" s="6"/>
      <c r="L1432" s="6"/>
    </row>
    <row r="1433" spans="1:12" x14ac:dyDescent="0.2">
      <c r="A1433" s="477"/>
      <c r="B1433" s="135"/>
      <c r="C1433" s="136"/>
      <c r="D1433" s="137"/>
      <c r="E1433" s="138"/>
      <c r="F1433" s="137"/>
      <c r="G1433" s="127"/>
      <c r="H1433" s="143"/>
      <c r="I1433" s="143"/>
      <c r="K1433" s="6"/>
      <c r="L1433" s="6"/>
    </row>
    <row r="1434" spans="1:12" x14ac:dyDescent="0.2">
      <c r="A1434" s="477"/>
      <c r="B1434" s="135"/>
      <c r="C1434" s="136"/>
      <c r="D1434" s="137"/>
      <c r="E1434" s="138"/>
      <c r="F1434" s="137"/>
      <c r="G1434" s="127"/>
      <c r="H1434" s="143"/>
      <c r="I1434" s="143"/>
      <c r="K1434" s="6"/>
      <c r="L1434" s="6"/>
    </row>
    <row r="1435" spans="1:12" x14ac:dyDescent="0.2">
      <c r="A1435" s="477"/>
      <c r="B1435" s="135"/>
      <c r="C1435" s="136"/>
      <c r="D1435" s="137"/>
      <c r="E1435" s="138"/>
      <c r="F1435" s="137"/>
      <c r="G1435" s="127"/>
      <c r="H1435" s="143"/>
      <c r="I1435" s="143"/>
      <c r="K1435" s="6"/>
      <c r="L1435" s="6"/>
    </row>
    <row r="1436" spans="1:12" x14ac:dyDescent="0.2">
      <c r="A1436" s="477"/>
      <c r="B1436" s="135"/>
      <c r="C1436" s="136"/>
      <c r="D1436" s="137"/>
      <c r="E1436" s="138"/>
      <c r="F1436" s="137"/>
      <c r="G1436" s="127"/>
      <c r="H1436" s="143"/>
      <c r="I1436" s="143"/>
      <c r="K1436" s="6"/>
      <c r="L1436" s="6"/>
    </row>
    <row r="1437" spans="1:12" x14ac:dyDescent="0.2">
      <c r="A1437" s="477"/>
      <c r="B1437" s="135"/>
      <c r="C1437" s="136"/>
      <c r="D1437" s="137"/>
      <c r="E1437" s="138"/>
      <c r="F1437" s="137"/>
      <c r="G1437" s="127"/>
      <c r="H1437" s="143"/>
      <c r="I1437" s="143"/>
      <c r="K1437" s="6"/>
      <c r="L1437" s="6"/>
    </row>
    <row r="1438" spans="1:12" x14ac:dyDescent="0.2">
      <c r="A1438" s="477"/>
      <c r="B1438" s="135"/>
      <c r="C1438" s="136"/>
      <c r="D1438" s="137"/>
      <c r="E1438" s="138"/>
      <c r="F1438" s="137"/>
      <c r="G1438" s="127"/>
      <c r="H1438" s="143"/>
      <c r="I1438" s="143"/>
      <c r="K1438" s="6"/>
      <c r="L1438" s="6"/>
    </row>
    <row r="1439" spans="1:12" x14ac:dyDescent="0.2">
      <c r="A1439" s="477"/>
      <c r="B1439" s="135"/>
      <c r="C1439" s="136"/>
      <c r="D1439" s="137"/>
      <c r="E1439" s="138"/>
      <c r="F1439" s="137"/>
      <c r="G1439" s="127"/>
      <c r="H1439" s="143"/>
      <c r="I1439" s="143"/>
      <c r="K1439" s="6"/>
      <c r="L1439" s="6"/>
    </row>
    <row r="1440" spans="1:12" x14ac:dyDescent="0.2">
      <c r="A1440" s="477"/>
      <c r="B1440" s="135"/>
      <c r="C1440" s="136"/>
      <c r="D1440" s="137"/>
      <c r="E1440" s="138"/>
      <c r="F1440" s="137"/>
      <c r="G1440" s="127"/>
      <c r="H1440" s="143"/>
      <c r="I1440" s="143"/>
      <c r="K1440" s="6"/>
      <c r="L1440" s="6"/>
    </row>
    <row r="1441" spans="1:12" x14ac:dyDescent="0.2">
      <c r="A1441" s="477"/>
      <c r="B1441" s="135"/>
      <c r="C1441" s="136"/>
      <c r="D1441" s="137"/>
      <c r="E1441" s="138"/>
      <c r="F1441" s="137"/>
      <c r="G1441" s="127"/>
      <c r="H1441" s="143"/>
      <c r="I1441" s="143"/>
      <c r="K1441" s="6"/>
      <c r="L1441" s="6"/>
    </row>
    <row r="1442" spans="1:12" x14ac:dyDescent="0.2">
      <c r="A1442" s="477"/>
      <c r="B1442" s="135"/>
      <c r="C1442" s="136"/>
      <c r="D1442" s="137"/>
      <c r="E1442" s="138"/>
      <c r="F1442" s="137"/>
      <c r="G1442" s="127"/>
      <c r="H1442" s="143"/>
      <c r="I1442" s="143"/>
      <c r="K1442" s="6"/>
      <c r="L1442" s="6"/>
    </row>
    <row r="1443" spans="1:12" x14ac:dyDescent="0.2">
      <c r="A1443" s="477"/>
      <c r="B1443" s="135"/>
      <c r="C1443" s="136"/>
      <c r="D1443" s="137"/>
      <c r="E1443" s="138"/>
      <c r="F1443" s="137"/>
      <c r="G1443" s="127"/>
      <c r="H1443" s="143"/>
      <c r="I1443" s="143"/>
      <c r="K1443" s="6"/>
      <c r="L1443" s="6"/>
    </row>
    <row r="1444" spans="1:12" x14ac:dyDescent="0.2">
      <c r="A1444" s="477"/>
      <c r="B1444" s="135"/>
      <c r="C1444" s="136"/>
      <c r="D1444" s="137"/>
      <c r="E1444" s="138"/>
      <c r="F1444" s="137"/>
      <c r="G1444" s="127"/>
      <c r="H1444" s="143"/>
      <c r="I1444" s="143"/>
      <c r="K1444" s="6"/>
      <c r="L1444" s="6"/>
    </row>
    <row r="1445" spans="1:12" x14ac:dyDescent="0.2">
      <c r="A1445" s="477"/>
      <c r="B1445" s="135"/>
      <c r="C1445" s="136"/>
      <c r="D1445" s="137"/>
      <c r="E1445" s="138"/>
      <c r="F1445" s="137"/>
      <c r="G1445" s="127"/>
      <c r="H1445" s="143"/>
      <c r="I1445" s="143"/>
      <c r="K1445" s="6"/>
      <c r="L1445" s="6"/>
    </row>
    <row r="1446" spans="1:12" x14ac:dyDescent="0.2">
      <c r="A1446" s="477"/>
      <c r="B1446" s="135"/>
      <c r="C1446" s="136"/>
      <c r="D1446" s="137"/>
      <c r="E1446" s="138"/>
      <c r="F1446" s="137"/>
      <c r="G1446" s="127"/>
      <c r="H1446" s="143"/>
      <c r="I1446" s="143"/>
      <c r="K1446" s="6"/>
      <c r="L1446" s="6"/>
    </row>
    <row r="1447" spans="1:12" x14ac:dyDescent="0.2">
      <c r="A1447" s="477"/>
      <c r="B1447" s="135"/>
      <c r="C1447" s="136"/>
      <c r="D1447" s="137"/>
      <c r="E1447" s="138"/>
      <c r="F1447" s="137"/>
      <c r="G1447" s="127"/>
      <c r="H1447" s="143"/>
      <c r="I1447" s="143"/>
      <c r="K1447" s="6"/>
      <c r="L1447" s="6"/>
    </row>
    <row r="1448" spans="1:12" x14ac:dyDescent="0.2">
      <c r="A1448" s="477"/>
      <c r="B1448" s="135"/>
      <c r="C1448" s="136"/>
      <c r="D1448" s="137"/>
      <c r="E1448" s="138"/>
      <c r="F1448" s="137"/>
      <c r="G1448" s="127"/>
      <c r="H1448" s="143"/>
      <c r="I1448" s="143"/>
      <c r="K1448" s="6"/>
      <c r="L1448" s="6"/>
    </row>
    <row r="1449" spans="1:12" x14ac:dyDescent="0.2">
      <c r="A1449" s="477"/>
      <c r="B1449" s="135"/>
      <c r="C1449" s="136"/>
      <c r="D1449" s="137"/>
      <c r="E1449" s="138"/>
      <c r="F1449" s="137"/>
      <c r="G1449" s="127"/>
      <c r="H1449" s="143"/>
      <c r="I1449" s="143"/>
      <c r="K1449" s="6"/>
      <c r="L1449" s="6"/>
    </row>
    <row r="1450" spans="1:12" x14ac:dyDescent="0.2">
      <c r="A1450" s="477"/>
      <c r="B1450" s="135"/>
      <c r="C1450" s="136"/>
      <c r="D1450" s="137"/>
      <c r="E1450" s="138"/>
      <c r="F1450" s="137"/>
      <c r="G1450" s="127"/>
      <c r="H1450" s="143"/>
      <c r="I1450" s="143"/>
      <c r="K1450" s="6"/>
      <c r="L1450" s="6"/>
    </row>
    <row r="1451" spans="1:12" x14ac:dyDescent="0.2">
      <c r="A1451" s="477"/>
      <c r="B1451" s="135"/>
      <c r="C1451" s="136"/>
      <c r="D1451" s="137"/>
      <c r="E1451" s="138"/>
      <c r="F1451" s="137"/>
      <c r="G1451" s="127"/>
      <c r="H1451" s="143"/>
      <c r="I1451" s="143"/>
      <c r="K1451" s="6"/>
      <c r="L1451" s="6"/>
    </row>
    <row r="1452" spans="1:12" x14ac:dyDescent="0.2">
      <c r="A1452" s="477"/>
      <c r="B1452" s="135"/>
      <c r="C1452" s="136"/>
      <c r="D1452" s="137"/>
      <c r="E1452" s="138"/>
      <c r="F1452" s="137"/>
      <c r="G1452" s="127"/>
      <c r="H1452" s="143"/>
      <c r="I1452" s="143"/>
      <c r="K1452" s="6"/>
      <c r="L1452" s="6"/>
    </row>
    <row r="1453" spans="1:12" x14ac:dyDescent="0.2">
      <c r="A1453" s="477"/>
      <c r="B1453" s="135"/>
      <c r="C1453" s="136"/>
      <c r="D1453" s="137"/>
      <c r="E1453" s="138"/>
      <c r="F1453" s="137"/>
      <c r="G1453" s="127"/>
      <c r="H1453" s="143"/>
      <c r="I1453" s="143"/>
      <c r="K1453" s="6"/>
      <c r="L1453" s="6"/>
    </row>
    <row r="1454" spans="1:12" x14ac:dyDescent="0.2">
      <c r="A1454" s="477"/>
      <c r="B1454" s="135"/>
      <c r="C1454" s="136"/>
      <c r="D1454" s="137"/>
      <c r="E1454" s="138"/>
      <c r="F1454" s="137"/>
      <c r="G1454" s="127"/>
      <c r="H1454" s="143"/>
      <c r="I1454" s="143"/>
      <c r="K1454" s="6"/>
      <c r="L1454" s="6"/>
    </row>
    <row r="1455" spans="1:12" x14ac:dyDescent="0.2">
      <c r="A1455" s="477"/>
      <c r="B1455" s="135"/>
      <c r="C1455" s="136"/>
      <c r="D1455" s="137"/>
      <c r="E1455" s="138"/>
      <c r="F1455" s="137"/>
      <c r="G1455" s="127"/>
      <c r="H1455" s="143"/>
      <c r="I1455" s="143"/>
      <c r="K1455" s="6"/>
      <c r="L1455" s="6"/>
    </row>
    <row r="1456" spans="1:12" x14ac:dyDescent="0.2">
      <c r="A1456" s="477"/>
      <c r="B1456" s="135"/>
      <c r="C1456" s="136"/>
      <c r="D1456" s="137"/>
      <c r="E1456" s="138"/>
      <c r="F1456" s="137"/>
      <c r="G1456" s="127"/>
      <c r="H1456" s="143"/>
      <c r="I1456" s="143"/>
      <c r="K1456" s="6"/>
      <c r="L1456" s="6"/>
    </row>
    <row r="1457" spans="1:12" x14ac:dyDescent="0.2">
      <c r="A1457" s="477"/>
      <c r="B1457" s="135"/>
      <c r="C1457" s="136"/>
      <c r="D1457" s="137"/>
      <c r="E1457" s="138"/>
      <c r="F1457" s="137"/>
      <c r="G1457" s="127"/>
      <c r="H1457" s="143"/>
      <c r="I1457" s="143"/>
      <c r="K1457" s="6"/>
      <c r="L1457" s="6"/>
    </row>
    <row r="1458" spans="1:12" x14ac:dyDescent="0.2">
      <c r="A1458" s="477"/>
      <c r="B1458" s="135"/>
      <c r="C1458" s="136"/>
      <c r="D1458" s="137"/>
      <c r="E1458" s="138"/>
      <c r="F1458" s="137"/>
      <c r="G1458" s="127"/>
      <c r="H1458" s="143"/>
      <c r="I1458" s="143"/>
      <c r="K1458" s="6"/>
      <c r="L1458" s="6"/>
    </row>
    <row r="1459" spans="1:12" x14ac:dyDescent="0.2">
      <c r="A1459" s="477"/>
      <c r="B1459" s="135"/>
      <c r="C1459" s="136"/>
      <c r="D1459" s="137"/>
      <c r="E1459" s="138"/>
      <c r="F1459" s="137"/>
      <c r="G1459" s="127"/>
      <c r="H1459" s="143"/>
      <c r="I1459" s="143"/>
      <c r="K1459" s="6"/>
      <c r="L1459" s="6"/>
    </row>
    <row r="1460" spans="1:12" x14ac:dyDescent="0.2">
      <c r="A1460" s="477"/>
      <c r="B1460" s="135"/>
      <c r="C1460" s="136"/>
      <c r="D1460" s="137"/>
      <c r="E1460" s="138"/>
      <c r="F1460" s="137"/>
      <c r="G1460" s="127"/>
      <c r="H1460" s="143"/>
      <c r="I1460" s="143"/>
      <c r="K1460" s="6"/>
      <c r="L1460" s="6"/>
    </row>
    <row r="1461" spans="1:12" x14ac:dyDescent="0.2">
      <c r="A1461" s="477"/>
      <c r="B1461" s="135"/>
      <c r="C1461" s="136"/>
      <c r="D1461" s="137"/>
      <c r="E1461" s="138"/>
      <c r="F1461" s="137"/>
      <c r="G1461" s="127"/>
      <c r="H1461" s="143"/>
      <c r="I1461" s="143"/>
      <c r="K1461" s="6"/>
      <c r="L1461" s="6"/>
    </row>
    <row r="1462" spans="1:12" x14ac:dyDescent="0.2">
      <c r="A1462" s="477"/>
      <c r="B1462" s="135"/>
      <c r="C1462" s="136"/>
      <c r="D1462" s="137"/>
      <c r="E1462" s="138"/>
      <c r="F1462" s="137"/>
      <c r="G1462" s="127"/>
      <c r="H1462" s="143"/>
      <c r="I1462" s="143"/>
      <c r="K1462" s="6"/>
      <c r="L1462" s="6"/>
    </row>
    <row r="1463" spans="1:12" x14ac:dyDescent="0.2">
      <c r="A1463" s="477"/>
      <c r="B1463" s="135"/>
      <c r="C1463" s="136"/>
      <c r="D1463" s="137"/>
      <c r="E1463" s="138"/>
      <c r="F1463" s="137"/>
      <c r="G1463" s="127"/>
      <c r="H1463" s="143"/>
      <c r="I1463" s="143"/>
      <c r="K1463" s="6"/>
      <c r="L1463" s="6"/>
    </row>
    <row r="1464" spans="1:12" x14ac:dyDescent="0.2">
      <c r="A1464" s="477"/>
      <c r="B1464" s="135"/>
      <c r="C1464" s="136"/>
      <c r="D1464" s="137"/>
      <c r="E1464" s="138"/>
      <c r="F1464" s="137"/>
      <c r="G1464" s="127"/>
      <c r="H1464" s="143"/>
      <c r="I1464" s="143"/>
      <c r="K1464" s="6"/>
      <c r="L1464" s="6"/>
    </row>
    <row r="1465" spans="1:12" x14ac:dyDescent="0.2">
      <c r="A1465" s="477"/>
      <c r="B1465" s="135"/>
      <c r="C1465" s="136"/>
      <c r="D1465" s="137"/>
      <c r="E1465" s="138"/>
      <c r="F1465" s="137"/>
      <c r="G1465" s="127"/>
      <c r="H1465" s="143"/>
      <c r="I1465" s="143"/>
      <c r="K1465" s="6"/>
      <c r="L1465" s="6"/>
    </row>
    <row r="1466" spans="1:12" x14ac:dyDescent="0.2">
      <c r="A1466" s="477"/>
      <c r="B1466" s="135"/>
      <c r="C1466" s="136"/>
      <c r="D1466" s="137"/>
      <c r="E1466" s="138"/>
      <c r="F1466" s="137"/>
      <c r="G1466" s="127"/>
      <c r="H1466" s="143"/>
      <c r="I1466" s="143"/>
      <c r="K1466" s="6"/>
      <c r="L1466" s="6"/>
    </row>
    <row r="1467" spans="1:12" x14ac:dyDescent="0.2">
      <c r="A1467" s="477"/>
      <c r="B1467" s="135"/>
      <c r="C1467" s="136"/>
      <c r="D1467" s="137"/>
      <c r="E1467" s="138"/>
      <c r="F1467" s="137"/>
      <c r="G1467" s="127"/>
      <c r="H1467" s="143"/>
      <c r="I1467" s="143"/>
      <c r="K1467" s="6"/>
      <c r="L1467" s="6"/>
    </row>
    <row r="1468" spans="1:12" x14ac:dyDescent="0.2">
      <c r="A1468" s="477"/>
      <c r="B1468" s="135"/>
      <c r="C1468" s="136"/>
      <c r="D1468" s="137"/>
      <c r="E1468" s="138"/>
      <c r="F1468" s="137"/>
      <c r="G1468" s="127"/>
      <c r="H1468" s="143"/>
      <c r="I1468" s="143"/>
      <c r="K1468" s="6"/>
      <c r="L1468" s="6"/>
    </row>
    <row r="1469" spans="1:12" x14ac:dyDescent="0.2">
      <c r="A1469" s="477"/>
      <c r="B1469" s="135"/>
      <c r="C1469" s="136"/>
      <c r="D1469" s="137"/>
      <c r="E1469" s="138"/>
      <c r="F1469" s="137"/>
      <c r="G1469" s="127"/>
      <c r="H1469" s="143"/>
      <c r="I1469" s="143"/>
      <c r="K1469" s="6"/>
      <c r="L1469" s="6"/>
    </row>
    <row r="1470" spans="1:12" x14ac:dyDescent="0.2">
      <c r="A1470" s="477"/>
      <c r="B1470" s="135"/>
      <c r="C1470" s="136"/>
      <c r="D1470" s="137"/>
      <c r="E1470" s="138"/>
      <c r="F1470" s="137"/>
      <c r="G1470" s="127"/>
      <c r="H1470" s="143"/>
      <c r="I1470" s="143"/>
      <c r="K1470" s="6"/>
      <c r="L1470" s="6"/>
    </row>
    <row r="1471" spans="1:12" x14ac:dyDescent="0.2">
      <c r="A1471" s="477"/>
      <c r="B1471" s="135"/>
      <c r="C1471" s="136"/>
      <c r="D1471" s="137"/>
      <c r="E1471" s="138"/>
      <c r="F1471" s="137"/>
      <c r="G1471" s="127"/>
      <c r="H1471" s="143"/>
      <c r="I1471" s="143"/>
      <c r="K1471" s="6"/>
      <c r="L1471" s="6"/>
    </row>
    <row r="1472" spans="1:12" x14ac:dyDescent="0.2">
      <c r="A1472" s="477"/>
      <c r="B1472" s="135"/>
      <c r="C1472" s="136"/>
      <c r="D1472" s="137"/>
      <c r="E1472" s="138"/>
      <c r="F1472" s="137"/>
      <c r="G1472" s="127"/>
      <c r="H1472" s="143"/>
      <c r="I1472" s="143"/>
      <c r="K1472" s="6"/>
      <c r="L1472" s="6"/>
    </row>
    <row r="1473" spans="1:12" x14ac:dyDescent="0.2">
      <c r="A1473" s="477"/>
      <c r="B1473" s="135"/>
      <c r="C1473" s="136"/>
      <c r="D1473" s="137"/>
      <c r="E1473" s="138"/>
      <c r="F1473" s="137"/>
      <c r="G1473" s="127"/>
      <c r="H1473" s="143"/>
      <c r="I1473" s="143"/>
      <c r="K1473" s="6"/>
      <c r="L1473" s="6"/>
    </row>
    <row r="1474" spans="1:12" x14ac:dyDescent="0.2">
      <c r="A1474" s="477"/>
      <c r="B1474" s="135"/>
      <c r="C1474" s="136"/>
      <c r="D1474" s="137"/>
      <c r="E1474" s="138"/>
      <c r="F1474" s="137"/>
      <c r="G1474" s="127"/>
      <c r="H1474" s="143"/>
      <c r="I1474" s="143"/>
      <c r="K1474" s="6"/>
      <c r="L1474" s="6"/>
    </row>
    <row r="1475" spans="1:12" x14ac:dyDescent="0.2">
      <c r="A1475" s="477"/>
      <c r="B1475" s="135"/>
      <c r="C1475" s="136"/>
      <c r="D1475" s="137"/>
      <c r="E1475" s="138"/>
      <c r="F1475" s="137"/>
      <c r="G1475" s="127"/>
      <c r="H1475" s="143"/>
      <c r="I1475" s="143"/>
      <c r="K1475" s="6"/>
      <c r="L1475" s="6"/>
    </row>
    <row r="1476" spans="1:12" x14ac:dyDescent="0.2">
      <c r="A1476" s="477"/>
      <c r="B1476" s="135"/>
      <c r="C1476" s="136"/>
      <c r="D1476" s="137"/>
      <c r="E1476" s="138"/>
      <c r="F1476" s="137"/>
      <c r="G1476" s="127"/>
      <c r="H1476" s="143"/>
      <c r="I1476" s="143"/>
      <c r="K1476" s="6"/>
      <c r="L1476" s="6"/>
    </row>
    <row r="1477" spans="1:12" x14ac:dyDescent="0.2">
      <c r="A1477" s="477"/>
      <c r="B1477" s="135"/>
      <c r="C1477" s="136"/>
      <c r="D1477" s="137"/>
      <c r="E1477" s="138"/>
      <c r="F1477" s="137"/>
      <c r="G1477" s="127"/>
      <c r="H1477" s="143"/>
      <c r="I1477" s="143"/>
      <c r="K1477" s="6"/>
      <c r="L1477" s="6"/>
    </row>
    <row r="1478" spans="1:12" x14ac:dyDescent="0.2">
      <c r="A1478" s="477"/>
      <c r="B1478" s="135"/>
      <c r="C1478" s="136"/>
      <c r="D1478" s="137"/>
      <c r="E1478" s="138"/>
      <c r="F1478" s="137"/>
      <c r="G1478" s="127"/>
      <c r="H1478" s="143"/>
      <c r="I1478" s="143"/>
      <c r="K1478" s="6"/>
      <c r="L1478" s="6"/>
    </row>
    <row r="1479" spans="1:12" x14ac:dyDescent="0.2">
      <c r="A1479" s="477"/>
      <c r="B1479" s="135"/>
      <c r="C1479" s="136"/>
      <c r="D1479" s="137"/>
      <c r="E1479" s="138"/>
      <c r="F1479" s="137"/>
      <c r="G1479" s="127"/>
      <c r="H1479" s="143"/>
      <c r="I1479" s="143"/>
      <c r="K1479" s="6"/>
      <c r="L1479" s="6"/>
    </row>
    <row r="1480" spans="1:12" x14ac:dyDescent="0.2">
      <c r="A1480" s="477"/>
      <c r="B1480" s="135"/>
      <c r="C1480" s="136"/>
      <c r="D1480" s="137"/>
      <c r="E1480" s="138"/>
      <c r="F1480" s="137"/>
      <c r="G1480" s="127"/>
      <c r="H1480" s="143"/>
      <c r="I1480" s="143"/>
      <c r="K1480" s="6"/>
      <c r="L1480" s="6"/>
    </row>
    <row r="1481" spans="1:12" x14ac:dyDescent="0.2">
      <c r="A1481" s="477"/>
      <c r="B1481" s="135"/>
      <c r="C1481" s="136"/>
      <c r="D1481" s="137"/>
      <c r="E1481" s="138"/>
      <c r="F1481" s="137"/>
      <c r="G1481" s="127"/>
      <c r="H1481" s="143"/>
      <c r="I1481" s="143"/>
      <c r="K1481" s="6"/>
      <c r="L1481" s="6"/>
    </row>
    <row r="1482" spans="1:12" x14ac:dyDescent="0.2">
      <c r="A1482" s="477"/>
      <c r="B1482" s="135"/>
      <c r="C1482" s="136"/>
      <c r="D1482" s="137"/>
      <c r="E1482" s="138"/>
      <c r="F1482" s="137"/>
      <c r="G1482" s="127"/>
      <c r="H1482" s="143"/>
      <c r="I1482" s="143"/>
      <c r="K1482" s="6"/>
      <c r="L1482" s="6"/>
    </row>
    <row r="1483" spans="1:12" x14ac:dyDescent="0.2">
      <c r="A1483" s="477"/>
      <c r="B1483" s="135"/>
      <c r="C1483" s="136"/>
      <c r="D1483" s="137"/>
      <c r="E1483" s="138"/>
      <c r="F1483" s="137"/>
      <c r="G1483" s="127"/>
      <c r="H1483" s="143"/>
      <c r="I1483" s="143"/>
      <c r="K1483" s="6"/>
      <c r="L1483" s="6"/>
    </row>
    <row r="1484" spans="1:12" x14ac:dyDescent="0.2">
      <c r="A1484" s="477"/>
      <c r="B1484" s="135"/>
      <c r="C1484" s="136"/>
      <c r="D1484" s="137"/>
      <c r="E1484" s="138"/>
      <c r="F1484" s="137"/>
      <c r="G1484" s="127"/>
      <c r="H1484" s="143"/>
      <c r="I1484" s="143"/>
      <c r="K1484" s="6"/>
      <c r="L1484" s="6"/>
    </row>
    <row r="1485" spans="1:12" x14ac:dyDescent="0.2">
      <c r="A1485" s="477"/>
      <c r="B1485" s="135"/>
      <c r="C1485" s="136"/>
      <c r="D1485" s="137"/>
      <c r="E1485" s="138"/>
      <c r="F1485" s="137"/>
      <c r="G1485" s="127"/>
      <c r="H1485" s="143"/>
      <c r="I1485" s="143"/>
      <c r="K1485" s="6"/>
      <c r="L1485" s="6"/>
    </row>
    <row r="1486" spans="1:12" x14ac:dyDescent="0.2">
      <c r="A1486" s="477"/>
      <c r="B1486" s="135"/>
      <c r="C1486" s="136"/>
      <c r="D1486" s="137"/>
      <c r="E1486" s="138"/>
      <c r="F1486" s="137"/>
      <c r="G1486" s="127"/>
      <c r="H1486" s="143"/>
      <c r="I1486" s="143"/>
      <c r="K1486" s="6"/>
      <c r="L1486" s="6"/>
    </row>
    <row r="1487" spans="1:12" x14ac:dyDescent="0.2">
      <c r="A1487" s="477"/>
      <c r="B1487" s="135"/>
      <c r="C1487" s="136"/>
      <c r="D1487" s="137"/>
      <c r="E1487" s="138"/>
      <c r="F1487" s="137"/>
      <c r="G1487" s="127"/>
      <c r="H1487" s="143"/>
      <c r="I1487" s="143"/>
      <c r="K1487" s="6"/>
      <c r="L1487" s="6"/>
    </row>
    <row r="1488" spans="1:12" x14ac:dyDescent="0.2">
      <c r="A1488" s="477"/>
      <c r="B1488" s="135"/>
      <c r="C1488" s="136"/>
      <c r="D1488" s="137"/>
      <c r="E1488" s="138"/>
      <c r="F1488" s="137"/>
      <c r="G1488" s="127"/>
      <c r="H1488" s="143"/>
      <c r="I1488" s="143"/>
      <c r="K1488" s="6"/>
      <c r="L1488" s="6"/>
    </row>
    <row r="1489" spans="1:12" x14ac:dyDescent="0.2">
      <c r="A1489" s="477"/>
      <c r="B1489" s="135"/>
      <c r="C1489" s="136"/>
      <c r="D1489" s="137"/>
      <c r="E1489" s="138"/>
      <c r="F1489" s="137"/>
      <c r="G1489" s="127"/>
      <c r="H1489" s="143"/>
      <c r="I1489" s="143"/>
      <c r="K1489" s="6"/>
      <c r="L1489" s="6"/>
    </row>
    <row r="1490" spans="1:12" x14ac:dyDescent="0.2">
      <c r="A1490" s="477"/>
      <c r="B1490" s="135"/>
      <c r="C1490" s="136"/>
      <c r="D1490" s="137"/>
      <c r="E1490" s="138"/>
      <c r="F1490" s="137"/>
      <c r="G1490" s="127"/>
      <c r="H1490" s="143"/>
      <c r="I1490" s="143"/>
      <c r="K1490" s="6"/>
      <c r="L1490" s="6"/>
    </row>
    <row r="1491" spans="1:12" x14ac:dyDescent="0.2">
      <c r="A1491" s="477"/>
      <c r="B1491" s="135"/>
      <c r="C1491" s="136"/>
      <c r="D1491" s="137"/>
      <c r="E1491" s="138"/>
      <c r="F1491" s="137"/>
      <c r="G1491" s="127"/>
      <c r="H1491" s="143"/>
      <c r="I1491" s="143"/>
      <c r="K1491" s="6"/>
      <c r="L1491" s="6"/>
    </row>
    <row r="1492" spans="1:12" x14ac:dyDescent="0.2">
      <c r="A1492" s="477"/>
      <c r="B1492" s="135"/>
      <c r="C1492" s="136"/>
      <c r="D1492" s="137"/>
      <c r="E1492" s="138"/>
      <c r="F1492" s="137"/>
      <c r="G1492" s="127"/>
      <c r="H1492" s="143"/>
      <c r="I1492" s="143"/>
      <c r="K1492" s="6"/>
      <c r="L1492" s="6"/>
    </row>
    <row r="1493" spans="1:12" x14ac:dyDescent="0.2">
      <c r="A1493" s="477"/>
      <c r="B1493" s="135"/>
      <c r="C1493" s="136"/>
      <c r="D1493" s="137"/>
      <c r="E1493" s="138"/>
      <c r="F1493" s="137"/>
      <c r="G1493" s="127"/>
      <c r="H1493" s="143"/>
      <c r="I1493" s="143"/>
      <c r="K1493" s="6"/>
      <c r="L1493" s="6"/>
    </row>
    <row r="1494" spans="1:12" x14ac:dyDescent="0.2">
      <c r="A1494" s="477"/>
      <c r="B1494" s="135"/>
      <c r="C1494" s="136"/>
      <c r="D1494" s="137"/>
      <c r="E1494" s="138"/>
      <c r="F1494" s="137"/>
      <c r="G1494" s="127"/>
      <c r="H1494" s="143"/>
      <c r="I1494" s="143"/>
      <c r="K1494" s="6"/>
      <c r="L1494" s="6"/>
    </row>
    <row r="1495" spans="1:12" x14ac:dyDescent="0.2">
      <c r="A1495" s="477"/>
      <c r="B1495" s="135"/>
      <c r="C1495" s="136"/>
      <c r="D1495" s="137"/>
      <c r="E1495" s="138"/>
      <c r="F1495" s="137"/>
      <c r="G1495" s="127"/>
      <c r="H1495" s="143"/>
      <c r="I1495" s="143"/>
      <c r="K1495" s="6"/>
      <c r="L1495" s="6"/>
    </row>
    <row r="1496" spans="1:12" x14ac:dyDescent="0.2">
      <c r="A1496" s="477"/>
      <c r="B1496" s="135"/>
      <c r="C1496" s="136"/>
      <c r="D1496" s="137"/>
      <c r="E1496" s="138"/>
      <c r="F1496" s="137"/>
      <c r="G1496" s="127"/>
      <c r="H1496" s="143"/>
      <c r="I1496" s="143"/>
      <c r="K1496" s="6"/>
      <c r="L1496" s="6"/>
    </row>
    <row r="1497" spans="1:12" x14ac:dyDescent="0.2">
      <c r="A1497" s="477"/>
      <c r="B1497" s="135"/>
      <c r="C1497" s="136"/>
      <c r="D1497" s="137"/>
      <c r="E1497" s="138"/>
      <c r="F1497" s="137"/>
      <c r="G1497" s="127"/>
      <c r="H1497" s="143"/>
      <c r="I1497" s="143"/>
      <c r="K1497" s="6"/>
      <c r="L1497" s="6"/>
    </row>
    <row r="1498" spans="1:12" ht="15.75" thickBot="1" x14ac:dyDescent="0.25">
      <c r="A1498" s="477"/>
      <c r="B1498" s="135"/>
      <c r="C1498" s="136"/>
      <c r="D1498" s="137"/>
      <c r="E1498" s="138"/>
      <c r="F1498" s="137"/>
      <c r="G1498" s="127"/>
      <c r="H1498" s="143"/>
      <c r="I1498" s="143"/>
      <c r="K1498" s="6"/>
      <c r="L1498" s="6"/>
    </row>
    <row r="1499" spans="1:12" ht="15.75" thickBot="1" x14ac:dyDescent="0.25">
      <c r="A1499" s="477"/>
      <c r="B1499" s="135"/>
      <c r="C1499" s="136"/>
      <c r="D1499" s="137"/>
      <c r="E1499" s="138"/>
      <c r="F1499" s="137"/>
      <c r="G1499" s="127"/>
      <c r="H1499" s="143"/>
      <c r="I1499" s="143"/>
      <c r="K1499" s="51" t="s">
        <v>52</v>
      </c>
      <c r="L1499" s="33"/>
    </row>
    <row r="1500" spans="1:12" x14ac:dyDescent="0.2">
      <c r="A1500" s="477"/>
      <c r="B1500" s="135"/>
      <c r="C1500" s="136"/>
      <c r="D1500" s="137"/>
      <c r="E1500" s="138"/>
      <c r="F1500" s="137"/>
      <c r="G1500" s="127"/>
      <c r="H1500" s="143"/>
      <c r="I1500" s="143"/>
      <c r="K1500" s="48" t="s">
        <v>50</v>
      </c>
      <c r="L1500" s="34">
        <f>IF(H1=K1501,0,1)</f>
        <v>1</v>
      </c>
    </row>
    <row r="1501" spans="1:12" ht="15.75" thickBot="1" x14ac:dyDescent="0.25">
      <c r="A1501" s="477"/>
      <c r="B1501" s="135"/>
      <c r="C1501" s="136"/>
      <c r="D1501" s="137"/>
      <c r="E1501" s="138"/>
      <c r="F1501" s="137"/>
      <c r="G1501" s="127"/>
      <c r="H1501" s="143"/>
      <c r="I1501" s="143"/>
      <c r="K1501" s="49" t="s">
        <v>51</v>
      </c>
      <c r="L1501" s="35"/>
    </row>
    <row r="1502" spans="1:12" x14ac:dyDescent="0.2">
      <c r="A1502" s="477"/>
      <c r="B1502" s="135"/>
      <c r="C1502" s="136"/>
      <c r="D1502" s="137"/>
      <c r="E1502" s="138"/>
      <c r="F1502" s="137"/>
      <c r="G1502" s="127"/>
      <c r="H1502" s="143"/>
      <c r="I1502" s="143"/>
    </row>
    <row r="1503" spans="1:12" x14ac:dyDescent="0.2">
      <c r="A1503" s="477"/>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Jh7kUbbd+WlFsAZgUZRKzwe6DLeiPii/39tcq9H+0FF2xbQxCVw7CesGkX2HDePcJMkuUtXzoQB3g1Dds4yC9Q==" saltValue="QmnQBzk7IeTGiT3gSy3eBQ==" spinCount="100000" sheet="1" objects="1" scenarios="1"/>
  <dataConsolidate/>
  <mergeCells count="3">
    <mergeCell ref="A1:C1"/>
    <mergeCell ref="G3:G4"/>
    <mergeCell ref="A3:F3"/>
  </mergeCells>
  <conditionalFormatting sqref="M5">
    <cfRule type="cellIs" dxfId="10" priority="4" operator="lessThan">
      <formula>0</formula>
    </cfRule>
  </conditionalFormatting>
  <conditionalFormatting sqref="A1">
    <cfRule type="containsText" dxfId="9" priority="3" operator="containsText" text="הזינו">
      <formula>NOT(ISERROR(SEARCH("הזינו",A1)))</formula>
    </cfRule>
  </conditionalFormatting>
  <dataValidations count="7">
    <dataValidation type="list" allowBlank="1" showInputMessage="1" showErrorMessage="1" errorTitle="חובה לבחור כן/לא" sqref="H1">
      <formula1>$K$1500:$K$1501</formula1>
    </dataValidation>
    <dataValidation type="decimal" allowBlank="1" showInputMessage="1" showErrorMessage="1" error="נא הזינו ערכים מספריים בלבד!" sqref="H6:H1504 D6:D1504">
      <formula1>-1000000</formula1>
      <formula2>1000000</formula2>
    </dataValidation>
    <dataValidation allowBlank="1" showInputMessage="1" showErrorMessage="1" promptTitle="כאן לא מקלידים!" prompt="נא הזינו תאריך לתחילת הרישום בדיוק במקום הזה, אבל בגיליון 'חודש א'." sqref="A1 D1"/>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D5959D39-8230-49FF-8D3C-DAB453166007}">
            <xm:f>$B6='הוראות שימוש'!$D$88</xm:f>
            <x14:dxf>
              <font>
                <b val="0"/>
                <i val="0"/>
                <color theme="6" tint="-0.24994659260841701"/>
              </font>
            </x14:dxf>
          </x14:cfRule>
          <xm:sqref>C6:F1503 A6:A1503</xm:sqref>
        </x14:conditionalFormatting>
        <x14:conditionalFormatting xmlns:xm="http://schemas.microsoft.com/office/excel/2006/main">
          <x14:cfRule type="cellIs" priority="2" operator="equal" id="{2001E984-F35D-45FB-A4E1-74846F718E22}">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 type="list" allowBlank="1" showInputMessage="1" showErrorMessage="1">
          <x14:formula1>
            <xm:f>'הוראות שימוש'!$D$87:$D$88</xm:f>
          </x14:formula1>
          <xm:sqref>B6:B1503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64"/>
  <sheetViews>
    <sheetView rightToLeft="1" workbookViewId="0">
      <pane ySplit="1" topLeftCell="A2" activePane="bottomLeft" state="frozen"/>
      <selection sqref="A1:C1"/>
      <selection pane="bottomLeft"/>
    </sheetView>
  </sheetViews>
  <sheetFormatPr defaultRowHeight="15" x14ac:dyDescent="0.2"/>
  <cols>
    <col min="1" max="1" width="17.44140625" style="1" bestFit="1" customWidth="1"/>
    <col min="2" max="13" width="8.77734375" style="1" bestFit="1" customWidth="1"/>
    <col min="14" max="14" width="8.88671875" style="1"/>
    <col min="15" max="15" width="14.21875" style="1" customWidth="1"/>
    <col min="16" max="16" width="9.88671875" style="1" bestFit="1" customWidth="1"/>
    <col min="17" max="16384" width="8.88671875" style="1"/>
  </cols>
  <sheetData>
    <row r="1" spans="1:16" ht="16.5" customHeight="1" thickBot="1" x14ac:dyDescent="0.3">
      <c r="A1" s="7"/>
      <c r="B1" s="86" t="str">
        <f>IF(ISERROR(YEAR('חודש א'!A1)),"חודש ?",'חודש א'!A1)</f>
        <v>חודש ?</v>
      </c>
      <c r="C1" s="86" t="str">
        <f>ב!A1</f>
        <v>חודש ?</v>
      </c>
      <c r="D1" s="86" t="str">
        <f>ג!A1</f>
        <v>חודש ?</v>
      </c>
      <c r="E1" s="86" t="str">
        <f>ד!A1</f>
        <v>חודש ?</v>
      </c>
      <c r="F1" s="86" t="str">
        <f>ה!A1</f>
        <v>חודש ?</v>
      </c>
      <c r="G1" s="86" t="str">
        <f>ו!A1</f>
        <v>חודש ?</v>
      </c>
      <c r="H1" s="86" t="str">
        <f>ז!A1</f>
        <v>חודש ?</v>
      </c>
      <c r="I1" s="86" t="str">
        <f>ח!A1</f>
        <v>חודש ?</v>
      </c>
      <c r="J1" s="86" t="str">
        <f>ט!A1</f>
        <v>חודש ?</v>
      </c>
      <c r="K1" s="86" t="str">
        <f>י!A1</f>
        <v>חודש ?</v>
      </c>
      <c r="L1" s="86" t="str">
        <f>יא!A1</f>
        <v>חודש ?</v>
      </c>
      <c r="M1" s="86" t="str">
        <f>יב!A1</f>
        <v>חודש ?</v>
      </c>
      <c r="N1" s="11" t="s">
        <v>43</v>
      </c>
      <c r="O1" s="626" t="str">
        <f>IF(ISERROR(YEAR(B1)),"לסידור כותרת הטבלא, הזינו תאריך תחילת רישום בגליון 'חודש א' בפינה ימנית עליונה.","")</f>
        <v>לסידור כותרת הטבלא, הזינו תאריך תחילת רישום בגליון 'חודש א' בפינה ימנית עליונה.</v>
      </c>
    </row>
    <row r="2" spans="1:16" ht="15.75" x14ac:dyDescent="0.25">
      <c r="A2" s="62" t="s">
        <v>0</v>
      </c>
      <c r="B2" s="10"/>
      <c r="C2" s="10"/>
      <c r="D2" s="10"/>
      <c r="E2" s="10"/>
      <c r="F2" s="10"/>
      <c r="G2" s="10"/>
      <c r="H2" s="10"/>
      <c r="I2" s="10"/>
      <c r="J2" s="10"/>
      <c r="K2" s="10"/>
      <c r="L2" s="10"/>
      <c r="M2" s="10"/>
      <c r="N2" s="12"/>
      <c r="O2" s="626"/>
    </row>
    <row r="3" spans="1:16" x14ac:dyDescent="0.2">
      <c r="A3" s="63" t="str">
        <f>IF(AND('חודש א'!K53=ב!K53,ב!K53=ג!K53,ג!K53=ד!K53,ד!K53=ה!K53,ה!K53=ו!K53,ו!K53=ז!K53,ז!K53=ח!K53,ח!K53=ט!K53,ט!K53=י!K53,י!K53=יא!K53,יא!K53=יב!K53),'חודש א'!K53,"שם משתנה בין חודשים")</f>
        <v>שכר עבודה 1</v>
      </c>
      <c r="B3" s="13">
        <f>'חודש א'!$M53</f>
        <v>0</v>
      </c>
      <c r="C3" s="13">
        <f>ב!$M53</f>
        <v>0</v>
      </c>
      <c r="D3" s="13">
        <f>ג!$M53</f>
        <v>0</v>
      </c>
      <c r="E3" s="13">
        <f>ד!$M53</f>
        <v>0</v>
      </c>
      <c r="F3" s="13">
        <f>ה!$M53</f>
        <v>0</v>
      </c>
      <c r="G3" s="13">
        <f>ו!$M53</f>
        <v>0</v>
      </c>
      <c r="H3" s="13">
        <f>ז!$M53</f>
        <v>0</v>
      </c>
      <c r="I3" s="13">
        <f>ח!$M53</f>
        <v>0</v>
      </c>
      <c r="J3" s="13">
        <f>ט!$M53</f>
        <v>0</v>
      </c>
      <c r="K3" s="13">
        <f>י!$M53</f>
        <v>0</v>
      </c>
      <c r="L3" s="13">
        <f>יא!$M53</f>
        <v>0</v>
      </c>
      <c r="M3" s="13">
        <f>יב!$M53</f>
        <v>0</v>
      </c>
      <c r="N3" s="14">
        <f>IF(ISERROR(AVERAGEIF(B3:M3,"&lt;&gt;0")),0,AVERAGEIF(B3:M3,"&lt;&gt;0"))</f>
        <v>0</v>
      </c>
      <c r="O3" s="626"/>
    </row>
    <row r="4" spans="1:16" x14ac:dyDescent="0.2">
      <c r="A4" s="64" t="str">
        <f>IF(AND('חודש א'!K54=ב!K54,ב!K54=ג!K54,ג!K54=ד!K54,ד!K54=ה!K54,ה!K54=ו!K54,ו!K54=ז!K54,ז!K54=ח!K54,ח!K54=ט!K54,ט!K54=י!K54,י!K54=יא!K54,יא!K54=יב!K54),'חודש א'!K54,"שם משתנה בין חודשים")</f>
        <v>שכר עבודה 2</v>
      </c>
      <c r="B4" s="13">
        <f>'חודש א'!$M54</f>
        <v>0</v>
      </c>
      <c r="C4" s="13">
        <f>ב!$M54</f>
        <v>0</v>
      </c>
      <c r="D4" s="13">
        <f>ג!$M54</f>
        <v>0</v>
      </c>
      <c r="E4" s="13">
        <f>ד!$M54</f>
        <v>0</v>
      </c>
      <c r="F4" s="13">
        <f>ה!$M54</f>
        <v>0</v>
      </c>
      <c r="G4" s="13">
        <f>ו!$M54</f>
        <v>0</v>
      </c>
      <c r="H4" s="13">
        <f>ז!$M54</f>
        <v>0</v>
      </c>
      <c r="I4" s="13">
        <f>ח!$M54</f>
        <v>0</v>
      </c>
      <c r="J4" s="13">
        <f>ט!$M54</f>
        <v>0</v>
      </c>
      <c r="K4" s="13">
        <f>י!$M54</f>
        <v>0</v>
      </c>
      <c r="L4" s="13">
        <f>יא!$M54</f>
        <v>0</v>
      </c>
      <c r="M4" s="13">
        <f>יב!$M54</f>
        <v>0</v>
      </c>
      <c r="N4" s="14">
        <f t="shared" ref="N4:N15" si="0">IF(ISERROR(AVERAGEIF(B4:M4,"&lt;&gt;0")),0,AVERAGEIF(B4:M4,"&lt;&gt;0"))</f>
        <v>0</v>
      </c>
      <c r="O4" s="626"/>
    </row>
    <row r="5" spans="1:16" x14ac:dyDescent="0.2">
      <c r="A5" s="64" t="str">
        <f>IF(AND('חודש א'!K55=ב!K55,ב!K55=ג!K55,ג!K55=ד!K55,ד!K55=ה!K55,ה!K55=ו!K55,ו!K55=ז!K55,ז!K55=ח!K55,ח!K55=ט!K55,ט!K55=י!K55,י!K55=יא!K55,יא!K55=יב!K55),'חודש א'!K55,"שם משתנה בין חודשים")</f>
        <v>שכר עבודה 3</v>
      </c>
      <c r="B5" s="13">
        <f>'חודש א'!$M55</f>
        <v>0</v>
      </c>
      <c r="C5" s="13">
        <f>ב!$M55</f>
        <v>0</v>
      </c>
      <c r="D5" s="13">
        <f>ג!$M55</f>
        <v>0</v>
      </c>
      <c r="E5" s="13">
        <f>ד!$M55</f>
        <v>0</v>
      </c>
      <c r="F5" s="13">
        <f>ה!$M55</f>
        <v>0</v>
      </c>
      <c r="G5" s="13">
        <f>ו!$M55</f>
        <v>0</v>
      </c>
      <c r="H5" s="13">
        <f>ז!$M55</f>
        <v>0</v>
      </c>
      <c r="I5" s="13">
        <f>ח!$M55</f>
        <v>0</v>
      </c>
      <c r="J5" s="13">
        <f>ט!$M55</f>
        <v>0</v>
      </c>
      <c r="K5" s="13">
        <f>י!$M55</f>
        <v>0</v>
      </c>
      <c r="L5" s="13">
        <f>יא!$M55</f>
        <v>0</v>
      </c>
      <c r="M5" s="13">
        <f>יב!$M55</f>
        <v>0</v>
      </c>
      <c r="N5" s="14">
        <f t="shared" si="0"/>
        <v>0</v>
      </c>
      <c r="O5" s="626"/>
    </row>
    <row r="6" spans="1:16" x14ac:dyDescent="0.2">
      <c r="A6" s="64" t="str">
        <f>IF(AND('חודש א'!K56=ב!K56,ב!K56=ג!K56,ג!K56=ד!K56,ד!K56=ה!K56,ה!K56=ו!K56,ו!K56=ז!K56,ז!K56=ח!K56,ח!K56=ט!K56,ט!K56=י!K56,י!K56=יא!K56,יא!K56=יב!K56),'חודש א'!K56,"שם משתנה בין חודשים")</f>
        <v>שכר עבודה 4</v>
      </c>
      <c r="B6" s="13">
        <f>'חודש א'!$M56</f>
        <v>0</v>
      </c>
      <c r="C6" s="13">
        <f>ב!$M56</f>
        <v>0</v>
      </c>
      <c r="D6" s="13">
        <f>ג!$M56</f>
        <v>0</v>
      </c>
      <c r="E6" s="13">
        <f>ד!$M56</f>
        <v>0</v>
      </c>
      <c r="F6" s="13">
        <f>ה!$M56</f>
        <v>0</v>
      </c>
      <c r="G6" s="13">
        <f>ו!$M56</f>
        <v>0</v>
      </c>
      <c r="H6" s="13">
        <f>ז!$M56</f>
        <v>0</v>
      </c>
      <c r="I6" s="13">
        <f>ח!$M56</f>
        <v>0</v>
      </c>
      <c r="J6" s="13">
        <f>ט!$M56</f>
        <v>0</v>
      </c>
      <c r="K6" s="13">
        <f>י!$M56</f>
        <v>0</v>
      </c>
      <c r="L6" s="13">
        <f>יא!$M56</f>
        <v>0</v>
      </c>
      <c r="M6" s="13">
        <f>יב!$M56</f>
        <v>0</v>
      </c>
      <c r="N6" s="14">
        <f t="shared" si="0"/>
        <v>0</v>
      </c>
      <c r="O6" s="626"/>
    </row>
    <row r="7" spans="1:16" x14ac:dyDescent="0.2">
      <c r="A7" s="65" t="str">
        <f>IF(AND('חודש א'!K57=ב!K57,ב!K57=ג!K57,ג!K57=ד!K57,ד!K57=ה!K57,ה!K57=ו!K57,ו!K57=ז!K57,ז!K57=ח!K57,ח!K57=ט!K57,ט!K57=י!K57,י!K57=יא!K57,יא!K57=יב!K57),'חודש א'!K57,"שם משתנה בין חודשים")</f>
        <v>קצבת ילדים</v>
      </c>
      <c r="B7" s="13">
        <f>'חודש א'!$M57</f>
        <v>0</v>
      </c>
      <c r="C7" s="13">
        <f>ב!$M57</f>
        <v>0</v>
      </c>
      <c r="D7" s="13">
        <f>ג!$M57</f>
        <v>0</v>
      </c>
      <c r="E7" s="13">
        <f>ד!$M57</f>
        <v>0</v>
      </c>
      <c r="F7" s="13">
        <f>ה!$M57</f>
        <v>0</v>
      </c>
      <c r="G7" s="13">
        <f>ו!$M57</f>
        <v>0</v>
      </c>
      <c r="H7" s="13">
        <f>ז!$M57</f>
        <v>0</v>
      </c>
      <c r="I7" s="13">
        <f>ח!$M57</f>
        <v>0</v>
      </c>
      <c r="J7" s="13">
        <f>ט!$M57</f>
        <v>0</v>
      </c>
      <c r="K7" s="13">
        <f>י!$M57</f>
        <v>0</v>
      </c>
      <c r="L7" s="13">
        <f>יא!$M57</f>
        <v>0</v>
      </c>
      <c r="M7" s="13">
        <f>יב!$M57</f>
        <v>0</v>
      </c>
      <c r="N7" s="14">
        <f t="shared" si="0"/>
        <v>0</v>
      </c>
      <c r="O7" s="626"/>
    </row>
    <row r="8" spans="1:16" x14ac:dyDescent="0.2">
      <c r="A8" s="63" t="str">
        <f>IF(AND('חודש א'!K58=ב!K58,ב!K58=ג!K58,ג!K58=ד!K58,ד!K58=ה!K58,ה!K58=ו!K58,ו!K58=ז!K58,ז!K58=ח!K58,ח!K58=ט!K58,ט!K58=י!K58,י!K58=יא!K58,יא!K58=יב!K58),'חודש א'!K58,"שם משתנה בין חודשים")</f>
        <v>קצבאות נוספות</v>
      </c>
      <c r="B8" s="13">
        <f>'חודש א'!$M58</f>
        <v>0</v>
      </c>
      <c r="C8" s="13">
        <f>ב!$M58</f>
        <v>0</v>
      </c>
      <c r="D8" s="13">
        <f>ג!$M58</f>
        <v>0</v>
      </c>
      <c r="E8" s="13">
        <f>ד!$M58</f>
        <v>0</v>
      </c>
      <c r="F8" s="13">
        <f>ה!$M58</f>
        <v>0</v>
      </c>
      <c r="G8" s="13">
        <f>ו!$M58</f>
        <v>0</v>
      </c>
      <c r="H8" s="13">
        <f>ז!$M58</f>
        <v>0</v>
      </c>
      <c r="I8" s="13">
        <f>ח!$M58</f>
        <v>0</v>
      </c>
      <c r="J8" s="13">
        <f>ט!$M58</f>
        <v>0</v>
      </c>
      <c r="K8" s="13">
        <f>י!$M58</f>
        <v>0</v>
      </c>
      <c r="L8" s="13">
        <f>יא!$M58</f>
        <v>0</v>
      </c>
      <c r="M8" s="13">
        <f>יב!$M58</f>
        <v>0</v>
      </c>
      <c r="N8" s="14">
        <f t="shared" si="0"/>
        <v>0</v>
      </c>
    </row>
    <row r="9" spans="1:16" x14ac:dyDescent="0.2">
      <c r="A9" s="64" t="str">
        <f>IF(AND('חודש א'!K59=ב!K59,ב!K59=ג!K59,ג!K59=ד!K59,ד!K59=ה!K59,ה!K59=ו!K59,ו!K59=ז!K59,ז!K59=ח!K59,ח!K59=ט!K59,ט!K59=י!K59,י!K59=יא!K59,יא!K59=יב!K59),'חודש א'!K59,"שם משתנה בין חודשים")</f>
        <v>סיוע בשכר דירה</v>
      </c>
      <c r="B9" s="13">
        <f>'חודש א'!$M59</f>
        <v>0</v>
      </c>
      <c r="C9" s="13">
        <f>ב!$M59</f>
        <v>0</v>
      </c>
      <c r="D9" s="13">
        <f>ג!$M59</f>
        <v>0</v>
      </c>
      <c r="E9" s="13">
        <f>ד!$M59</f>
        <v>0</v>
      </c>
      <c r="F9" s="13">
        <f>ה!$M59</f>
        <v>0</v>
      </c>
      <c r="G9" s="13">
        <f>ו!$M59</f>
        <v>0</v>
      </c>
      <c r="H9" s="13">
        <f>ז!$M59</f>
        <v>0</v>
      </c>
      <c r="I9" s="13">
        <f>ח!$M59</f>
        <v>0</v>
      </c>
      <c r="J9" s="13">
        <f>ט!$M59</f>
        <v>0</v>
      </c>
      <c r="K9" s="13">
        <f>י!$M59</f>
        <v>0</v>
      </c>
      <c r="L9" s="13">
        <f>יא!$M59</f>
        <v>0</v>
      </c>
      <c r="M9" s="13">
        <f>יב!$M59</f>
        <v>0</v>
      </c>
      <c r="N9" s="14">
        <f t="shared" si="0"/>
        <v>0</v>
      </c>
    </row>
    <row r="10" spans="1:16" x14ac:dyDescent="0.2">
      <c r="A10" s="64" t="str">
        <f>IF(AND('חודש א'!K60=ב!K60,ב!K60=ג!K60,ג!K60=ד!K60,ד!K60=ה!K60,ה!K60=ו!K60,ו!K60=ז!K60,ז!K60=ח!K60,ח!K60=ט!K60,ט!K60=י!K60,י!K60=יא!K60,יא!K60=יב!K60),'חודש א'!K60,"שם משתנה בין חודשים")</f>
        <v>מזונות</v>
      </c>
      <c r="B10" s="13">
        <f>'חודש א'!$M60</f>
        <v>0</v>
      </c>
      <c r="C10" s="13">
        <f>ב!$M60</f>
        <v>0</v>
      </c>
      <c r="D10" s="13">
        <f>ג!$M60</f>
        <v>0</v>
      </c>
      <c r="E10" s="13">
        <f>ד!$M60</f>
        <v>0</v>
      </c>
      <c r="F10" s="13">
        <f>ה!$M60</f>
        <v>0</v>
      </c>
      <c r="G10" s="13">
        <f>ו!$M60</f>
        <v>0</v>
      </c>
      <c r="H10" s="13">
        <f>ז!$M60</f>
        <v>0</v>
      </c>
      <c r="I10" s="13">
        <f>ח!$M60</f>
        <v>0</v>
      </c>
      <c r="J10" s="13">
        <f>ט!$M60</f>
        <v>0</v>
      </c>
      <c r="K10" s="13">
        <f>י!$M60</f>
        <v>0</v>
      </c>
      <c r="L10" s="13">
        <f>יא!$M60</f>
        <v>0</v>
      </c>
      <c r="M10" s="13">
        <f>יב!$M60</f>
        <v>0</v>
      </c>
      <c r="N10" s="14">
        <f t="shared" si="0"/>
        <v>0</v>
      </c>
      <c r="P10" s="631"/>
    </row>
    <row r="11" spans="1:16" x14ac:dyDescent="0.2">
      <c r="A11" s="64" t="str">
        <f>IF(AND('חודש א'!K61=ב!K61,ב!K61=ג!K61,ג!K61=ד!K61,ד!K61=ה!K61,ה!K61=ו!K61,ו!K61=ז!K61,ז!K61=ח!K61,ח!K61=ט!K61,ט!K61=י!K61,י!K61=יא!K61,יא!K61=יב!K61),'חודש א'!K61,"שם משתנה בין חודשים")</f>
        <v>הכנסה מנכס</v>
      </c>
      <c r="B11" s="13">
        <f>'חודש א'!$M61</f>
        <v>0</v>
      </c>
      <c r="C11" s="13">
        <f>ב!$M61</f>
        <v>0</v>
      </c>
      <c r="D11" s="13">
        <f>ג!$M61</f>
        <v>0</v>
      </c>
      <c r="E11" s="13">
        <f>ד!$M61</f>
        <v>0</v>
      </c>
      <c r="F11" s="13">
        <f>ה!$M61</f>
        <v>0</v>
      </c>
      <c r="G11" s="13">
        <f>ו!$M61</f>
        <v>0</v>
      </c>
      <c r="H11" s="13">
        <f>ז!$M61</f>
        <v>0</v>
      </c>
      <c r="I11" s="13">
        <f>ח!$M61</f>
        <v>0</v>
      </c>
      <c r="J11" s="13">
        <f>ט!$M61</f>
        <v>0</v>
      </c>
      <c r="K11" s="13">
        <f>י!$M61</f>
        <v>0</v>
      </c>
      <c r="L11" s="13">
        <f>יא!$M61</f>
        <v>0</v>
      </c>
      <c r="M11" s="13">
        <f>יב!$M61</f>
        <v>0</v>
      </c>
      <c r="N11" s="14">
        <f t="shared" si="0"/>
        <v>0</v>
      </c>
    </row>
    <row r="12" spans="1:16" x14ac:dyDescent="0.2">
      <c r="A12" s="65" t="str">
        <f>IF(AND('חודש א'!K62=ב!K62,ב!K62=ג!K62,ג!K62=ד!K62,ד!K62=ה!K62,ה!K62=ו!K62,ו!K62=ז!K62,ז!K62=ח!K62,ח!K62=ט!K62,ט!K62=י!K62,י!K62=יא!K62,יא!K62=יב!K62),'חודש א'!K62,"שם משתנה בין חודשים")</f>
        <v>עזרה מההורים</v>
      </c>
      <c r="B12" s="13">
        <f>'חודש א'!$M62</f>
        <v>0</v>
      </c>
      <c r="C12" s="13">
        <f>ב!$M62</f>
        <v>0</v>
      </c>
      <c r="D12" s="13">
        <f>ג!$M62</f>
        <v>0</v>
      </c>
      <c r="E12" s="13">
        <f>ד!$M62</f>
        <v>0</v>
      </c>
      <c r="F12" s="13">
        <f>ה!$M62</f>
        <v>0</v>
      </c>
      <c r="G12" s="13">
        <f>ו!$M62</f>
        <v>0</v>
      </c>
      <c r="H12" s="13">
        <f>ז!$M62</f>
        <v>0</v>
      </c>
      <c r="I12" s="13">
        <f>ח!$M62</f>
        <v>0</v>
      </c>
      <c r="J12" s="13">
        <f>ט!$M62</f>
        <v>0</v>
      </c>
      <c r="K12" s="13">
        <f>י!$M62</f>
        <v>0</v>
      </c>
      <c r="L12" s="13">
        <f>יא!$M62</f>
        <v>0</v>
      </c>
      <c r="M12" s="13">
        <f>יב!$M62</f>
        <v>0</v>
      </c>
      <c r="N12" s="14">
        <f t="shared" si="0"/>
        <v>0</v>
      </c>
    </row>
    <row r="13" spans="1:16" x14ac:dyDescent="0.2">
      <c r="A13" s="63" t="str">
        <f>IF(AND('חודש א'!K63=ב!K63,ב!K63=ג!K63,ג!K63=ד!K63,ד!K63=ה!K63,ה!K63=ו!K63,ו!K63=ז!K63,ז!K63=ח!K63,ח!K63=ט!K63,ט!K63=י!K63,י!K63=יא!K63,יא!K63=יב!K63),'חודש א'!K63,"שם משתנה בין חודשים")</f>
        <v>הכנסה נוספת</v>
      </c>
      <c r="B13" s="13">
        <f>'חודש א'!$M63</f>
        <v>0</v>
      </c>
      <c r="C13" s="13">
        <f>ב!$M63</f>
        <v>0</v>
      </c>
      <c r="D13" s="13">
        <f>ג!$M63</f>
        <v>0</v>
      </c>
      <c r="E13" s="13">
        <f>ד!$M63</f>
        <v>0</v>
      </c>
      <c r="F13" s="13">
        <f>ה!$M63</f>
        <v>0</v>
      </c>
      <c r="G13" s="13">
        <f>ו!$M63</f>
        <v>0</v>
      </c>
      <c r="H13" s="13">
        <f>ז!$M63</f>
        <v>0</v>
      </c>
      <c r="I13" s="13">
        <f>ח!$M63</f>
        <v>0</v>
      </c>
      <c r="J13" s="13">
        <f>ט!$M63</f>
        <v>0</v>
      </c>
      <c r="K13" s="13">
        <f>י!$M63</f>
        <v>0</v>
      </c>
      <c r="L13" s="13">
        <f>יא!$M63</f>
        <v>0</v>
      </c>
      <c r="M13" s="13">
        <f>יב!$M63</f>
        <v>0</v>
      </c>
      <c r="N13" s="14">
        <f t="shared" si="0"/>
        <v>0</v>
      </c>
    </row>
    <row r="14" spans="1:16" x14ac:dyDescent="0.2">
      <c r="A14" s="64" t="str">
        <f>IF(AND('חודש א'!K64=ב!K64,ב!K64=ג!K64,ג!K64=ד!K64,ד!K64=ה!K64,ה!K64=ו!K64,ו!K64=ז!K64,ז!K64=ח!K64,ח!K64=ט!K64,ט!K64=י!K64,י!K64=יא!K64,יא!K64=יב!K64),'חודש א'!K64,"שם משתנה בין חודשים")</f>
        <v>הכנסות - מותאם אישית1</v>
      </c>
      <c r="B14" s="13">
        <f>'חודש א'!$M64</f>
        <v>0</v>
      </c>
      <c r="C14" s="13">
        <f>ב!$M64</f>
        <v>0</v>
      </c>
      <c r="D14" s="13">
        <f>ג!$M64</f>
        <v>0</v>
      </c>
      <c r="E14" s="13">
        <f>ד!$M64</f>
        <v>0</v>
      </c>
      <c r="F14" s="13">
        <f>ה!$M64</f>
        <v>0</v>
      </c>
      <c r="G14" s="13">
        <f>ו!$M64</f>
        <v>0</v>
      </c>
      <c r="H14" s="13">
        <f>ז!$M64</f>
        <v>0</v>
      </c>
      <c r="I14" s="13">
        <f>ח!$M64</f>
        <v>0</v>
      </c>
      <c r="J14" s="13">
        <f>ט!$M64</f>
        <v>0</v>
      </c>
      <c r="K14" s="13">
        <f>י!$M64</f>
        <v>0</v>
      </c>
      <c r="L14" s="13">
        <f>יא!$M64</f>
        <v>0</v>
      </c>
      <c r="M14" s="13">
        <f>יב!$M64</f>
        <v>0</v>
      </c>
      <c r="N14" s="14">
        <f t="shared" si="0"/>
        <v>0</v>
      </c>
    </row>
    <row r="15" spans="1:16" ht="15.75" thickBot="1" x14ac:dyDescent="0.25">
      <c r="A15" s="66" t="str">
        <f>IF(AND('חודש א'!K65=ב!K65,ב!K65=ג!K65,ג!K65=ד!K65,ד!K65=ה!K65,ה!K65=ו!K65,ו!K65=ז!K65,ז!K65=ח!K65,ח!K65=ט!K65,ט!K65=י!K65,י!K65=יא!K65,יא!K65=יב!K65),'חודש א'!K65,"שם משתנה בין חודשים")</f>
        <v>הכנסות - מותאם אישית2</v>
      </c>
      <c r="B15" s="15">
        <f>'חודש א'!$M65</f>
        <v>0</v>
      </c>
      <c r="C15" s="15">
        <f>ב!$M65</f>
        <v>0</v>
      </c>
      <c r="D15" s="15">
        <f>ג!$M65</f>
        <v>0</v>
      </c>
      <c r="E15" s="15">
        <f>ד!$M65</f>
        <v>0</v>
      </c>
      <c r="F15" s="15">
        <f>ה!$M65</f>
        <v>0</v>
      </c>
      <c r="G15" s="15">
        <f>ו!$M65</f>
        <v>0</v>
      </c>
      <c r="H15" s="15">
        <f>ז!$M65</f>
        <v>0</v>
      </c>
      <c r="I15" s="15">
        <f>ח!$M65</f>
        <v>0</v>
      </c>
      <c r="J15" s="15">
        <f>ט!$M65</f>
        <v>0</v>
      </c>
      <c r="K15" s="15">
        <f>י!$M65</f>
        <v>0</v>
      </c>
      <c r="L15" s="15">
        <f>יא!$M65</f>
        <v>0</v>
      </c>
      <c r="M15" s="15">
        <f>יב!$M65</f>
        <v>0</v>
      </c>
      <c r="N15" s="16">
        <f t="shared" si="0"/>
        <v>0</v>
      </c>
    </row>
    <row r="16" spans="1:16" ht="16.5" thickBot="1" x14ac:dyDescent="0.3">
      <c r="A16" s="67" t="s">
        <v>11</v>
      </c>
      <c r="B16" s="68">
        <f>'חודש א'!$M3</f>
        <v>0</v>
      </c>
      <c r="C16" s="68">
        <f>ב!$M3</f>
        <v>0</v>
      </c>
      <c r="D16" s="68">
        <f>ג!$M3</f>
        <v>0</v>
      </c>
      <c r="E16" s="68">
        <f>ד!$M3</f>
        <v>0</v>
      </c>
      <c r="F16" s="68">
        <f>ה!$M3</f>
        <v>0</v>
      </c>
      <c r="G16" s="68">
        <f>ו!$M3</f>
        <v>0</v>
      </c>
      <c r="H16" s="68">
        <f>ז!$M3</f>
        <v>0</v>
      </c>
      <c r="I16" s="68">
        <f>ח!$M3</f>
        <v>0</v>
      </c>
      <c r="J16" s="68">
        <f>ט!$M3</f>
        <v>0</v>
      </c>
      <c r="K16" s="68">
        <f>י!$M3</f>
        <v>0</v>
      </c>
      <c r="L16" s="68">
        <f>יא!$M3</f>
        <v>0</v>
      </c>
      <c r="M16" s="68">
        <f>יב!$M3</f>
        <v>0</v>
      </c>
      <c r="N16" s="17">
        <f>SUM(N3:N15)</f>
        <v>0</v>
      </c>
    </row>
    <row r="17" spans="1:14" ht="9" customHeight="1" thickBot="1" x14ac:dyDescent="0.25">
      <c r="A17" s="18"/>
      <c r="B17" s="19"/>
      <c r="C17" s="19"/>
      <c r="D17" s="19"/>
      <c r="E17" s="19"/>
      <c r="F17" s="19"/>
      <c r="G17" s="19"/>
      <c r="H17" s="19"/>
      <c r="I17" s="19"/>
      <c r="J17" s="19"/>
      <c r="K17" s="19"/>
      <c r="L17" s="19"/>
      <c r="M17" s="19"/>
      <c r="N17" s="19"/>
    </row>
    <row r="18" spans="1:14" ht="15.75" x14ac:dyDescent="0.25">
      <c r="A18" s="9" t="s">
        <v>1</v>
      </c>
      <c r="B18" s="13"/>
      <c r="C18" s="13"/>
      <c r="D18" s="13"/>
      <c r="E18" s="13"/>
      <c r="F18" s="13"/>
      <c r="G18" s="13"/>
      <c r="H18" s="13"/>
      <c r="I18" s="13"/>
      <c r="J18" s="13"/>
      <c r="K18" s="13"/>
      <c r="L18" s="13"/>
      <c r="M18" s="13"/>
      <c r="N18" s="14"/>
    </row>
    <row r="19" spans="1:14" x14ac:dyDescent="0.2">
      <c r="A19" s="20" t="str">
        <f>IF(AND('חודש א'!K7=ב!K7,ב!K7=ג!K7,ג!K7=ד!K7,ד!K7=ה!K7,ה!K7=ו!K7,ו!K7=ז!K7,ז!K7=ח!K7,ח!K7=ט!K7,ט!K7=י!K7,י!K7=יא!K7,יא!K7=יב!K7),'חודש א'!K7,"שם משתנה בין חודשים")</f>
        <v>משכנתא</v>
      </c>
      <c r="B19" s="13">
        <f>'חודש א'!$M7</f>
        <v>0</v>
      </c>
      <c r="C19" s="13">
        <f>ב!$M7</f>
        <v>0</v>
      </c>
      <c r="D19" s="13">
        <f>ג!$M7</f>
        <v>0</v>
      </c>
      <c r="E19" s="13">
        <f>ד!$M7</f>
        <v>0</v>
      </c>
      <c r="F19" s="13">
        <f>ה!$M7</f>
        <v>0</v>
      </c>
      <c r="G19" s="13">
        <f>ו!$M7</f>
        <v>0</v>
      </c>
      <c r="H19" s="13">
        <f>ז!$M7</f>
        <v>0</v>
      </c>
      <c r="I19" s="13">
        <f>ח!$M7</f>
        <v>0</v>
      </c>
      <c r="J19" s="13">
        <f>ט!$M7</f>
        <v>0</v>
      </c>
      <c r="K19" s="13">
        <f>י!$M7</f>
        <v>0</v>
      </c>
      <c r="L19" s="13">
        <f>יא!$M7</f>
        <v>0</v>
      </c>
      <c r="M19" s="13">
        <f>יב!$M7</f>
        <v>0</v>
      </c>
      <c r="N19" s="14">
        <f t="shared" ref="N19:N61" si="1">IF(ISERROR(AVERAGEIF(B19:M19,"&lt;&gt;0")),0,AVERAGEIF(B19:M19,"&lt;&gt;0"))</f>
        <v>0</v>
      </c>
    </row>
    <row r="20" spans="1:14" x14ac:dyDescent="0.2">
      <c r="A20" s="21" t="str">
        <f>IF(AND('חודש א'!K8=ב!K8,ב!K8=ג!K8,ג!K8=ד!K8,ד!K8=ה!K8,ה!K8=ו!K8,ו!K8=ז!K8,ז!K8=ח!K8,ח!K8=ט!K8,ט!K8=י!K8,י!K8=יא!K8,יא!K8=יב!K8),'חודש א'!K8,"שם משתנה בין חודשים")</f>
        <v>ביטוח משכנתא</v>
      </c>
      <c r="B20" s="13">
        <f>'חודש א'!$M8</f>
        <v>0</v>
      </c>
      <c r="C20" s="13">
        <f>ב!$M8</f>
        <v>0</v>
      </c>
      <c r="D20" s="13">
        <f>ג!$M8</f>
        <v>0</v>
      </c>
      <c r="E20" s="13">
        <f>ד!$M8</f>
        <v>0</v>
      </c>
      <c r="F20" s="13">
        <f>ה!$M8</f>
        <v>0</v>
      </c>
      <c r="G20" s="13">
        <f>ו!$M8</f>
        <v>0</v>
      </c>
      <c r="H20" s="13">
        <f>ז!$M8</f>
        <v>0</v>
      </c>
      <c r="I20" s="13">
        <f>ח!$M8</f>
        <v>0</v>
      </c>
      <c r="J20" s="13">
        <f>ט!$M8</f>
        <v>0</v>
      </c>
      <c r="K20" s="13">
        <f>י!$M8</f>
        <v>0</v>
      </c>
      <c r="L20" s="13">
        <f>יא!$M8</f>
        <v>0</v>
      </c>
      <c r="M20" s="13">
        <f>יב!$M8</f>
        <v>0</v>
      </c>
      <c r="N20" s="14">
        <f t="shared" si="1"/>
        <v>0</v>
      </c>
    </row>
    <row r="21" spans="1:14" x14ac:dyDescent="0.2">
      <c r="A21" s="22" t="str">
        <f>IF(AND('חודש א'!K9=ב!K9,ב!K9=ג!K9,ג!K9=ד!K9,ד!K9=ה!K9,ה!K9=ו!K9,ו!K9=ז!K9,ז!K9=ח!K9,ח!K9=ט!K9,ט!K9=י!K9,י!K9=יא!K9,יא!K9=יב!K9),'חודש א'!K9,"שם משתנה בין חודשים")</f>
        <v>שכר דירה</v>
      </c>
      <c r="B21" s="13">
        <f>'חודש א'!$M9</f>
        <v>0</v>
      </c>
      <c r="C21" s="13">
        <f>ב!$M9</f>
        <v>0</v>
      </c>
      <c r="D21" s="13">
        <f>ג!$M9</f>
        <v>0</v>
      </c>
      <c r="E21" s="13">
        <f>ד!$M9</f>
        <v>0</v>
      </c>
      <c r="F21" s="13">
        <f>ה!$M9</f>
        <v>0</v>
      </c>
      <c r="G21" s="13">
        <f>ו!$M9</f>
        <v>0</v>
      </c>
      <c r="H21" s="13">
        <f>ז!$M9</f>
        <v>0</v>
      </c>
      <c r="I21" s="13">
        <f>ח!$M9</f>
        <v>0</v>
      </c>
      <c r="J21" s="13">
        <f>ט!$M9</f>
        <v>0</v>
      </c>
      <c r="K21" s="13">
        <f>י!$M9</f>
        <v>0</v>
      </c>
      <c r="L21" s="13">
        <f>יא!$M9</f>
        <v>0</v>
      </c>
      <c r="M21" s="13">
        <f>יב!$M9</f>
        <v>0</v>
      </c>
      <c r="N21" s="14">
        <f t="shared" si="1"/>
        <v>0</v>
      </c>
    </row>
    <row r="22" spans="1:14" x14ac:dyDescent="0.2">
      <c r="A22" s="22" t="str">
        <f>IF(AND('חודש א'!K10=ב!K10,ב!K10=ג!K10,ג!K10=ד!K10,ד!K10=ה!K10,ה!K10=ו!K10,ו!K10=ז!K10,ז!K10=ח!K10,ח!K10=ט!K10,ט!K10=י!K10,י!K10=יא!K10,יא!K10=יב!K10),'חודש א'!K10,"שם משתנה בין חודשים")</f>
        <v>מיסי ישוב / ועד בית</v>
      </c>
      <c r="B22" s="13">
        <f>'חודש א'!$M10</f>
        <v>0</v>
      </c>
      <c r="C22" s="13">
        <f>ב!$M10</f>
        <v>0</v>
      </c>
      <c r="D22" s="13">
        <f>ג!$M10</f>
        <v>0</v>
      </c>
      <c r="E22" s="13">
        <f>ד!$M10</f>
        <v>0</v>
      </c>
      <c r="F22" s="13">
        <f>ה!$M10</f>
        <v>0</v>
      </c>
      <c r="G22" s="13">
        <f>ו!$M10</f>
        <v>0</v>
      </c>
      <c r="H22" s="13">
        <f>ז!$M10</f>
        <v>0</v>
      </c>
      <c r="I22" s="13">
        <f>ח!$M10</f>
        <v>0</v>
      </c>
      <c r="J22" s="13">
        <f>ט!$M10</f>
        <v>0</v>
      </c>
      <c r="K22" s="13">
        <f>י!$M10</f>
        <v>0</v>
      </c>
      <c r="L22" s="13">
        <f>יא!$M10</f>
        <v>0</v>
      </c>
      <c r="M22" s="13">
        <f>יב!$M10</f>
        <v>0</v>
      </c>
      <c r="N22" s="14">
        <f t="shared" si="1"/>
        <v>0</v>
      </c>
    </row>
    <row r="23" spans="1:14" x14ac:dyDescent="0.2">
      <c r="A23" s="22" t="str">
        <f>IF(AND('חודש א'!K11=ב!K11,ב!K11=ג!K11,ג!K11=ד!K11,ד!K11=ה!K11,ה!K11=ו!K11,ו!K11=ז!K11,ז!K11=ח!K11,ח!K11=ט!K11,ט!K11=י!K11,י!K11=יא!K11,יא!K11=יב!K11),'חודש א'!K11,"שם משתנה בין חודשים")</f>
        <v>ביטוחים (למעט רכב)</v>
      </c>
      <c r="B23" s="13">
        <f>'חודש א'!$M11</f>
        <v>0</v>
      </c>
      <c r="C23" s="13">
        <f>ב!$M11</f>
        <v>0</v>
      </c>
      <c r="D23" s="13">
        <f>ג!$M11</f>
        <v>0</v>
      </c>
      <c r="E23" s="13">
        <f>ד!$M11</f>
        <v>0</v>
      </c>
      <c r="F23" s="13">
        <f>ה!$M11</f>
        <v>0</v>
      </c>
      <c r="G23" s="13">
        <f>ו!$M11</f>
        <v>0</v>
      </c>
      <c r="H23" s="13">
        <f>ז!$M11</f>
        <v>0</v>
      </c>
      <c r="I23" s="13">
        <f>ח!$M11</f>
        <v>0</v>
      </c>
      <c r="J23" s="13">
        <f>ט!$M11</f>
        <v>0</v>
      </c>
      <c r="K23" s="13">
        <f>י!$M11</f>
        <v>0</v>
      </c>
      <c r="L23" s="13">
        <f>יא!$M11</f>
        <v>0</v>
      </c>
      <c r="M23" s="13">
        <f>יב!$M11</f>
        <v>0</v>
      </c>
      <c r="N23" s="14">
        <f t="shared" si="1"/>
        <v>0</v>
      </c>
    </row>
    <row r="24" spans="1:14" x14ac:dyDescent="0.2">
      <c r="A24" s="22" t="str">
        <f>IF(AND('חודש א'!K12=ב!K12,ב!K12=ג!K12,ג!K12=ד!K12,ד!K12=ה!K12,ה!K12=ו!K12,ו!K12=ז!K12,ז!K12=ח!K12,ח!K12=ט!K12,ט!K12=י!K12,י!K12=יא!K12,יא!K12=יב!K12),'חודש א'!K12,"שם משתנה בין חודשים")</f>
        <v>הוראות קבע לחיסכון</v>
      </c>
      <c r="B24" s="13">
        <f>'חודש א'!$M12</f>
        <v>0</v>
      </c>
      <c r="C24" s="13">
        <f>ב!$M12</f>
        <v>0</v>
      </c>
      <c r="D24" s="13">
        <f>ג!$M12</f>
        <v>0</v>
      </c>
      <c r="E24" s="13">
        <f>ד!$M12</f>
        <v>0</v>
      </c>
      <c r="F24" s="13">
        <f>ה!$M12</f>
        <v>0</v>
      </c>
      <c r="G24" s="13">
        <f>ו!$M12</f>
        <v>0</v>
      </c>
      <c r="H24" s="13">
        <f>ז!$M12</f>
        <v>0</v>
      </c>
      <c r="I24" s="13">
        <f>ח!$M12</f>
        <v>0</v>
      </c>
      <c r="J24" s="13">
        <f>ט!$M12</f>
        <v>0</v>
      </c>
      <c r="K24" s="13">
        <f>י!$M12</f>
        <v>0</v>
      </c>
      <c r="L24" s="13">
        <f>יא!$M12</f>
        <v>0</v>
      </c>
      <c r="M24" s="13">
        <f>יב!$M12</f>
        <v>0</v>
      </c>
      <c r="N24" s="14">
        <f t="shared" si="1"/>
        <v>0</v>
      </c>
    </row>
    <row r="25" spans="1:14" x14ac:dyDescent="0.2">
      <c r="A25" s="22" t="str">
        <f>IF(AND('חודש א'!K13=ב!K13,ב!K13=ג!K13,ג!K13=ד!K13,ד!K13=ה!K13,ה!K13=ו!K13,ו!K13=ז!K13,ז!K13=ח!K13,ח!K13=ט!K13,ט!K13=י!K13,י!K13=יא!K13,יא!K13=יב!K13),'חודש א'!K13,"שם משתנה בין חודשים")</f>
        <v>מנויים</v>
      </c>
      <c r="B25" s="13">
        <f>'חודש א'!$M13</f>
        <v>0</v>
      </c>
      <c r="C25" s="13">
        <f>ב!$M13</f>
        <v>0</v>
      </c>
      <c r="D25" s="13">
        <f>ג!$M13</f>
        <v>0</v>
      </c>
      <c r="E25" s="13">
        <f>ד!$M13</f>
        <v>0</v>
      </c>
      <c r="F25" s="13">
        <f>ה!$M13</f>
        <v>0</v>
      </c>
      <c r="G25" s="13">
        <f>ו!$M13</f>
        <v>0</v>
      </c>
      <c r="H25" s="13">
        <f>ז!$M13</f>
        <v>0</v>
      </c>
      <c r="I25" s="13">
        <f>ח!$M13</f>
        <v>0</v>
      </c>
      <c r="J25" s="13">
        <f>ט!$M13</f>
        <v>0</v>
      </c>
      <c r="K25" s="13">
        <f>י!$M13</f>
        <v>0</v>
      </c>
      <c r="L25" s="13">
        <f>יא!$M13</f>
        <v>0</v>
      </c>
      <c r="M25" s="13">
        <f>יב!$M13</f>
        <v>0</v>
      </c>
      <c r="N25" s="14">
        <f t="shared" si="1"/>
        <v>0</v>
      </c>
    </row>
    <row r="26" spans="1:14" x14ac:dyDescent="0.2">
      <c r="A26" s="23" t="str">
        <f>IF(AND('חודש א'!K14=ב!K14,ב!K14=ג!K14,ג!K14=ד!K14,ד!K14=ה!K14,ה!K14=ו!K14,ו!K14=ז!K14,ז!K14=ח!K14,ח!K14=ט!K14,ט!K14=י!K14,י!K14=יא!K14,יא!K14=יב!K14),'חודש א'!K14,"שם משתנה בין חודשים")</f>
        <v>תרומות בהוראת קבע</v>
      </c>
      <c r="B26" s="13">
        <f>'חודש א'!$M14</f>
        <v>0</v>
      </c>
      <c r="C26" s="13">
        <f>ב!$M14</f>
        <v>0</v>
      </c>
      <c r="D26" s="13">
        <f>ג!$M14</f>
        <v>0</v>
      </c>
      <c r="E26" s="13">
        <f>ד!$M14</f>
        <v>0</v>
      </c>
      <c r="F26" s="13">
        <f>ה!$M14</f>
        <v>0</v>
      </c>
      <c r="G26" s="13">
        <f>ו!$M14</f>
        <v>0</v>
      </c>
      <c r="H26" s="13">
        <f>ז!$M14</f>
        <v>0</v>
      </c>
      <c r="I26" s="13">
        <f>ח!$M14</f>
        <v>0</v>
      </c>
      <c r="J26" s="13">
        <f>ט!$M14</f>
        <v>0</v>
      </c>
      <c r="K26" s="13">
        <f>י!$M14</f>
        <v>0</v>
      </c>
      <c r="L26" s="13">
        <f>יא!$M14</f>
        <v>0</v>
      </c>
      <c r="M26" s="13">
        <f>יב!$M14</f>
        <v>0</v>
      </c>
      <c r="N26" s="14">
        <f t="shared" si="1"/>
        <v>0</v>
      </c>
    </row>
    <row r="27" spans="1:14" x14ac:dyDescent="0.2">
      <c r="A27" s="20" t="str">
        <f>IF(AND('חודש א'!K15=ב!K15,ב!K15=ג!K15,ג!K15=ד!K15,ד!K15=ה!K15,ה!K15=ו!K15,ו!K15=ז!K15,ז!K15=ח!K15,ח!K15=ט!K15,ט!K15=י!K15,י!K15=יא!K15,יא!K15=יב!K15),'חודש א'!K15,"שם משתנה בין חודשים")</f>
        <v>ארנונה / שמירה</v>
      </c>
      <c r="B27" s="13">
        <f>'חודש א'!$M15</f>
        <v>0</v>
      </c>
      <c r="C27" s="13">
        <f>ב!$M15</f>
        <v>0</v>
      </c>
      <c r="D27" s="13">
        <f>ג!$M15</f>
        <v>0</v>
      </c>
      <c r="E27" s="13">
        <f>ד!$M15</f>
        <v>0</v>
      </c>
      <c r="F27" s="13">
        <f>ה!$M15</f>
        <v>0</v>
      </c>
      <c r="G27" s="13">
        <f>ו!$M15</f>
        <v>0</v>
      </c>
      <c r="H27" s="13">
        <f>ז!$M15</f>
        <v>0</v>
      </c>
      <c r="I27" s="13">
        <f>ח!$M15</f>
        <v>0</v>
      </c>
      <c r="J27" s="13">
        <f>ט!$M15</f>
        <v>0</v>
      </c>
      <c r="K27" s="13">
        <f>י!$M15</f>
        <v>0</v>
      </c>
      <c r="L27" s="13">
        <f>יא!$M15</f>
        <v>0</v>
      </c>
      <c r="M27" s="13">
        <f>יב!$M15</f>
        <v>0</v>
      </c>
      <c r="N27" s="14">
        <f t="shared" si="1"/>
        <v>0</v>
      </c>
    </row>
    <row r="28" spans="1:14" x14ac:dyDescent="0.2">
      <c r="A28" s="23" t="str">
        <f>IF(AND('חודש א'!K16=ב!K16,ב!K16=ג!K16,ג!K16=ד!K16,ד!K16=ה!K16,ה!K16=ו!K16,ו!K16=ז!K16,ז!K16=ח!K16,ח!K16=ט!K16,ט!K16=י!K16,י!K16=יא!K16,יא!K16=יב!K16),'חודש א'!K16,"שם משתנה בין חודשים")</f>
        <v>מים וביוב</v>
      </c>
      <c r="B28" s="13">
        <f>'חודש א'!$M16</f>
        <v>0</v>
      </c>
      <c r="C28" s="13">
        <f>ב!$M16</f>
        <v>0</v>
      </c>
      <c r="D28" s="13">
        <f>ג!$M16</f>
        <v>0</v>
      </c>
      <c r="E28" s="13">
        <f>ד!$M16</f>
        <v>0</v>
      </c>
      <c r="F28" s="13">
        <f>ה!$M16</f>
        <v>0</v>
      </c>
      <c r="G28" s="13">
        <f>ו!$M16</f>
        <v>0</v>
      </c>
      <c r="H28" s="13">
        <f>ז!$M16</f>
        <v>0</v>
      </c>
      <c r="I28" s="13">
        <f>ח!$M16</f>
        <v>0</v>
      </c>
      <c r="J28" s="13">
        <f>ט!$M16</f>
        <v>0</v>
      </c>
      <c r="K28" s="13">
        <f>י!$M16</f>
        <v>0</v>
      </c>
      <c r="L28" s="13">
        <f>יא!$M16</f>
        <v>0</v>
      </c>
      <c r="M28" s="13">
        <f>יב!$M16</f>
        <v>0</v>
      </c>
      <c r="N28" s="14">
        <f t="shared" si="1"/>
        <v>0</v>
      </c>
    </row>
    <row r="29" spans="1:14" x14ac:dyDescent="0.2">
      <c r="A29" s="20" t="str">
        <f>IF(AND('חודש א'!K17=ב!K17,ב!K17=ג!K17,ג!K17=ד!K17,ד!K17=ה!K17,ה!K17=ו!K17,ו!K17=ז!K17,ז!K17=ח!K17,ח!K17=ט!K17,ט!K17=י!K17,י!K17=יא!K17,יא!K17=יב!K17),'חודש א'!K17,"שם משתנה בין חודשים")</f>
        <v>חשמל</v>
      </c>
      <c r="B29" s="13">
        <f>'חודש א'!$M17</f>
        <v>0</v>
      </c>
      <c r="C29" s="13">
        <f>ב!$M17</f>
        <v>0</v>
      </c>
      <c r="D29" s="13">
        <f>ג!$M17</f>
        <v>0</v>
      </c>
      <c r="E29" s="13">
        <f>ד!$M17</f>
        <v>0</v>
      </c>
      <c r="F29" s="13">
        <f>ה!$M17</f>
        <v>0</v>
      </c>
      <c r="G29" s="13">
        <f>ו!$M17</f>
        <v>0</v>
      </c>
      <c r="H29" s="13">
        <f>ז!$M17</f>
        <v>0</v>
      </c>
      <c r="I29" s="13">
        <f>ח!$M17</f>
        <v>0</v>
      </c>
      <c r="J29" s="13">
        <f>ט!$M17</f>
        <v>0</v>
      </c>
      <c r="K29" s="13">
        <f>י!$M17</f>
        <v>0</v>
      </c>
      <c r="L29" s="13">
        <f>יא!$M17</f>
        <v>0</v>
      </c>
      <c r="M29" s="13">
        <f>יב!$M17</f>
        <v>0</v>
      </c>
      <c r="N29" s="14">
        <f t="shared" si="1"/>
        <v>0</v>
      </c>
    </row>
    <row r="30" spans="1:14" x14ac:dyDescent="0.2">
      <c r="A30" s="23" t="str">
        <f>IF(AND('חודש א'!K18=ב!K18,ב!K18=ג!K18,ג!K18=ד!K18,ד!K18=ה!K18,ה!K18=ו!K18,ו!K18=ז!K18,ז!K18=ח!K18,ח!K18=ט!K18,ט!K18=י!K18,י!K18=יא!K18,יא!K18=יב!K18),'חודש א'!K18,"שם משתנה בין חודשים")</f>
        <v>גז</v>
      </c>
      <c r="B30" s="13">
        <f>'חודש א'!$M18</f>
        <v>0</v>
      </c>
      <c r="C30" s="13">
        <f>ב!$M18</f>
        <v>0</v>
      </c>
      <c r="D30" s="13">
        <f>ג!$M18</f>
        <v>0</v>
      </c>
      <c r="E30" s="13">
        <f>ד!$M18</f>
        <v>0</v>
      </c>
      <c r="F30" s="13">
        <f>ה!$M18</f>
        <v>0</v>
      </c>
      <c r="G30" s="13">
        <f>ו!$M18</f>
        <v>0</v>
      </c>
      <c r="H30" s="13">
        <f>ז!$M18</f>
        <v>0</v>
      </c>
      <c r="I30" s="13">
        <f>ח!$M18</f>
        <v>0</v>
      </c>
      <c r="J30" s="13">
        <f>ט!$M18</f>
        <v>0</v>
      </c>
      <c r="K30" s="13">
        <f>י!$M18</f>
        <v>0</v>
      </c>
      <c r="L30" s="13">
        <f>יא!$M18</f>
        <v>0</v>
      </c>
      <c r="M30" s="13">
        <f>יב!$M18</f>
        <v>0</v>
      </c>
      <c r="N30" s="14">
        <f t="shared" si="1"/>
        <v>0</v>
      </c>
    </row>
    <row r="31" spans="1:14" x14ac:dyDescent="0.2">
      <c r="A31" s="20" t="str">
        <f>IF(AND('חודש א'!K19=ב!K19,ב!K19=ג!K19,ג!K19=ד!K19,ד!K19=ה!K19,ה!K19=ו!K19,ו!K19=ז!K19,ז!K19=ח!K19,ח!K19=ט!K19,ט!K19=י!K19,י!K19=יא!K19,יא!K19=יב!K19),'חודש א'!K19,"שם משתנה בין חודשים")</f>
        <v>חימום - סולר, נפט</v>
      </c>
      <c r="B31" s="13">
        <f>'חודש א'!$M19</f>
        <v>0</v>
      </c>
      <c r="C31" s="13">
        <f>ב!$M19</f>
        <v>0</v>
      </c>
      <c r="D31" s="13">
        <f>ג!$M19</f>
        <v>0</v>
      </c>
      <c r="E31" s="13">
        <f>ד!$M19</f>
        <v>0</v>
      </c>
      <c r="F31" s="13">
        <f>ה!$M19</f>
        <v>0</v>
      </c>
      <c r="G31" s="13">
        <f>ו!$M19</f>
        <v>0</v>
      </c>
      <c r="H31" s="13">
        <f>ז!$M19</f>
        <v>0</v>
      </c>
      <c r="I31" s="13">
        <f>ח!$M19</f>
        <v>0</v>
      </c>
      <c r="J31" s="13">
        <f>ט!$M19</f>
        <v>0</v>
      </c>
      <c r="K31" s="13">
        <f>י!$M19</f>
        <v>0</v>
      </c>
      <c r="L31" s="13">
        <f>יא!$M19</f>
        <v>0</v>
      </c>
      <c r="M31" s="13">
        <f>יב!$M19</f>
        <v>0</v>
      </c>
      <c r="N31" s="14">
        <f t="shared" si="1"/>
        <v>0</v>
      </c>
    </row>
    <row r="32" spans="1:14" x14ac:dyDescent="0.2">
      <c r="A32" s="22" t="str">
        <f>IF(AND('חודש א'!K20=ב!K20,ב!K20=ג!K20,ג!K20=ד!K20,ד!K20=ה!K20,ה!K20=ו!K20,ו!K20=ז!K20,ז!K20=ח!K20,ח!K20=ט!K20,ט!K20=י!K20,י!K20=יא!K20,יא!K20=יב!K20),'חודש א'!K20,"שם משתנה בין חודשים")</f>
        <v>חינוך</v>
      </c>
      <c r="B32" s="13">
        <f>'חודש א'!$M20</f>
        <v>0</v>
      </c>
      <c r="C32" s="13">
        <f>ב!$M20</f>
        <v>0</v>
      </c>
      <c r="D32" s="13">
        <f>ג!$M20</f>
        <v>0</v>
      </c>
      <c r="E32" s="13">
        <f>ד!$M20</f>
        <v>0</v>
      </c>
      <c r="F32" s="13">
        <f>ה!$M20</f>
        <v>0</v>
      </c>
      <c r="G32" s="13">
        <f>ו!$M20</f>
        <v>0</v>
      </c>
      <c r="H32" s="13">
        <f>ז!$M20</f>
        <v>0</v>
      </c>
      <c r="I32" s="13">
        <f>ח!$M20</f>
        <v>0</v>
      </c>
      <c r="J32" s="13">
        <f>ט!$M20</f>
        <v>0</v>
      </c>
      <c r="K32" s="13">
        <f>י!$M20</f>
        <v>0</v>
      </c>
      <c r="L32" s="13">
        <f>יא!$M20</f>
        <v>0</v>
      </c>
      <c r="M32" s="13">
        <f>יב!$M20</f>
        <v>0</v>
      </c>
      <c r="N32" s="14">
        <f t="shared" si="1"/>
        <v>0</v>
      </c>
    </row>
    <row r="33" spans="1:14" x14ac:dyDescent="0.2">
      <c r="A33" s="23" t="str">
        <f>IF(AND('חודש א'!K21=ב!K21,ב!K21=ג!K21,ג!K21=ד!K21,ד!K21=ה!K21,ה!K21=ו!K21,ו!K21=ז!K21,ז!K21=ח!K21,ח!K21=ט!K21,ט!K21=י!K21,י!K21=יא!K21,יא!K21=יב!K21),'חודש א'!K21,"שם משתנה בין חודשים")</f>
        <v>חוגים, קייטנות ובריכה</v>
      </c>
      <c r="B33" s="13">
        <f>'חודש א'!$M21</f>
        <v>0</v>
      </c>
      <c r="C33" s="13">
        <f>ב!$M21</f>
        <v>0</v>
      </c>
      <c r="D33" s="13">
        <f>ג!$M21</f>
        <v>0</v>
      </c>
      <c r="E33" s="13">
        <f>ד!$M21</f>
        <v>0</v>
      </c>
      <c r="F33" s="13">
        <f>ה!$M21</f>
        <v>0</v>
      </c>
      <c r="G33" s="13">
        <f>ו!$M21</f>
        <v>0</v>
      </c>
      <c r="H33" s="13">
        <f>ז!$M21</f>
        <v>0</v>
      </c>
      <c r="I33" s="13">
        <f>ח!$M21</f>
        <v>0</v>
      </c>
      <c r="J33" s="13">
        <f>ט!$M21</f>
        <v>0</v>
      </c>
      <c r="K33" s="13">
        <f>י!$M21</f>
        <v>0</v>
      </c>
      <c r="L33" s="13">
        <f>יא!$M21</f>
        <v>0</v>
      </c>
      <c r="M33" s="13">
        <f>יב!$M21</f>
        <v>0</v>
      </c>
      <c r="N33" s="14">
        <f t="shared" si="1"/>
        <v>0</v>
      </c>
    </row>
    <row r="34" spans="1:14" x14ac:dyDescent="0.2">
      <c r="A34" s="20" t="str">
        <f>IF(AND('חודש א'!K22=ב!K22,ב!K22=ג!K22,ג!K22=ד!K22,ד!K22=ה!K22,ה!K22=ו!K22,ו!K22=ז!K22,ז!K22=ח!K22,ח!K22=ט!K22,ט!K22=י!K22,י!K22=יא!K22,יא!K22=יב!K22),'חודש א'!K22,"שם משתנה בין חודשים")</f>
        <v>ביטוח רכב + טסט</v>
      </c>
      <c r="B34" s="13">
        <f>'חודש א'!$M22</f>
        <v>0</v>
      </c>
      <c r="C34" s="13">
        <f>ב!$M22</f>
        <v>0</v>
      </c>
      <c r="D34" s="13">
        <f>ג!$M22</f>
        <v>0</v>
      </c>
      <c r="E34" s="13">
        <f>ד!$M22</f>
        <v>0</v>
      </c>
      <c r="F34" s="13">
        <f>ה!$M22</f>
        <v>0</v>
      </c>
      <c r="G34" s="13">
        <f>ו!$M22</f>
        <v>0</v>
      </c>
      <c r="H34" s="13">
        <f>ז!$M22</f>
        <v>0</v>
      </c>
      <c r="I34" s="13">
        <f>ח!$M22</f>
        <v>0</v>
      </c>
      <c r="J34" s="13">
        <f>ט!$M22</f>
        <v>0</v>
      </c>
      <c r="K34" s="13">
        <f>י!$M22</f>
        <v>0</v>
      </c>
      <c r="L34" s="13">
        <f>יא!$M22</f>
        <v>0</v>
      </c>
      <c r="M34" s="13">
        <f>יב!$M22</f>
        <v>0</v>
      </c>
      <c r="N34" s="14">
        <f t="shared" si="1"/>
        <v>0</v>
      </c>
    </row>
    <row r="35" spans="1:14" x14ac:dyDescent="0.2">
      <c r="A35" s="23" t="str">
        <f>IF(AND('חודש א'!K23=ב!K23,ב!K23=ג!K23,ג!K23=ד!K23,ד!K23=ה!K23,ה!K23=ו!K23,ו!K23=ז!K23,ז!K23=ח!K23,ח!K23=ט!K23,ט!K23=י!K23,י!K23=יא!K23,יא!K23=יב!K23),'חודש א'!K23,"שם משתנה בין חודשים")</f>
        <v>תיקוני רכב</v>
      </c>
      <c r="B35" s="13">
        <f>'חודש א'!$M23</f>
        <v>0</v>
      </c>
      <c r="C35" s="13">
        <f>ב!$M23</f>
        <v>0</v>
      </c>
      <c r="D35" s="13">
        <f>ג!$M23</f>
        <v>0</v>
      </c>
      <c r="E35" s="13">
        <f>ד!$M23</f>
        <v>0</v>
      </c>
      <c r="F35" s="13">
        <f>ה!$M23</f>
        <v>0</v>
      </c>
      <c r="G35" s="13">
        <f>ו!$M23</f>
        <v>0</v>
      </c>
      <c r="H35" s="13">
        <f>ז!$M23</f>
        <v>0</v>
      </c>
      <c r="I35" s="13">
        <f>ח!$M23</f>
        <v>0</v>
      </c>
      <c r="J35" s="13">
        <f>ט!$M23</f>
        <v>0</v>
      </c>
      <c r="K35" s="13">
        <f>י!$M23</f>
        <v>0</v>
      </c>
      <c r="L35" s="13">
        <f>יא!$M23</f>
        <v>0</v>
      </c>
      <c r="M35" s="13">
        <f>יב!$M23</f>
        <v>0</v>
      </c>
      <c r="N35" s="14">
        <f t="shared" si="1"/>
        <v>0</v>
      </c>
    </row>
    <row r="36" spans="1:14" x14ac:dyDescent="0.2">
      <c r="A36" s="20" t="str">
        <f>IF(AND('חודש א'!K24=ב!K24,ב!K24=ג!K24,ג!K24=ד!K24,ד!K24=ה!K24,ה!K24=ו!K24,ו!K24=ז!K24,ז!K24=ח!K24,ח!K24=ט!K24,ט!K24=י!K24,י!K24=יא!K24,יא!K24=יב!K24),'חודש א'!K24,"שם משתנה בין חודשים")</f>
        <v>ביגוד והנעלה</v>
      </c>
      <c r="B36" s="13">
        <f>'חודש א'!$M24</f>
        <v>0</v>
      </c>
      <c r="C36" s="13">
        <f>ב!$M24</f>
        <v>0</v>
      </c>
      <c r="D36" s="13">
        <f>ג!$M24</f>
        <v>0</v>
      </c>
      <c r="E36" s="13">
        <f>ד!$M24</f>
        <v>0</v>
      </c>
      <c r="F36" s="13">
        <f>ה!$M24</f>
        <v>0</v>
      </c>
      <c r="G36" s="13">
        <f>ו!$M24</f>
        <v>0</v>
      </c>
      <c r="H36" s="13">
        <f>ז!$M24</f>
        <v>0</v>
      </c>
      <c r="I36" s="13">
        <f>ח!$M24</f>
        <v>0</v>
      </c>
      <c r="J36" s="13">
        <f>ט!$M24</f>
        <v>0</v>
      </c>
      <c r="K36" s="13">
        <f>י!$M24</f>
        <v>0</v>
      </c>
      <c r="L36" s="13">
        <f>יא!$M24</f>
        <v>0</v>
      </c>
      <c r="M36" s="13">
        <f>יב!$M24</f>
        <v>0</v>
      </c>
      <c r="N36" s="14">
        <f t="shared" si="1"/>
        <v>0</v>
      </c>
    </row>
    <row r="37" spans="1:14" x14ac:dyDescent="0.2">
      <c r="A37" s="22" t="str">
        <f>IF(AND('חודש א'!K25=ב!K25,ב!K25=ג!K25,ג!K25=ד!K25,ד!K25=ה!K25,ה!K25=ו!K25,ו!K25=ז!K25,ז!K25=ח!K25,ח!K25=ט!K25,ט!K25=י!K25,י!K25=יא!K25,יא!K25=יב!K25),'חודש א'!K25,"שם משתנה בין חודשים")</f>
        <v>בריאות</v>
      </c>
      <c r="B37" s="13">
        <f>'חודש א'!$M25</f>
        <v>0</v>
      </c>
      <c r="C37" s="13">
        <f>ב!$M25</f>
        <v>0</v>
      </c>
      <c r="D37" s="13">
        <f>ג!$M25</f>
        <v>0</v>
      </c>
      <c r="E37" s="13">
        <f>ד!$M25</f>
        <v>0</v>
      </c>
      <c r="F37" s="13">
        <f>ה!$M25</f>
        <v>0</v>
      </c>
      <c r="G37" s="13">
        <f>ו!$M25</f>
        <v>0</v>
      </c>
      <c r="H37" s="13">
        <f>ז!$M25</f>
        <v>0</v>
      </c>
      <c r="I37" s="13">
        <f>ח!$M25</f>
        <v>0</v>
      </c>
      <c r="J37" s="13">
        <f>ט!$M25</f>
        <v>0</v>
      </c>
      <c r="K37" s="13">
        <f>י!$M25</f>
        <v>0</v>
      </c>
      <c r="L37" s="13">
        <f>יא!$M25</f>
        <v>0</v>
      </c>
      <c r="M37" s="13">
        <f>יב!$M25</f>
        <v>0</v>
      </c>
      <c r="N37" s="14">
        <f t="shared" si="1"/>
        <v>0</v>
      </c>
    </row>
    <row r="38" spans="1:14" x14ac:dyDescent="0.2">
      <c r="A38" s="23" t="str">
        <f>IF(AND('חודש א'!K26=ב!K26,ב!K26=ג!K26,ג!K26=ד!K26,ד!K26=ה!K26,ה!K26=ו!K26,ו!K26=ז!K26,ז!K26=ח!K26,ח!K26=ט!K26,ט!K26=י!K26,י!K26=יא!K26,יא!K26=יב!K26),'חודש א'!K26,"שם משתנה בין חודשים")</f>
        <v>עמלות וריביות בנקים</v>
      </c>
      <c r="B38" s="13">
        <f>'חודש א'!$M26</f>
        <v>0</v>
      </c>
      <c r="C38" s="13">
        <f>ב!$M26</f>
        <v>0</v>
      </c>
      <c r="D38" s="13">
        <f>ג!$M26</f>
        <v>0</v>
      </c>
      <c r="E38" s="13">
        <f>ד!$M26</f>
        <v>0</v>
      </c>
      <c r="F38" s="13">
        <f>ה!$M26</f>
        <v>0</v>
      </c>
      <c r="G38" s="13">
        <f>ו!$M26</f>
        <v>0</v>
      </c>
      <c r="H38" s="13">
        <f>ז!$M26</f>
        <v>0</v>
      </c>
      <c r="I38" s="13">
        <f>ח!$M26</f>
        <v>0</v>
      </c>
      <c r="J38" s="13">
        <f>ט!$M26</f>
        <v>0</v>
      </c>
      <c r="K38" s="13">
        <f>י!$M26</f>
        <v>0</v>
      </c>
      <c r="L38" s="13">
        <f>יא!$M26</f>
        <v>0</v>
      </c>
      <c r="M38" s="13">
        <f>יב!$M26</f>
        <v>0</v>
      </c>
      <c r="N38" s="14">
        <f t="shared" si="1"/>
        <v>0</v>
      </c>
    </row>
    <row r="39" spans="1:14" x14ac:dyDescent="0.2">
      <c r="A39" s="20" t="str">
        <f>IF(AND('חודש א'!K27=ב!K27,ב!K27=ג!K27,ג!K27=ד!K27,ד!K27=ה!K27,ה!K27=ו!K27,ו!K27=ז!K27,ז!K27=ח!K27,ח!K27=ט!K27,ט!K27=י!K27,י!K27=יא!K27,יא!K27=יב!K27),'חודש א'!K27,"שם משתנה בין חודשים")</f>
        <v>טיפולי שיניים</v>
      </c>
      <c r="B39" s="13">
        <f>'חודש א'!$M27</f>
        <v>0</v>
      </c>
      <c r="C39" s="13">
        <f>ב!$M27</f>
        <v>0</v>
      </c>
      <c r="D39" s="13">
        <f>ג!$M27</f>
        <v>0</v>
      </c>
      <c r="E39" s="13">
        <f>ד!$M27</f>
        <v>0</v>
      </c>
      <c r="F39" s="13">
        <f>ה!$M27</f>
        <v>0</v>
      </c>
      <c r="G39" s="13">
        <f>ו!$M27</f>
        <v>0</v>
      </c>
      <c r="H39" s="13">
        <f>ז!$M27</f>
        <v>0</v>
      </c>
      <c r="I39" s="13">
        <f>ח!$M27</f>
        <v>0</v>
      </c>
      <c r="J39" s="13">
        <f>ט!$M27</f>
        <v>0</v>
      </c>
      <c r="K39" s="13">
        <f>י!$M27</f>
        <v>0</v>
      </c>
      <c r="L39" s="13">
        <f>יא!$M27</f>
        <v>0</v>
      </c>
      <c r="M39" s="13">
        <f>יב!$M27</f>
        <v>0</v>
      </c>
      <c r="N39" s="14">
        <f t="shared" si="1"/>
        <v>0</v>
      </c>
    </row>
    <row r="40" spans="1:14" x14ac:dyDescent="0.2">
      <c r="A40" s="22" t="str">
        <f>IF(AND('חודש א'!K28=ב!K28,ב!K28=ג!K28,ג!K28=ד!K28,ד!K28=ה!K28,ה!K28=ו!K28,ו!K28=ז!K28,ז!K28=ח!K28,ח!K28=ט!K28,ט!K28=י!K28,י!K28=יא!K28,יא!K28=יב!K28),'חודש א'!K28,"שם משתנה בין חודשים")</f>
        <v>אופטיקה</v>
      </c>
      <c r="B40" s="13">
        <f>'חודש א'!$M28</f>
        <v>0</v>
      </c>
      <c r="C40" s="13">
        <f>ב!$M28</f>
        <v>0</v>
      </c>
      <c r="D40" s="13">
        <f>ג!$M28</f>
        <v>0</v>
      </c>
      <c r="E40" s="13">
        <f>ד!$M28</f>
        <v>0</v>
      </c>
      <c r="F40" s="13">
        <f>ה!$M28</f>
        <v>0</v>
      </c>
      <c r="G40" s="13">
        <f>ו!$M28</f>
        <v>0</v>
      </c>
      <c r="H40" s="13">
        <f>ז!$M28</f>
        <v>0</v>
      </c>
      <c r="I40" s="13">
        <f>ח!$M28</f>
        <v>0</v>
      </c>
      <c r="J40" s="13">
        <f>ט!$M28</f>
        <v>0</v>
      </c>
      <c r="K40" s="13">
        <f>י!$M28</f>
        <v>0</v>
      </c>
      <c r="L40" s="13">
        <f>יא!$M28</f>
        <v>0</v>
      </c>
      <c r="M40" s="13">
        <f>יב!$M28</f>
        <v>0</v>
      </c>
      <c r="N40" s="14">
        <f t="shared" si="1"/>
        <v>0</v>
      </c>
    </row>
    <row r="41" spans="1:14" x14ac:dyDescent="0.2">
      <c r="A41" s="22" t="str">
        <f>IF(AND('חודש א'!K29=ב!K29,ב!K29=ג!K29,ג!K29=ד!K29,ד!K29=ה!K29,ה!K29=ו!K29,ו!K29=ז!K29,ז!K29=ח!K29,ח!K29=ט!K29,ט!K29=י!K29,י!K29=יא!K29,יא!K29=יב!K29),'חודש א'!K29,"שם משתנה בין חודשים")</f>
        <v>חופשה / טיול</v>
      </c>
      <c r="B41" s="13">
        <f>'חודש א'!$M29</f>
        <v>0</v>
      </c>
      <c r="C41" s="13">
        <f>ב!$M29</f>
        <v>0</v>
      </c>
      <c r="D41" s="13">
        <f>ג!$M29</f>
        <v>0</v>
      </c>
      <c r="E41" s="13">
        <f>ד!$M29</f>
        <v>0</v>
      </c>
      <c r="F41" s="13">
        <f>ה!$M29</f>
        <v>0</v>
      </c>
      <c r="G41" s="13">
        <f>ו!$M29</f>
        <v>0</v>
      </c>
      <c r="H41" s="13">
        <f>ז!$M29</f>
        <v>0</v>
      </c>
      <c r="I41" s="13">
        <f>ח!$M29</f>
        <v>0</v>
      </c>
      <c r="J41" s="13">
        <f>ט!$M29</f>
        <v>0</v>
      </c>
      <c r="K41" s="13">
        <f>י!$M29</f>
        <v>0</v>
      </c>
      <c r="L41" s="13">
        <f>יא!$M29</f>
        <v>0</v>
      </c>
      <c r="M41" s="13">
        <f>יב!$M29</f>
        <v>0</v>
      </c>
      <c r="N41" s="14">
        <f t="shared" si="1"/>
        <v>0</v>
      </c>
    </row>
    <row r="42" spans="1:14" x14ac:dyDescent="0.2">
      <c r="A42" s="23" t="str">
        <f>IF(AND('חודש א'!K30=ב!K30,ב!K30=ג!K30,ג!K30=ד!K30,ד!K30=ה!K30,ה!K30=ו!K30,ו!K30=ז!K30,ז!K30=ח!K30,ח!K30=ט!K30,ט!K30=י!K30,י!K30=יא!K30,יא!K30=יב!K30),'חודש א'!K30,"שם משתנה בין חודשים")</f>
        <v>יהדות / חגים</v>
      </c>
      <c r="B42" s="13">
        <f>'חודש א'!$M30</f>
        <v>0</v>
      </c>
      <c r="C42" s="13">
        <f>ב!$M30</f>
        <v>0</v>
      </c>
      <c r="D42" s="13">
        <f>ג!$M30</f>
        <v>0</v>
      </c>
      <c r="E42" s="13">
        <f>ד!$M30</f>
        <v>0</v>
      </c>
      <c r="F42" s="13">
        <f>ה!$M30</f>
        <v>0</v>
      </c>
      <c r="G42" s="13">
        <f>ו!$M30</f>
        <v>0</v>
      </c>
      <c r="H42" s="13">
        <f>ז!$M30</f>
        <v>0</v>
      </c>
      <c r="I42" s="13">
        <f>ח!$M30</f>
        <v>0</v>
      </c>
      <c r="J42" s="13">
        <f>ט!$M30</f>
        <v>0</v>
      </c>
      <c r="K42" s="13">
        <f>י!$M30</f>
        <v>0</v>
      </c>
      <c r="L42" s="13">
        <f>יא!$M30</f>
        <v>0</v>
      </c>
      <c r="M42" s="13">
        <f>יב!$M30</f>
        <v>0</v>
      </c>
      <c r="N42" s="14">
        <f t="shared" si="1"/>
        <v>0</v>
      </c>
    </row>
    <row r="43" spans="1:14" x14ac:dyDescent="0.2">
      <c r="A43" s="20" t="str">
        <f>IF(AND('חודש א'!K31=ב!K31,ב!K31=ג!K31,ג!K31=ד!K31,ד!K31=ה!K31,ה!K31=ו!K31,ו!K31=ז!K31,ז!K31=ח!K31,ח!K31=ט!K31,ט!K31=י!K31,י!K31=יא!K31,יא!K31=יב!K31),'חודש א'!K31,"שם משתנה בין חודשים")</f>
        <v>מתנות לאירועים ושמחות</v>
      </c>
      <c r="B43" s="13">
        <f>'חודש א'!$M31</f>
        <v>0</v>
      </c>
      <c r="C43" s="13">
        <f>ב!$M31</f>
        <v>0</v>
      </c>
      <c r="D43" s="13">
        <f>ג!$M31</f>
        <v>0</v>
      </c>
      <c r="E43" s="13">
        <f>ד!$M31</f>
        <v>0</v>
      </c>
      <c r="F43" s="13">
        <f>ה!$M31</f>
        <v>0</v>
      </c>
      <c r="G43" s="13">
        <f>ו!$M31</f>
        <v>0</v>
      </c>
      <c r="H43" s="13">
        <f>ז!$M31</f>
        <v>0</v>
      </c>
      <c r="I43" s="13">
        <f>ח!$M31</f>
        <v>0</v>
      </c>
      <c r="J43" s="13">
        <f>ט!$M31</f>
        <v>0</v>
      </c>
      <c r="K43" s="13">
        <f>י!$M31</f>
        <v>0</v>
      </c>
      <c r="L43" s="13">
        <f>יא!$M31</f>
        <v>0</v>
      </c>
      <c r="M43" s="13">
        <f>יב!$M31</f>
        <v>0</v>
      </c>
      <c r="N43" s="14">
        <f t="shared" si="1"/>
        <v>0</v>
      </c>
    </row>
    <row r="44" spans="1:14" x14ac:dyDescent="0.2">
      <c r="A44" s="23" t="str">
        <f>IF(AND('חודש א'!K32=ב!K32,ב!K32=ג!K32,ג!K32=ד!K32,ד!K32=ה!K32,ה!K32=ו!K32,ו!K32=ז!K32,ז!K32=ח!K32,ח!K32=ט!K32,ט!K32=י!K32,י!K32=יא!K32,יא!K32=יב!K32),'חודש א'!K32,"שם משתנה בין חודשים")</f>
        <v>רכישות ושירותים</v>
      </c>
      <c r="B44" s="13">
        <f>'חודש א'!$M32</f>
        <v>0</v>
      </c>
      <c r="C44" s="13">
        <f>ב!$M32</f>
        <v>0</v>
      </c>
      <c r="D44" s="13">
        <f>ג!$M32</f>
        <v>0</v>
      </c>
      <c r="E44" s="13">
        <f>ד!$M32</f>
        <v>0</v>
      </c>
      <c r="F44" s="13">
        <f>ה!$M32</f>
        <v>0</v>
      </c>
      <c r="G44" s="13">
        <f>ו!$M32</f>
        <v>0</v>
      </c>
      <c r="H44" s="13">
        <f>ז!$M32</f>
        <v>0</v>
      </c>
      <c r="I44" s="13">
        <f>ח!$M32</f>
        <v>0</v>
      </c>
      <c r="J44" s="13">
        <f>ט!$M32</f>
        <v>0</v>
      </c>
      <c r="K44" s="13">
        <f>י!$M32</f>
        <v>0</v>
      </c>
      <c r="L44" s="13">
        <f>יא!$M32</f>
        <v>0</v>
      </c>
      <c r="M44" s="13">
        <f>יב!$M32</f>
        <v>0</v>
      </c>
      <c r="N44" s="14">
        <f t="shared" si="1"/>
        <v>0</v>
      </c>
    </row>
    <row r="45" spans="1:14" x14ac:dyDescent="0.2">
      <c r="A45" s="20" t="str">
        <f>IF(AND('חודש א'!K33=ב!K33,ב!K33=ג!K33,ג!K33=ד!K33,ד!K33=ה!K33,ה!K33=ו!K33,ו!K33=ז!K33,ז!K33=ח!K33,ח!K33=ט!K33,ט!K33=י!K33,י!K33=יא!K33,יא!K33=יב!K33),'חודש א'!K33,"שם משתנה בין חודשים")</f>
        <v>תספורת וקוסמטיקה</v>
      </c>
      <c r="B45" s="13">
        <f>'חודש א'!$M33</f>
        <v>0</v>
      </c>
      <c r="C45" s="13">
        <f>ב!$M33</f>
        <v>0</v>
      </c>
      <c r="D45" s="13">
        <f>ג!$M33</f>
        <v>0</v>
      </c>
      <c r="E45" s="13">
        <f>ד!$M33</f>
        <v>0</v>
      </c>
      <c r="F45" s="13">
        <f>ה!$M33</f>
        <v>0</v>
      </c>
      <c r="G45" s="13">
        <f>ו!$M33</f>
        <v>0</v>
      </c>
      <c r="H45" s="13">
        <f>ז!$M33</f>
        <v>0</v>
      </c>
      <c r="I45" s="13">
        <f>ח!$M33</f>
        <v>0</v>
      </c>
      <c r="J45" s="13">
        <f>ט!$M33</f>
        <v>0</v>
      </c>
      <c r="K45" s="13">
        <f>י!$M33</f>
        <v>0</v>
      </c>
      <c r="L45" s="13">
        <f>יא!$M33</f>
        <v>0</v>
      </c>
      <c r="M45" s="13">
        <f>יב!$M33</f>
        <v>0</v>
      </c>
      <c r="N45" s="14">
        <f t="shared" si="1"/>
        <v>0</v>
      </c>
    </row>
    <row r="46" spans="1:14" x14ac:dyDescent="0.2">
      <c r="A46" s="22" t="str">
        <f>IF(AND('חודש א'!K34=ב!K34,ב!K34=ג!K34,ג!K34=ד!K34,ד!K34=ה!K34,ה!K34=ו!K34,ו!K34=ז!K34,ז!K34=ח!K34,ח!K34=ט!K34,ט!K34=י!K34,י!K34=יא!K34,יא!K34=יב!K34),'חודש א'!K34,"שם משתנה בין חודשים")</f>
        <v>ביטוח לאומי (למי שלא עובד)</v>
      </c>
      <c r="B46" s="13">
        <f>'חודש א'!$M34</f>
        <v>0</v>
      </c>
      <c r="C46" s="13">
        <f>ב!$M34</f>
        <v>0</v>
      </c>
      <c r="D46" s="13">
        <f>ג!$M34</f>
        <v>0</v>
      </c>
      <c r="E46" s="13">
        <f>ד!$M34</f>
        <v>0</v>
      </c>
      <c r="F46" s="13">
        <f>ה!$M34</f>
        <v>0</v>
      </c>
      <c r="G46" s="13">
        <f>ו!$M34</f>
        <v>0</v>
      </c>
      <c r="H46" s="13">
        <f>ז!$M34</f>
        <v>0</v>
      </c>
      <c r="I46" s="13">
        <f>ח!$M34</f>
        <v>0</v>
      </c>
      <c r="J46" s="13">
        <f>ט!$M34</f>
        <v>0</v>
      </c>
      <c r="K46" s="13">
        <f>י!$M34</f>
        <v>0</v>
      </c>
      <c r="L46" s="13">
        <f>יא!$M34</f>
        <v>0</v>
      </c>
      <c r="M46" s="13">
        <f>יב!$M34</f>
        <v>0</v>
      </c>
      <c r="N46" s="14">
        <f t="shared" si="1"/>
        <v>0</v>
      </c>
    </row>
    <row r="47" spans="1:14" x14ac:dyDescent="0.2">
      <c r="A47" s="22" t="str">
        <f>IF(AND('חודש א'!K35=ב!K35,ב!K35=ג!K35,ג!K35=ד!K35,ד!K35=ה!K35,ה!K35=ו!K35,ו!K35=ז!K35,ז!K35=ח!K35,ח!K35=ט!K35,ט!K35=י!K35,י!K35=יא!K35,יא!K35=יב!K35),'חודש א'!K35,"שם משתנה בין חודשים")</f>
        <v>מזון</v>
      </c>
      <c r="B47" s="13">
        <f>'חודש א'!$M35</f>
        <v>0</v>
      </c>
      <c r="C47" s="13">
        <f>ב!$M35</f>
        <v>0</v>
      </c>
      <c r="D47" s="13">
        <f>ג!$M35</f>
        <v>0</v>
      </c>
      <c r="E47" s="13">
        <f>ד!$M35</f>
        <v>0</v>
      </c>
      <c r="F47" s="13">
        <f>ה!$M35</f>
        <v>0</v>
      </c>
      <c r="G47" s="13">
        <f>ו!$M35</f>
        <v>0</v>
      </c>
      <c r="H47" s="13">
        <f>ז!$M35</f>
        <v>0</v>
      </c>
      <c r="I47" s="13">
        <f>ח!$M35</f>
        <v>0</v>
      </c>
      <c r="J47" s="13">
        <f>ט!$M35</f>
        <v>0</v>
      </c>
      <c r="K47" s="13">
        <f>י!$M35</f>
        <v>0</v>
      </c>
      <c r="L47" s="13">
        <f>יא!$M35</f>
        <v>0</v>
      </c>
      <c r="M47" s="13">
        <f>יב!$M35</f>
        <v>0</v>
      </c>
      <c r="N47" s="14">
        <f t="shared" si="1"/>
        <v>0</v>
      </c>
    </row>
    <row r="48" spans="1:14" x14ac:dyDescent="0.2">
      <c r="A48" s="22" t="str">
        <f>IF(AND('חודש א'!K36=ב!K36,ב!K36=ג!K36,ג!K36=ד!K36,ד!K36=ה!K36,ה!K36=ו!K36,ו!K36=ז!K36,ז!K36=ח!K36,ח!K36=ט!K36,ט!K36=י!K36,י!K36=יא!K36,יא!K36=יב!K36),'חודש א'!K36,"שם משתנה בין חודשים")</f>
        <v>תחבורה ציבורית</v>
      </c>
      <c r="B48" s="13">
        <f>'חודש א'!$M36</f>
        <v>0</v>
      </c>
      <c r="C48" s="13">
        <f>ב!$M36</f>
        <v>0</v>
      </c>
      <c r="D48" s="13">
        <f>ג!$M36</f>
        <v>0</v>
      </c>
      <c r="E48" s="13">
        <f>ד!$M36</f>
        <v>0</v>
      </c>
      <c r="F48" s="13">
        <f>ה!$M36</f>
        <v>0</v>
      </c>
      <c r="G48" s="13">
        <f>ו!$M36</f>
        <v>0</v>
      </c>
      <c r="H48" s="13">
        <f>ז!$M36</f>
        <v>0</v>
      </c>
      <c r="I48" s="13">
        <f>ח!$M36</f>
        <v>0</v>
      </c>
      <c r="J48" s="13">
        <f>ט!$M36</f>
        <v>0</v>
      </c>
      <c r="K48" s="13">
        <f>י!$M36</f>
        <v>0</v>
      </c>
      <c r="L48" s="13">
        <f>יא!$M36</f>
        <v>0</v>
      </c>
      <c r="M48" s="13">
        <f>יב!$M36</f>
        <v>0</v>
      </c>
      <c r="N48" s="14">
        <f t="shared" si="1"/>
        <v>0</v>
      </c>
    </row>
    <row r="49" spans="1:14" x14ac:dyDescent="0.2">
      <c r="A49" s="22" t="str">
        <f>IF(AND('חודש א'!K37=ב!K37,ב!K37=ג!K37,ג!K37=ד!K37,ד!K37=ה!K37,ה!K37=ו!K37,ו!K37=ז!K37,ז!K37=ח!K37,ח!K37=ט!K37,ט!K37=י!K37,י!K37=יא!K37,יא!K37=יב!K37),'חודש א'!K37,"שם משתנה בין חודשים")</f>
        <v>דלק וחניה</v>
      </c>
      <c r="B49" s="13">
        <f>'חודש א'!$M37</f>
        <v>0</v>
      </c>
      <c r="C49" s="13">
        <f>ב!$M37</f>
        <v>0</v>
      </c>
      <c r="D49" s="13">
        <f>ג!$M37</f>
        <v>0</v>
      </c>
      <c r="E49" s="13">
        <f>ד!$M37</f>
        <v>0</v>
      </c>
      <c r="F49" s="13">
        <f>ה!$M37</f>
        <v>0</v>
      </c>
      <c r="G49" s="13">
        <f>ו!$M37</f>
        <v>0</v>
      </c>
      <c r="H49" s="13">
        <f>ז!$M37</f>
        <v>0</v>
      </c>
      <c r="I49" s="13">
        <f>ח!$M37</f>
        <v>0</v>
      </c>
      <c r="J49" s="13">
        <f>ט!$M37</f>
        <v>0</v>
      </c>
      <c r="K49" s="13">
        <f>י!$M37</f>
        <v>0</v>
      </c>
      <c r="L49" s="13">
        <f>יא!$M37</f>
        <v>0</v>
      </c>
      <c r="M49" s="13">
        <f>יב!$M37</f>
        <v>0</v>
      </c>
      <c r="N49" s="14">
        <f t="shared" si="1"/>
        <v>0</v>
      </c>
    </row>
    <row r="50" spans="1:14" x14ac:dyDescent="0.2">
      <c r="A50" s="23" t="str">
        <f>IF(AND('חודש א'!K38=ב!K38,ב!K38=ג!K38,ג!K38=ד!K38,ד!K38=ה!K38,ה!K38=ו!K38,ו!K38=ז!K38,ז!K38=ח!K38,ח!K38=ט!K38,ט!K38=י!K38,י!K38=יא!K38,יא!K38=יב!K38),'חודש א'!K38,"שם משתנה בין חודשים")</f>
        <v>טלפון נייח</v>
      </c>
      <c r="B50" s="13">
        <f>'חודש א'!$M38</f>
        <v>0</v>
      </c>
      <c r="C50" s="13">
        <f>ב!$M38</f>
        <v>0</v>
      </c>
      <c r="D50" s="13">
        <f>ג!$M38</f>
        <v>0</v>
      </c>
      <c r="E50" s="13">
        <f>ד!$M38</f>
        <v>0</v>
      </c>
      <c r="F50" s="13">
        <f>ה!$M38</f>
        <v>0</v>
      </c>
      <c r="G50" s="13">
        <f>ו!$M38</f>
        <v>0</v>
      </c>
      <c r="H50" s="13">
        <f>ז!$M38</f>
        <v>0</v>
      </c>
      <c r="I50" s="13">
        <f>ח!$M38</f>
        <v>0</v>
      </c>
      <c r="J50" s="13">
        <f>ט!$M38</f>
        <v>0</v>
      </c>
      <c r="K50" s="13">
        <f>י!$M38</f>
        <v>0</v>
      </c>
      <c r="L50" s="13">
        <f>יא!$M38</f>
        <v>0</v>
      </c>
      <c r="M50" s="13">
        <f>יב!$M38</f>
        <v>0</v>
      </c>
      <c r="N50" s="14">
        <f t="shared" si="1"/>
        <v>0</v>
      </c>
    </row>
    <row r="51" spans="1:14" x14ac:dyDescent="0.2">
      <c r="A51" s="20" t="str">
        <f>IF(AND('חודש א'!K39=ב!K39,ב!K39=ג!K39,ג!K39=ד!K39,ד!K39=ה!K39,ה!K39=ו!K39,ו!K39=ז!K39,ז!K39=ח!K39,ח!K39=ט!K39,ט!K39=י!K39,י!K39=יא!K39,יא!K39=יב!K39),'חודש א'!K39,"שם משתנה בין חודשים")</f>
        <v>טלפון נייד</v>
      </c>
      <c r="B51" s="13">
        <f>'חודש א'!$M39</f>
        <v>0</v>
      </c>
      <c r="C51" s="13">
        <f>ב!$M39</f>
        <v>0</v>
      </c>
      <c r="D51" s="13">
        <f>ג!$M39</f>
        <v>0</v>
      </c>
      <c r="E51" s="13">
        <f>ד!$M39</f>
        <v>0</v>
      </c>
      <c r="F51" s="13">
        <f>ה!$M39</f>
        <v>0</v>
      </c>
      <c r="G51" s="13">
        <f>ו!$M39</f>
        <v>0</v>
      </c>
      <c r="H51" s="13">
        <f>ז!$M39</f>
        <v>0</v>
      </c>
      <c r="I51" s="13">
        <f>ח!$M39</f>
        <v>0</v>
      </c>
      <c r="J51" s="13">
        <f>ט!$M39</f>
        <v>0</v>
      </c>
      <c r="K51" s="13">
        <f>י!$M39</f>
        <v>0</v>
      </c>
      <c r="L51" s="13">
        <f>יא!$M39</f>
        <v>0</v>
      </c>
      <c r="M51" s="13">
        <f>יב!$M39</f>
        <v>0</v>
      </c>
      <c r="N51" s="14">
        <f t="shared" si="1"/>
        <v>0</v>
      </c>
    </row>
    <row r="52" spans="1:14" x14ac:dyDescent="0.2">
      <c r="A52" s="22" t="str">
        <f>IF(AND('חודש א'!K40=ב!K40,ב!K40=ג!K40,ג!K40=ד!K40,ד!K40=ה!K40,ה!K40=ו!K40,ו!K40=ז!K40,ז!K40=ח!K40,ח!K40=ט!K40,ט!K40=י!K40,י!K40=יא!K40,יא!K40=יב!K40),'חודש א'!K40,"שם משתנה בין חודשים")</f>
        <v>תיקונים בבית / במכשירים</v>
      </c>
      <c r="B52" s="13">
        <f>'חודש א'!$M40</f>
        <v>0</v>
      </c>
      <c r="C52" s="13">
        <f>ב!$M40</f>
        <v>0</v>
      </c>
      <c r="D52" s="13">
        <f>ג!$M40</f>
        <v>0</v>
      </c>
      <c r="E52" s="13">
        <f>ד!$M40</f>
        <v>0</v>
      </c>
      <c r="F52" s="13">
        <f>ה!$M40</f>
        <v>0</v>
      </c>
      <c r="G52" s="13">
        <f>ו!$M40</f>
        <v>0</v>
      </c>
      <c r="H52" s="13">
        <f>ז!$M40</f>
        <v>0</v>
      </c>
      <c r="I52" s="13">
        <f>ח!$M40</f>
        <v>0</v>
      </c>
      <c r="J52" s="13">
        <f>ט!$M40</f>
        <v>0</v>
      </c>
      <c r="K52" s="13">
        <f>י!$M40</f>
        <v>0</v>
      </c>
      <c r="L52" s="13">
        <f>יא!$M40</f>
        <v>0</v>
      </c>
      <c r="M52" s="13">
        <f>יב!$M40</f>
        <v>0</v>
      </c>
      <c r="N52" s="14">
        <f t="shared" si="1"/>
        <v>0</v>
      </c>
    </row>
    <row r="53" spans="1:14" x14ac:dyDescent="0.2">
      <c r="A53" s="22" t="str">
        <f>IF(AND('חודש א'!K41=ב!K41,ב!K41=ג!K41,ג!K41=ד!K41,ד!K41=ה!K41,ה!K41=ו!K41,ו!K41=ז!K41,ז!K41=ח!K41,ח!K41=ט!K41,ט!K41=י!K41,י!K41=יא!K41,יא!K41=יב!K41),'חודש א'!K41,"שם משתנה בין חודשים")</f>
        <v>עוזרת / שמרטף</v>
      </c>
      <c r="B53" s="13">
        <f>'חודש א'!$M41</f>
        <v>0</v>
      </c>
      <c r="C53" s="13">
        <f>ב!$M41</f>
        <v>0</v>
      </c>
      <c r="D53" s="13">
        <f>ג!$M41</f>
        <v>0</v>
      </c>
      <c r="E53" s="13">
        <f>ד!$M41</f>
        <v>0</v>
      </c>
      <c r="F53" s="13">
        <f>ה!$M41</f>
        <v>0</v>
      </c>
      <c r="G53" s="13">
        <f>ו!$M41</f>
        <v>0</v>
      </c>
      <c r="H53" s="13">
        <f>ז!$M41</f>
        <v>0</v>
      </c>
      <c r="I53" s="13">
        <f>ח!$M41</f>
        <v>0</v>
      </c>
      <c r="J53" s="13">
        <f>ט!$M41</f>
        <v>0</v>
      </c>
      <c r="K53" s="13">
        <f>י!$M41</f>
        <v>0</v>
      </c>
      <c r="L53" s="13">
        <f>יא!$M41</f>
        <v>0</v>
      </c>
      <c r="M53" s="13">
        <f>יב!$M41</f>
        <v>0</v>
      </c>
      <c r="N53" s="14">
        <f t="shared" si="1"/>
        <v>0</v>
      </c>
    </row>
    <row r="54" spans="1:14" x14ac:dyDescent="0.2">
      <c r="A54" s="22" t="str">
        <f>IF(AND('חודש א'!K42=ב!K42,ב!K42=ג!K42,ג!K42=ד!K42,ד!K42=ה!K42,ה!K42=ו!K42,ו!K42=ז!K42,ז!K42=ח!K42,ח!K42=ט!K42,ט!K42=י!K42,י!K42=יא!K42,יא!K42=יב!K42),'חודש א'!K42,"שם משתנה בין חודשים")</f>
        <v>סיגריות</v>
      </c>
      <c r="B54" s="13">
        <f>'חודש א'!$M42</f>
        <v>0</v>
      </c>
      <c r="C54" s="13">
        <f>ב!$M42</f>
        <v>0</v>
      </c>
      <c r="D54" s="13">
        <f>ג!$M42</f>
        <v>0</v>
      </c>
      <c r="E54" s="13">
        <f>ד!$M42</f>
        <v>0</v>
      </c>
      <c r="F54" s="13">
        <f>ה!$M42</f>
        <v>0</v>
      </c>
      <c r="G54" s="13">
        <f>ו!$M42</f>
        <v>0</v>
      </c>
      <c r="H54" s="13">
        <f>ז!$M42</f>
        <v>0</v>
      </c>
      <c r="I54" s="13">
        <f>ח!$M42</f>
        <v>0</v>
      </c>
      <c r="J54" s="13">
        <f>ט!$M42</f>
        <v>0</v>
      </c>
      <c r="K54" s="13">
        <f>י!$M42</f>
        <v>0</v>
      </c>
      <c r="L54" s="13">
        <f>יא!$M42</f>
        <v>0</v>
      </c>
      <c r="M54" s="13">
        <f>יב!$M42</f>
        <v>0</v>
      </c>
      <c r="N54" s="14">
        <f t="shared" si="1"/>
        <v>0</v>
      </c>
    </row>
    <row r="55" spans="1:14" x14ac:dyDescent="0.2">
      <c r="A55" s="22" t="str">
        <f>IF(AND('חודש א'!K43=ב!K43,ב!K43=ג!K43,ג!K43=ד!K43,ד!K43=ה!K43,ה!K43=ו!K43,ו!K43=ז!K43,ז!K43=ח!K43,ח!K43=ט!K43,ט!K43=י!K43,י!K43=יא!K43,יא!K43=יב!K43),'חודש א'!K43,"שם משתנה בין חודשים")</f>
        <v>דברים נוספים</v>
      </c>
      <c r="B55" s="13">
        <f>'חודש א'!$M43</f>
        <v>0</v>
      </c>
      <c r="C55" s="13">
        <f>ב!$M43</f>
        <v>0</v>
      </c>
      <c r="D55" s="13">
        <f>ג!$M43</f>
        <v>0</v>
      </c>
      <c r="E55" s="13">
        <f>ד!$M43</f>
        <v>0</v>
      </c>
      <c r="F55" s="13">
        <f>ה!$M43</f>
        <v>0</v>
      </c>
      <c r="G55" s="13">
        <f>ו!$M43</f>
        <v>0</v>
      </c>
      <c r="H55" s="13">
        <f>ז!$M43</f>
        <v>0</v>
      </c>
      <c r="I55" s="13">
        <f>ח!$M43</f>
        <v>0</v>
      </c>
      <c r="J55" s="13">
        <f>ט!$M43</f>
        <v>0</v>
      </c>
      <c r="K55" s="13">
        <f>י!$M43</f>
        <v>0</v>
      </c>
      <c r="L55" s="13">
        <f>יא!$M43</f>
        <v>0</v>
      </c>
      <c r="M55" s="13">
        <f>יב!$M43</f>
        <v>0</v>
      </c>
      <c r="N55" s="14">
        <f t="shared" si="1"/>
        <v>0</v>
      </c>
    </row>
    <row r="56" spans="1:14" x14ac:dyDescent="0.2">
      <c r="A56" s="22" t="str">
        <f>IF(AND('חודש א'!K44=ב!K44,ב!K44=ג!K44,ג!K44=ד!K44,ד!K44=ה!K44,ה!K44=ו!K44,ו!K44=ז!K44,ז!K44=ח!K44,ח!K44=ט!K44,ט!K44=י!K44,י!K44=יא!K44,יא!K44=יב!K44),'חודש א'!K44,"שם משתנה בין חודשים")</f>
        <v>הוצאות - מותאם אישית1</v>
      </c>
      <c r="B56" s="13">
        <f>'חודש א'!$M44</f>
        <v>0</v>
      </c>
      <c r="C56" s="13">
        <f>ב!$M44</f>
        <v>0</v>
      </c>
      <c r="D56" s="13">
        <f>ג!$M44</f>
        <v>0</v>
      </c>
      <c r="E56" s="13">
        <f>ד!$M44</f>
        <v>0</v>
      </c>
      <c r="F56" s="13">
        <f>ה!$M44</f>
        <v>0</v>
      </c>
      <c r="G56" s="13">
        <f>ו!$M44</f>
        <v>0</v>
      </c>
      <c r="H56" s="13">
        <f>ז!$M44</f>
        <v>0</v>
      </c>
      <c r="I56" s="13">
        <f>ח!$M44</f>
        <v>0</v>
      </c>
      <c r="J56" s="13">
        <f>ט!$M44</f>
        <v>0</v>
      </c>
      <c r="K56" s="13">
        <f>י!$M44</f>
        <v>0</v>
      </c>
      <c r="L56" s="13">
        <f>יא!$M44</f>
        <v>0</v>
      </c>
      <c r="M56" s="13">
        <f>יב!$M44</f>
        <v>0</v>
      </c>
      <c r="N56" s="14">
        <f t="shared" si="1"/>
        <v>0</v>
      </c>
    </row>
    <row r="57" spans="1:14" x14ac:dyDescent="0.2">
      <c r="A57" s="22" t="str">
        <f>IF(AND('חודש א'!K46=ב!K46,ב!K46=ג!K46,ג!K46=ד!K46,ד!K46=ה!K46,ה!K46=ו!K46,ו!K46=ז!K46,ז!K46=ח!K46,ח!K46=ט!K46,ט!K46=י!K46,י!K46=יא!K46,יא!K46=יב!K46),'חודש א'!K46,"שם משתנה בין חודשים")</f>
        <v>הוצאות - מותאם אישית3</v>
      </c>
      <c r="B57" s="13">
        <f>'חודש א'!$M46</f>
        <v>0</v>
      </c>
      <c r="C57" s="13">
        <f>ב!$M46</f>
        <v>0</v>
      </c>
      <c r="D57" s="13">
        <f>ג!$M46</f>
        <v>0</v>
      </c>
      <c r="E57" s="13">
        <f>ד!$M46</f>
        <v>0</v>
      </c>
      <c r="F57" s="13">
        <f>ה!$M46</f>
        <v>0</v>
      </c>
      <c r="G57" s="13">
        <f>ו!$M46</f>
        <v>0</v>
      </c>
      <c r="H57" s="13">
        <f>ז!$M46</f>
        <v>0</v>
      </c>
      <c r="I57" s="13">
        <f>ח!$M46</f>
        <v>0</v>
      </c>
      <c r="J57" s="13">
        <f>ט!$M46</f>
        <v>0</v>
      </c>
      <c r="K57" s="13">
        <f>י!$M46</f>
        <v>0</v>
      </c>
      <c r="L57" s="13">
        <f>יא!$M46</f>
        <v>0</v>
      </c>
      <c r="M57" s="13">
        <f>יב!$M46</f>
        <v>0</v>
      </c>
      <c r="N57" s="14">
        <f t="shared" si="1"/>
        <v>0</v>
      </c>
    </row>
    <row r="58" spans="1:14" x14ac:dyDescent="0.2">
      <c r="A58" s="22" t="str">
        <f>IF(AND('חודש א'!K47=ב!K47,ב!K47=ג!K47,ג!K47=ד!K47,ד!K47=ה!K47,ה!K47=ו!K47,ו!K47=ז!K47,ז!K47=ח!K47,ח!K47=ט!K47,ט!K47=י!K47,י!K47=יא!K47,יא!K47=יב!K47),'חודש א'!K47,"שם משתנה בין חודשים")</f>
        <v>הוצאות - מותאם אישית4</v>
      </c>
      <c r="B58" s="13">
        <f>'חודש א'!$M47</f>
        <v>0</v>
      </c>
      <c r="C58" s="13">
        <f>ב!$M47</f>
        <v>0</v>
      </c>
      <c r="D58" s="13">
        <f>ג!$M47</f>
        <v>0</v>
      </c>
      <c r="E58" s="13">
        <f>ד!$M47</f>
        <v>0</v>
      </c>
      <c r="F58" s="13">
        <f>ה!$M47</f>
        <v>0</v>
      </c>
      <c r="G58" s="13">
        <f>ו!$M47</f>
        <v>0</v>
      </c>
      <c r="H58" s="13">
        <f>ז!$M47</f>
        <v>0</v>
      </c>
      <c r="I58" s="13">
        <f>ח!$M47</f>
        <v>0</v>
      </c>
      <c r="J58" s="13">
        <f>ט!$M47</f>
        <v>0</v>
      </c>
      <c r="K58" s="13">
        <f>י!$M47</f>
        <v>0</v>
      </c>
      <c r="L58" s="13">
        <f>יא!$M47</f>
        <v>0</v>
      </c>
      <c r="M58" s="13">
        <f>יב!$M47</f>
        <v>0</v>
      </c>
      <c r="N58" s="14">
        <f t="shared" si="1"/>
        <v>0</v>
      </c>
    </row>
    <row r="59" spans="1:14" x14ac:dyDescent="0.2">
      <c r="A59" s="22" t="str">
        <f>IF(AND('חודש א'!K48=ב!K48,ב!K48=ג!K48,ג!K48=ד!K48,ד!K48=ה!K48,ה!K48=ו!K48,ו!K48=ז!K48,ז!K48=ח!K48,ח!K48=ט!K48,ט!K48=י!K48,י!K48=יא!K48,יא!K48=יב!K48),'חודש א'!K48,"שם משתנה בין חודשים")</f>
        <v>הוצאות - מותאם אישית5</v>
      </c>
      <c r="B59" s="13">
        <f>'חודש א'!$M48</f>
        <v>0</v>
      </c>
      <c r="C59" s="13">
        <f>ב!$M48</f>
        <v>0</v>
      </c>
      <c r="D59" s="13">
        <f>ג!$M48</f>
        <v>0</v>
      </c>
      <c r="E59" s="13">
        <f>ד!$M48</f>
        <v>0</v>
      </c>
      <c r="F59" s="13">
        <f>ה!$M48</f>
        <v>0</v>
      </c>
      <c r="G59" s="13">
        <f>ו!$M48</f>
        <v>0</v>
      </c>
      <c r="H59" s="13">
        <f>ז!$M48</f>
        <v>0</v>
      </c>
      <c r="I59" s="13">
        <f>ח!$M48</f>
        <v>0</v>
      </c>
      <c r="J59" s="13">
        <f>ט!$M48</f>
        <v>0</v>
      </c>
      <c r="K59" s="13">
        <f>י!$M48</f>
        <v>0</v>
      </c>
      <c r="L59" s="13">
        <f>יא!$M48</f>
        <v>0</v>
      </c>
      <c r="M59" s="13">
        <f>יב!$M48</f>
        <v>0</v>
      </c>
      <c r="N59" s="14">
        <f t="shared" si="1"/>
        <v>0</v>
      </c>
    </row>
    <row r="60" spans="1:14" x14ac:dyDescent="0.2">
      <c r="A60" s="22" t="str">
        <f>IF(AND('חודש א'!K49=ב!K49,ב!K49=ג!K49,ג!K49=ד!K49,ד!K49=ה!K49,ה!K49=ו!K49,ו!K49=ז!K49,ז!K49=ח!K49,ח!K49=ט!K49,ט!K49=י!K49,י!K49=יא!K49,יא!K49=יב!K49),'חודש א'!K49,"שם משתנה בין חודשים")</f>
        <v>הוצאות - מותאם אישית6</v>
      </c>
      <c r="B60" s="13">
        <f>'חודש א'!$M49</f>
        <v>0</v>
      </c>
      <c r="C60" s="13">
        <f>ב!$M49</f>
        <v>0</v>
      </c>
      <c r="D60" s="13">
        <f>ג!$M49</f>
        <v>0</v>
      </c>
      <c r="E60" s="13">
        <f>ד!$M49</f>
        <v>0</v>
      </c>
      <c r="F60" s="13">
        <f>ה!$M49</f>
        <v>0</v>
      </c>
      <c r="G60" s="13">
        <f>ו!$M49</f>
        <v>0</v>
      </c>
      <c r="H60" s="13">
        <f>ז!$M49</f>
        <v>0</v>
      </c>
      <c r="I60" s="13">
        <f>ח!$M49</f>
        <v>0</v>
      </c>
      <c r="J60" s="13">
        <f>ט!$M49</f>
        <v>0</v>
      </c>
      <c r="K60" s="13">
        <f>י!$M49</f>
        <v>0</v>
      </c>
      <c r="L60" s="13">
        <f>יא!$M49</f>
        <v>0</v>
      </c>
      <c r="M60" s="13">
        <f>יב!$M49</f>
        <v>0</v>
      </c>
      <c r="N60" s="14">
        <f t="shared" si="1"/>
        <v>0</v>
      </c>
    </row>
    <row r="61" spans="1:14" ht="15.75" thickBot="1" x14ac:dyDescent="0.25">
      <c r="A61" s="24" t="str">
        <f>IF(AND('חודש א'!K50=ב!K50,ב!K50=ג!K50,ג!K50=ד!K50,ד!K50=ה!K50,ה!K50=ו!K50,ו!K50=ז!K50,ז!K50=ח!K50,ח!K50=ט!K50,ט!K50=י!K50,י!K50=יא!K50,יא!K50=יב!K50),'חודש א'!K50,"שם משתנה בין חודשים")</f>
        <v>החזרי חובות</v>
      </c>
      <c r="B61" s="15">
        <f>'חודש א'!$M50</f>
        <v>0</v>
      </c>
      <c r="C61" s="15">
        <f>ב!$M50</f>
        <v>0</v>
      </c>
      <c r="D61" s="15">
        <f>ג!$M50</f>
        <v>0</v>
      </c>
      <c r="E61" s="15">
        <f>ד!$M50</f>
        <v>0</v>
      </c>
      <c r="F61" s="15">
        <f>ה!$M50</f>
        <v>0</v>
      </c>
      <c r="G61" s="15">
        <f>ו!$M50</f>
        <v>0</v>
      </c>
      <c r="H61" s="15">
        <f>ז!$M50</f>
        <v>0</v>
      </c>
      <c r="I61" s="15">
        <f>ח!$M50</f>
        <v>0</v>
      </c>
      <c r="J61" s="15">
        <f>ט!$M50</f>
        <v>0</v>
      </c>
      <c r="K61" s="15">
        <f>י!$M50</f>
        <v>0</v>
      </c>
      <c r="L61" s="15">
        <f>יא!$M50</f>
        <v>0</v>
      </c>
      <c r="M61" s="15">
        <f>יב!$M50</f>
        <v>0</v>
      </c>
      <c r="N61" s="16">
        <f t="shared" si="1"/>
        <v>0</v>
      </c>
    </row>
    <row r="62" spans="1:14" ht="16.5" thickBot="1" x14ac:dyDescent="0.3">
      <c r="A62" s="8" t="s">
        <v>12</v>
      </c>
      <c r="B62" s="25">
        <f>'חודש א'!$M2</f>
        <v>0</v>
      </c>
      <c r="C62" s="25">
        <f>ב!$M2</f>
        <v>0</v>
      </c>
      <c r="D62" s="25">
        <f>ג!$M2</f>
        <v>0</v>
      </c>
      <c r="E62" s="25">
        <f>ד!$M2</f>
        <v>0</v>
      </c>
      <c r="F62" s="25">
        <f>ה!$M2</f>
        <v>0</v>
      </c>
      <c r="G62" s="25">
        <f>ו!$M2</f>
        <v>0</v>
      </c>
      <c r="H62" s="25">
        <f>ז!$M2</f>
        <v>0</v>
      </c>
      <c r="I62" s="25">
        <f>ח!$M2</f>
        <v>0</v>
      </c>
      <c r="J62" s="25">
        <f>ט!$M2</f>
        <v>0</v>
      </c>
      <c r="K62" s="25">
        <f>י!$M2</f>
        <v>0</v>
      </c>
      <c r="L62" s="25">
        <f>יא!$M2</f>
        <v>0</v>
      </c>
      <c r="M62" s="25">
        <f>יב!$M2</f>
        <v>0</v>
      </c>
      <c r="N62" s="17">
        <f>SUM(N19:N61)</f>
        <v>0</v>
      </c>
    </row>
    <row r="63" spans="1:14" ht="9" customHeight="1" thickBot="1" x14ac:dyDescent="0.25">
      <c r="A63" s="18"/>
      <c r="B63" s="19"/>
      <c r="C63" s="19"/>
      <c r="D63" s="19"/>
      <c r="E63" s="19"/>
      <c r="F63" s="19"/>
      <c r="G63" s="19"/>
      <c r="H63" s="19"/>
      <c r="I63" s="19"/>
      <c r="J63" s="19"/>
      <c r="K63" s="19"/>
      <c r="L63" s="19"/>
      <c r="M63" s="19"/>
      <c r="N63" s="26"/>
    </row>
    <row r="64" spans="1:14" ht="16.5" thickBot="1" x14ac:dyDescent="0.3">
      <c r="A64" s="27" t="s">
        <v>44</v>
      </c>
      <c r="B64" s="28">
        <f>B16-B62</f>
        <v>0</v>
      </c>
      <c r="C64" s="28">
        <f t="shared" ref="C64:N64" si="2">C16-C62</f>
        <v>0</v>
      </c>
      <c r="D64" s="28">
        <f t="shared" si="2"/>
        <v>0</v>
      </c>
      <c r="E64" s="28">
        <f t="shared" si="2"/>
        <v>0</v>
      </c>
      <c r="F64" s="28">
        <f t="shared" si="2"/>
        <v>0</v>
      </c>
      <c r="G64" s="28">
        <f t="shared" si="2"/>
        <v>0</v>
      </c>
      <c r="H64" s="28">
        <f t="shared" si="2"/>
        <v>0</v>
      </c>
      <c r="I64" s="28">
        <f t="shared" si="2"/>
        <v>0</v>
      </c>
      <c r="J64" s="28">
        <f t="shared" si="2"/>
        <v>0</v>
      </c>
      <c r="K64" s="28">
        <f t="shared" si="2"/>
        <v>0</v>
      </c>
      <c r="L64" s="28">
        <f t="shared" si="2"/>
        <v>0</v>
      </c>
      <c r="M64" s="28">
        <f t="shared" si="2"/>
        <v>0</v>
      </c>
      <c r="N64" s="29">
        <f t="shared" si="2"/>
        <v>0</v>
      </c>
    </row>
  </sheetData>
  <sheetProtection algorithmName="SHA-512" hashValue="L4vNIv3cGvn5EWpEGDmwRS3YxNMOHXkqkghWCRw/csxRR4cgAf38Ncfi45denMnOUCN0l51Flga1YR4DKF/ZjA==" saltValue="oqClzgQUcTzyxvzrcizZpg==" spinCount="100000" sheet="1" objects="1" scenarios="1"/>
  <mergeCells count="1">
    <mergeCell ref="O1:O7"/>
  </mergeCells>
  <conditionalFormatting sqref="O1:O7">
    <cfRule type="containsText" dxfId="6" priority="2" operator="containsText" text="לסידור">
      <formula>NOT(ISERROR(SEARCH("לסידור",O1)))</formula>
    </cfRule>
  </conditionalFormatting>
  <conditionalFormatting sqref="B64:N64">
    <cfRule type="cellIs" dxfId="5" priority="1" operator="lessThan">
      <formula>0</formula>
    </cfRule>
  </conditionalFormatting>
  <dataValidations count="1">
    <dataValidation allowBlank="1" showInputMessage="1" showErrorMessage="1" promptTitle="כאן לא מקלידים!" prompt="הזינו תאריך לתחילת הרישום בגיליון 'חודש א' בפינה ימנית עליונה, והכל יסתדר." sqref="B1:M1"/>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5" x14ac:dyDescent="0.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5" x14ac:dyDescent="0.2"/>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CZ100"/>
  <sheetViews>
    <sheetView showZeros="0" rightToLeft="1" zoomScaleNormal="100" workbookViewId="0">
      <pane ySplit="3" topLeftCell="A4" activePane="bottomLeft" state="frozen"/>
      <selection pane="bottomLeft" activeCell="D2" sqref="D2"/>
    </sheetView>
  </sheetViews>
  <sheetFormatPr defaultColWidth="8.109375" defaultRowHeight="14.25" x14ac:dyDescent="0.2"/>
  <cols>
    <col min="1" max="1" width="3.6640625" style="417" customWidth="1"/>
    <col min="2" max="3" width="8.109375" style="417"/>
    <col min="4" max="4" width="5.6640625" style="417" customWidth="1"/>
    <col min="5" max="5" width="9.6640625" style="417" customWidth="1"/>
    <col min="6" max="6" width="20.44140625" style="467" customWidth="1"/>
    <col min="7" max="7" width="9.77734375" style="417" customWidth="1"/>
    <col min="8" max="8" width="4.109375" style="417" customWidth="1"/>
    <col min="9" max="9" width="6.109375" style="417" customWidth="1"/>
    <col min="10" max="13" width="8.109375" style="417" customWidth="1"/>
    <col min="14" max="14" width="6.5546875" style="417" customWidth="1"/>
    <col min="15" max="15" width="19.33203125" style="468" customWidth="1"/>
    <col min="16" max="16" width="1.6640625" style="417" customWidth="1"/>
    <col min="17" max="23" width="8.109375" style="417" customWidth="1"/>
    <col min="24" max="26" width="8.109375" style="417" hidden="1" customWidth="1"/>
    <col min="27" max="27" width="11.33203125" style="417" hidden="1" customWidth="1"/>
    <col min="28" max="28" width="9.77734375" style="417" hidden="1" customWidth="1"/>
    <col min="29" max="29" width="9.44140625" style="417" hidden="1" customWidth="1"/>
    <col min="30" max="30" width="5" style="417" hidden="1" customWidth="1"/>
    <col min="31" max="31" width="7.6640625" style="417" hidden="1" customWidth="1"/>
    <col min="32" max="35" width="8.109375" style="417" hidden="1" customWidth="1"/>
    <col min="36" max="36" width="8.77734375" style="417" hidden="1" customWidth="1"/>
    <col min="37" max="37" width="12.21875" style="417" hidden="1" customWidth="1"/>
    <col min="38" max="39" width="8.109375" style="417" hidden="1" customWidth="1"/>
    <col min="40" max="40" width="19" style="418" hidden="1" customWidth="1"/>
    <col min="41" max="81" width="8.109375" style="417" hidden="1" customWidth="1"/>
    <col min="82" max="100" width="8.109375" style="417"/>
    <col min="101" max="101" width="8.109375" style="417" customWidth="1"/>
    <col min="102" max="102" width="17.33203125" style="417" hidden="1" customWidth="1"/>
    <col min="103" max="103" width="8.109375" style="417" hidden="1" customWidth="1"/>
    <col min="104" max="104" width="32.21875" style="417" hidden="1" customWidth="1"/>
    <col min="105" max="16384" width="8.109375" style="417"/>
  </cols>
  <sheetData>
    <row r="1" spans="1:104" ht="18" customHeight="1" thickBot="1" x14ac:dyDescent="0.3">
      <c r="A1" s="415"/>
      <c r="B1" s="415"/>
      <c r="C1" s="415"/>
      <c r="D1" s="415"/>
      <c r="E1" s="415"/>
      <c r="F1" s="416">
        <f>IF(D2&lt;&gt;AI2,IF(F2="","יש לבחור חודש מהרשימה",),)</f>
        <v>0</v>
      </c>
      <c r="G1" s="629" t="str">
        <f>IF(I1="מוכן ליבוא","שימרו קובץ זה לפני הפעלת היבוא בתוכנה",)</f>
        <v>שימרו קובץ זה לפני הפעלת היבוא בתוכנה</v>
      </c>
      <c r="H1" s="629"/>
      <c r="I1" s="630" t="str">
        <f>IF(SUM(AG4:AG63)&lt;&gt;0,"     אין מיפוי מלא של הסעיפים. אין ליבא אוטומטית מהתוכנה!                    גללו עד למטה להשלמת המיפוי.","מוכן ליבוא")</f>
        <v>מוכן ליבוא</v>
      </c>
      <c r="J1" s="630"/>
      <c r="K1" s="630"/>
      <c r="L1" s="630"/>
      <c r="M1" s="630"/>
      <c r="N1" s="630"/>
      <c r="O1" s="630"/>
      <c r="P1" s="630"/>
      <c r="Q1" s="415"/>
      <c r="R1" s="415"/>
      <c r="S1" s="415"/>
      <c r="T1" s="415"/>
      <c r="U1" s="415"/>
      <c r="V1" s="415"/>
      <c r="W1" s="415"/>
      <c r="Z1" s="417" t="s">
        <v>267</v>
      </c>
      <c r="AN1" s="418" t="s">
        <v>268</v>
      </c>
      <c r="AP1" s="627" t="s">
        <v>269</v>
      </c>
      <c r="AQ1" s="627"/>
      <c r="AR1" s="627"/>
      <c r="AS1" s="627"/>
      <c r="AT1" s="627"/>
      <c r="AU1" s="627"/>
      <c r="AV1" s="627"/>
      <c r="AW1" s="627"/>
      <c r="AX1" s="627"/>
      <c r="AY1" s="627"/>
      <c r="AZ1" s="627"/>
      <c r="BA1" s="627"/>
      <c r="BB1" s="627"/>
      <c r="BD1" s="627" t="s">
        <v>270</v>
      </c>
      <c r="BE1" s="627"/>
      <c r="BF1" s="627"/>
      <c r="BG1" s="627"/>
      <c r="BH1" s="627"/>
      <c r="BI1" s="627"/>
      <c r="BJ1" s="627"/>
      <c r="BK1" s="627"/>
      <c r="BL1" s="627"/>
      <c r="BM1" s="627"/>
      <c r="BN1" s="627"/>
      <c r="BO1" s="627"/>
      <c r="BP1" s="627"/>
      <c r="BR1" s="627" t="s">
        <v>271</v>
      </c>
      <c r="BS1" s="627"/>
      <c r="BT1" s="627"/>
      <c r="BU1" s="627"/>
      <c r="BV1" s="627"/>
      <c r="BW1" s="627"/>
      <c r="BX1" s="627"/>
      <c r="BY1" s="627"/>
      <c r="BZ1" s="627"/>
      <c r="CA1" s="627"/>
      <c r="CB1" s="627"/>
      <c r="CC1" s="627"/>
      <c r="CD1" s="419"/>
      <c r="CX1" s="420" t="str">
        <f>IF(D2=AI2,"",F2)</f>
        <v/>
      </c>
      <c r="CY1" s="421" t="str">
        <f>IF(D2=AI2,"shikuf",IF(D2=AI3,"balance","budget"))</f>
        <v>shikuf</v>
      </c>
      <c r="CZ1" s="478" t="str">
        <f>IF(ISERROR(I1),"import_error",IF(I1="מוכן ליבוא","import_ok","import_error"))</f>
        <v>import_ok</v>
      </c>
    </row>
    <row r="2" spans="1:104" ht="16.5" customHeight="1" thickBot="1" x14ac:dyDescent="0.35">
      <c r="A2" s="415"/>
      <c r="B2" s="415"/>
      <c r="C2" s="422" t="s">
        <v>272</v>
      </c>
      <c r="D2" s="423" t="s">
        <v>83</v>
      </c>
      <c r="E2" s="422" t="str">
        <f>IF(D2&lt;&gt;AI2,"לחודש: ","")</f>
        <v/>
      </c>
      <c r="F2" s="424" t="s">
        <v>325</v>
      </c>
      <c r="G2" s="629"/>
      <c r="H2" s="629"/>
      <c r="I2" s="630"/>
      <c r="J2" s="630"/>
      <c r="K2" s="630"/>
      <c r="L2" s="630"/>
      <c r="M2" s="630"/>
      <c r="N2" s="630"/>
      <c r="O2" s="630"/>
      <c r="P2" s="630"/>
      <c r="Q2" s="415"/>
      <c r="R2" s="415"/>
      <c r="S2" s="415"/>
      <c r="T2" s="415"/>
      <c r="U2" s="415"/>
      <c r="V2" s="415"/>
      <c r="W2" s="415"/>
      <c r="Z2" s="417" t="s">
        <v>273</v>
      </c>
      <c r="AG2" s="425"/>
      <c r="AH2" s="426"/>
      <c r="AI2" s="427" t="s">
        <v>83</v>
      </c>
      <c r="AJ2" s="470"/>
      <c r="AK2" s="428" t="e">
        <f>CONCATENATE(MONTH('חודש א'!$A$1),"-",YEAR('חודש א'!$A$1))</f>
        <v>#VALUE!</v>
      </c>
      <c r="AL2" s="429" t="s">
        <v>274</v>
      </c>
      <c r="AO2" s="430"/>
      <c r="AP2" s="417" t="s">
        <v>83</v>
      </c>
      <c r="AQ2" s="417" t="s">
        <v>274</v>
      </c>
      <c r="AR2" s="417" t="s">
        <v>275</v>
      </c>
      <c r="AS2" s="417" t="s">
        <v>276</v>
      </c>
      <c r="AT2" s="417" t="s">
        <v>277</v>
      </c>
      <c r="AU2" s="417" t="s">
        <v>278</v>
      </c>
      <c r="AV2" s="417" t="s">
        <v>279</v>
      </c>
      <c r="AW2" s="417" t="s">
        <v>280</v>
      </c>
      <c r="AX2" s="417" t="s">
        <v>281</v>
      </c>
      <c r="AY2" s="417" t="s">
        <v>282</v>
      </c>
      <c r="AZ2" s="417" t="s">
        <v>283</v>
      </c>
      <c r="BA2" s="417" t="s">
        <v>284</v>
      </c>
      <c r="BB2" s="417" t="s">
        <v>285</v>
      </c>
      <c r="BD2" s="417" t="s">
        <v>83</v>
      </c>
      <c r="BE2" s="417" t="s">
        <v>274</v>
      </c>
      <c r="BF2" s="417" t="s">
        <v>275</v>
      </c>
      <c r="BG2" s="417" t="s">
        <v>276</v>
      </c>
      <c r="BH2" s="417" t="s">
        <v>277</v>
      </c>
      <c r="BI2" s="417" t="s">
        <v>278</v>
      </c>
      <c r="BJ2" s="417" t="s">
        <v>279</v>
      </c>
      <c r="BK2" s="417" t="s">
        <v>280</v>
      </c>
      <c r="BL2" s="417" t="s">
        <v>281</v>
      </c>
      <c r="BM2" s="417" t="s">
        <v>282</v>
      </c>
      <c r="BN2" s="417" t="s">
        <v>283</v>
      </c>
      <c r="BO2" s="417" t="s">
        <v>284</v>
      </c>
      <c r="BP2" s="417" t="s">
        <v>285</v>
      </c>
      <c r="BR2" s="417" t="s">
        <v>274</v>
      </c>
      <c r="BS2" s="417" t="s">
        <v>275</v>
      </c>
      <c r="BT2" s="417" t="s">
        <v>276</v>
      </c>
      <c r="BU2" s="417" t="s">
        <v>277</v>
      </c>
      <c r="BV2" s="417" t="s">
        <v>278</v>
      </c>
      <c r="BW2" s="417" t="s">
        <v>279</v>
      </c>
      <c r="BX2" s="417" t="s">
        <v>280</v>
      </c>
      <c r="BY2" s="417" t="s">
        <v>281</v>
      </c>
      <c r="BZ2" s="417" t="s">
        <v>282</v>
      </c>
      <c r="CA2" s="417" t="s">
        <v>283</v>
      </c>
      <c r="CB2" s="417" t="s">
        <v>284</v>
      </c>
      <c r="CC2" s="417" t="s">
        <v>285</v>
      </c>
      <c r="CX2" s="426"/>
      <c r="CY2" s="426"/>
      <c r="CZ2" s="2" t="s">
        <v>337</v>
      </c>
    </row>
    <row r="3" spans="1:104" ht="17.25" thickBot="1" x14ac:dyDescent="0.35">
      <c r="A3" s="415"/>
      <c r="B3" s="431"/>
      <c r="C3" s="415"/>
      <c r="D3" s="415"/>
      <c r="E3" s="415"/>
      <c r="F3" s="432"/>
      <c r="G3" s="415"/>
      <c r="H3" s="415"/>
      <c r="I3" s="628" t="s">
        <v>286</v>
      </c>
      <c r="J3" s="628"/>
      <c r="K3" s="628"/>
      <c r="L3" s="628"/>
      <c r="M3" s="628"/>
      <c r="N3" s="628"/>
      <c r="O3" s="628"/>
      <c r="P3" s="628"/>
      <c r="Q3" s="415"/>
      <c r="R3" s="415"/>
      <c r="S3" s="415"/>
      <c r="T3" s="415"/>
      <c r="U3" s="415"/>
      <c r="V3" s="415"/>
      <c r="W3" s="415"/>
      <c r="Z3" s="417" t="s">
        <v>287</v>
      </c>
      <c r="AA3" s="627" t="s">
        <v>288</v>
      </c>
      <c r="AB3" s="627"/>
      <c r="AC3" s="417" t="s">
        <v>289</v>
      </c>
      <c r="AE3" s="417" t="s">
        <v>290</v>
      </c>
      <c r="AG3" s="433"/>
      <c r="AH3" s="426"/>
      <c r="AI3" s="434" t="s">
        <v>291</v>
      </c>
      <c r="AJ3" s="471"/>
      <c r="AK3" s="426" t="e">
        <f>CONCATENATE(MONTH(ב!$A$1),"-",YEAR(ב!$A$1))</f>
        <v>#VALUE!</v>
      </c>
      <c r="AL3" s="435" t="s">
        <v>275</v>
      </c>
      <c r="AN3" s="436" t="s">
        <v>22</v>
      </c>
      <c r="AO3" s="430"/>
      <c r="AP3" s="417" t="str">
        <f>שיקוף!D5</f>
        <v>משכנתא</v>
      </c>
      <c r="AQ3" s="417" t="str">
        <f>'חודש א'!K7</f>
        <v>משכנתא</v>
      </c>
      <c r="AR3" s="417" t="str">
        <f>ב!K7</f>
        <v>משכנתא</v>
      </c>
      <c r="AS3" s="417" t="str">
        <f>ג!K7</f>
        <v>משכנתא</v>
      </c>
      <c r="AT3" s="417" t="str">
        <f>ד!K7</f>
        <v>משכנתא</v>
      </c>
      <c r="AU3" s="417" t="str">
        <f>ה!K7</f>
        <v>משכנתא</v>
      </c>
      <c r="AV3" s="417" t="str">
        <f>ו!K7</f>
        <v>משכנתא</v>
      </c>
      <c r="AW3" s="417" t="str">
        <f>ז!K7</f>
        <v>משכנתא</v>
      </c>
      <c r="AX3" s="417" t="str">
        <f>ח!K7</f>
        <v>משכנתא</v>
      </c>
      <c r="AY3" s="417" t="str">
        <f>ט!K7</f>
        <v>משכנתא</v>
      </c>
      <c r="AZ3" s="417" t="str">
        <f>י!K7</f>
        <v>משכנתא</v>
      </c>
      <c r="BA3" s="417" t="str">
        <f>יא!K7</f>
        <v>משכנתא</v>
      </c>
      <c r="BB3" s="417" t="str">
        <f>יב!K7</f>
        <v>משכנתא</v>
      </c>
      <c r="BD3" s="437">
        <f>שיקוף!F5</f>
        <v>0</v>
      </c>
      <c r="BE3" s="417">
        <f>'חודש א'!M7</f>
        <v>0</v>
      </c>
      <c r="BF3" s="417">
        <f>ב!M7</f>
        <v>0</v>
      </c>
      <c r="BG3" s="417">
        <f>ג!M7</f>
        <v>0</v>
      </c>
      <c r="BH3" s="417">
        <f>ד!M7</f>
        <v>0</v>
      </c>
      <c r="BI3" s="417">
        <f>ה!M7</f>
        <v>0</v>
      </c>
      <c r="BJ3" s="417">
        <f>ו!M7</f>
        <v>0</v>
      </c>
      <c r="BK3" s="417">
        <f>ז!M7</f>
        <v>0</v>
      </c>
      <c r="BL3" s="417">
        <f>ח!M7</f>
        <v>0</v>
      </c>
      <c r="BM3" s="417">
        <f>ט!M7</f>
        <v>0</v>
      </c>
      <c r="BN3" s="417">
        <f>י!M7</f>
        <v>0</v>
      </c>
      <c r="BO3" s="417">
        <f>יא!M7</f>
        <v>0</v>
      </c>
      <c r="BP3" s="417">
        <f>יב!M7</f>
        <v>0</v>
      </c>
      <c r="BR3" s="417">
        <f>'חודש א'!L7</f>
        <v>0</v>
      </c>
      <c r="BS3" s="417">
        <f>ב!L7</f>
        <v>0</v>
      </c>
      <c r="BT3" s="417">
        <f>ג!L7</f>
        <v>0</v>
      </c>
      <c r="BU3" s="417">
        <f>ד!L7</f>
        <v>0</v>
      </c>
      <c r="BV3" s="417">
        <f>ה!L7</f>
        <v>0</v>
      </c>
      <c r="BW3" s="417">
        <f>ו!L7</f>
        <v>0</v>
      </c>
      <c r="BX3" s="417">
        <f>ז!L7</f>
        <v>0</v>
      </c>
      <c r="BY3" s="417">
        <f>ח!L7</f>
        <v>0</v>
      </c>
      <c r="BZ3" s="417">
        <f>ט!L7</f>
        <v>0</v>
      </c>
      <c r="CA3" s="417">
        <f>י!L7</f>
        <v>0</v>
      </c>
      <c r="CB3" s="417">
        <f>יא!L7</f>
        <v>0</v>
      </c>
      <c r="CC3" s="417">
        <f>יב!L7</f>
        <v>0</v>
      </c>
      <c r="CY3" s="438" t="s">
        <v>292</v>
      </c>
      <c r="CZ3" s="479" t="s">
        <v>338</v>
      </c>
    </row>
    <row r="4" spans="1:104" ht="17.25" thickBot="1" x14ac:dyDescent="0.35">
      <c r="A4" s="415"/>
      <c r="B4" s="415"/>
      <c r="C4" s="415"/>
      <c r="D4" s="415"/>
      <c r="E4" s="415"/>
      <c r="F4" s="439" t="s">
        <v>22</v>
      </c>
      <c r="G4" s="440">
        <f>SUMIF($Z$5:$Z$47,AN3,$AB$5:$AB$47)</f>
        <v>0</v>
      </c>
      <c r="H4" s="415"/>
      <c r="I4" s="441"/>
      <c r="J4" s="442"/>
      <c r="K4" s="442"/>
      <c r="L4" s="442"/>
      <c r="M4" s="442"/>
      <c r="N4" s="442"/>
      <c r="O4" s="443"/>
      <c r="P4" s="444"/>
      <c r="Q4" s="415"/>
      <c r="R4" s="415"/>
      <c r="S4" s="415"/>
      <c r="T4" s="415"/>
      <c r="U4" s="415"/>
      <c r="V4" s="415"/>
      <c r="W4" s="415"/>
      <c r="AA4" s="417" t="s">
        <v>293</v>
      </c>
      <c r="AB4" s="417" t="s">
        <v>294</v>
      </c>
      <c r="AF4" s="445">
        <v>4</v>
      </c>
      <c r="AG4" s="446">
        <f t="shared" ref="AG4:AG61" si="0">IF(I4&lt;&gt;0,IF(O4="",1,0),0)</f>
        <v>0</v>
      </c>
      <c r="AH4" s="426"/>
      <c r="AI4" s="447" t="s">
        <v>84</v>
      </c>
      <c r="AJ4" s="471"/>
      <c r="AK4" s="426" t="e">
        <f>CONCATENATE(MONTH(ג!$A$1),"-",YEAR(ג!$A$1))</f>
        <v>#VALUE!</v>
      </c>
      <c r="AL4" s="435" t="s">
        <v>276</v>
      </c>
      <c r="AN4" s="436" t="s">
        <v>23</v>
      </c>
      <c r="AO4" s="430"/>
      <c r="AP4" s="417" t="str">
        <f>שיקוף!D6</f>
        <v>ביטוח משכנתא</v>
      </c>
      <c r="AQ4" s="417" t="str">
        <f>'חודש א'!K8</f>
        <v>ביטוח משכנתא</v>
      </c>
      <c r="AR4" s="417" t="str">
        <f>ב!K8</f>
        <v>ביטוח משכנתא</v>
      </c>
      <c r="AS4" s="417" t="str">
        <f>ג!K8</f>
        <v>ביטוח משכנתא</v>
      </c>
      <c r="AT4" s="417" t="str">
        <f>ד!K8</f>
        <v>ביטוח משכנתא</v>
      </c>
      <c r="AU4" s="417" t="str">
        <f>ה!K8</f>
        <v>ביטוח משכנתא</v>
      </c>
      <c r="AV4" s="417" t="str">
        <f>ו!K8</f>
        <v>ביטוח משכנתא</v>
      </c>
      <c r="AW4" s="417" t="str">
        <f>ז!K8</f>
        <v>ביטוח משכנתא</v>
      </c>
      <c r="AX4" s="417" t="str">
        <f>ח!K8</f>
        <v>ביטוח משכנתא</v>
      </c>
      <c r="AY4" s="417" t="str">
        <f>ט!K8</f>
        <v>ביטוח משכנתא</v>
      </c>
      <c r="AZ4" s="417" t="str">
        <f>י!K8</f>
        <v>ביטוח משכנתא</v>
      </c>
      <c r="BA4" s="417" t="str">
        <f>יא!K8</f>
        <v>ביטוח משכנתא</v>
      </c>
      <c r="BB4" s="417" t="str">
        <f>יב!K8</f>
        <v>ביטוח משכנתא</v>
      </c>
      <c r="BD4" s="437">
        <f>שיקוף!F6</f>
        <v>0</v>
      </c>
      <c r="BE4" s="417">
        <f>'חודש א'!M8</f>
        <v>0</v>
      </c>
      <c r="BF4" s="417">
        <f>ב!M8</f>
        <v>0</v>
      </c>
      <c r="BG4" s="417">
        <f>ג!M8</f>
        <v>0</v>
      </c>
      <c r="BH4" s="417">
        <f>ד!M8</f>
        <v>0</v>
      </c>
      <c r="BI4" s="417">
        <f>ה!M8</f>
        <v>0</v>
      </c>
      <c r="BJ4" s="417">
        <f>ו!M8</f>
        <v>0</v>
      </c>
      <c r="BK4" s="417">
        <f>ז!M8</f>
        <v>0</v>
      </c>
      <c r="BL4" s="417">
        <f>ח!M8</f>
        <v>0</v>
      </c>
      <c r="BM4" s="417">
        <f>ט!M8</f>
        <v>0</v>
      </c>
      <c r="BN4" s="417">
        <f>י!M8</f>
        <v>0</v>
      </c>
      <c r="BO4" s="417">
        <f>יא!M8</f>
        <v>0</v>
      </c>
      <c r="BP4" s="417">
        <f>יב!M8</f>
        <v>0</v>
      </c>
      <c r="BR4" s="417">
        <f>'חודש א'!L8</f>
        <v>0</v>
      </c>
      <c r="BS4" s="417">
        <f>ב!L8</f>
        <v>0</v>
      </c>
      <c r="BT4" s="417">
        <f>ג!L8</f>
        <v>0</v>
      </c>
      <c r="BU4" s="417">
        <f>ד!L8</f>
        <v>0</v>
      </c>
      <c r="BV4" s="417">
        <f>ה!L8</f>
        <v>0</v>
      </c>
      <c r="BW4" s="417">
        <f>ו!L8</f>
        <v>0</v>
      </c>
      <c r="BX4" s="417">
        <f>ז!L8</f>
        <v>0</v>
      </c>
      <c r="BY4" s="417">
        <f>ח!L8</f>
        <v>0</v>
      </c>
      <c r="BZ4" s="417">
        <f>ט!L8</f>
        <v>0</v>
      </c>
      <c r="CA4" s="417">
        <f>י!L8</f>
        <v>0</v>
      </c>
      <c r="CB4" s="417">
        <f>יא!L8</f>
        <v>0</v>
      </c>
      <c r="CC4" s="417">
        <f>יב!L8</f>
        <v>0</v>
      </c>
      <c r="CX4" s="426"/>
      <c r="CY4" s="448">
        <f>G4</f>
        <v>0</v>
      </c>
      <c r="CZ4" s="480" t="s">
        <v>339</v>
      </c>
    </row>
    <row r="5" spans="1:104" ht="17.25" thickBot="1" x14ac:dyDescent="0.35">
      <c r="A5" s="415"/>
      <c r="B5" s="415"/>
      <c r="C5" s="415"/>
      <c r="D5" s="415"/>
      <c r="E5" s="415"/>
      <c r="F5" s="439" t="s">
        <v>23</v>
      </c>
      <c r="G5" s="440">
        <f t="shared" ref="G5:G46" si="1">SUMIF($Z$5:$Z$47,AN4,$AB$5:$AB$47)</f>
        <v>0</v>
      </c>
      <c r="H5" s="415"/>
      <c r="I5" s="449">
        <f t="shared" ref="I5:I50" si="2">IF(AE5=0,,CONCATENATE("סעיף הוצאה '",AA5,"' לא נמצא בתוכנה. להעביר לסעיף: "))</f>
        <v>0</v>
      </c>
      <c r="J5" s="450"/>
      <c r="K5" s="450"/>
      <c r="L5" s="450"/>
      <c r="M5" s="450"/>
      <c r="N5" s="450"/>
      <c r="O5" s="451"/>
      <c r="P5" s="452"/>
      <c r="Q5" s="415"/>
      <c r="R5" s="415"/>
      <c r="S5" s="415"/>
      <c r="T5" s="415"/>
      <c r="U5" s="415"/>
      <c r="V5" s="415"/>
      <c r="W5" s="415"/>
      <c r="Z5" s="417" t="str">
        <f>IF(AE5=0,AA5,O5)</f>
        <v>משכנתא</v>
      </c>
      <c r="AA5" s="417" t="str">
        <f t="shared" ref="AA5:AA36" si="3">HLOOKUP($AL$15,$AP$2:$BB$62,AC5,FALSE)</f>
        <v>משכנתא</v>
      </c>
      <c r="AB5" s="417">
        <f t="shared" ref="AB5:AB36" si="4">IF($D$2=$AI$4,HLOOKUP($AL$15,$BR$2:$CC$62,AC5,FALSE),HLOOKUP($AL$15,$BD$2:$BP$62,AC5,FALSE))</f>
        <v>0</v>
      </c>
      <c r="AC5" s="417">
        <v>2</v>
      </c>
      <c r="AD5" s="417">
        <f>MATCH(AA5,$AN$3:$AN$46,0)</f>
        <v>1</v>
      </c>
      <c r="AE5" s="417">
        <f t="shared" ref="AE5:AE12" si="5">IF(ISERROR(AD5),IF(AB5&lt;&gt;0,"להתאים",),)</f>
        <v>0</v>
      </c>
      <c r="AF5" s="417" t="e">
        <f ca="1">ROW(INDEX(INDIRECT("AE"&amp;AF4+1 &amp;":AE62"),MATCH(TRUE,INDEX((INDIRECT("AE"&amp;AF4+1 &amp;":AE62")&lt;&gt;0),0),0)))</f>
        <v>#N/A</v>
      </c>
      <c r="AG5" s="446">
        <f t="shared" si="0"/>
        <v>0</v>
      </c>
      <c r="AH5" s="426"/>
      <c r="AJ5" s="472"/>
      <c r="AK5" s="426" t="e">
        <f>CONCATENATE(MONTH(ד!$A$1),"-",YEAR(ד!$A$1))</f>
        <v>#VALUE!</v>
      </c>
      <c r="AL5" s="435" t="s">
        <v>277</v>
      </c>
      <c r="AN5" s="436" t="s">
        <v>2</v>
      </c>
      <c r="AO5" s="430"/>
      <c r="AP5" s="417" t="str">
        <f>שיקוף!D7</f>
        <v>שכר דירה</v>
      </c>
      <c r="AQ5" s="417" t="str">
        <f>'חודש א'!K9</f>
        <v>שכר דירה</v>
      </c>
      <c r="AR5" s="417" t="str">
        <f>ב!K9</f>
        <v>שכר דירה</v>
      </c>
      <c r="AS5" s="417" t="str">
        <f>ג!K9</f>
        <v>שכר דירה</v>
      </c>
      <c r="AT5" s="417" t="str">
        <f>ד!K9</f>
        <v>שכר דירה</v>
      </c>
      <c r="AU5" s="417" t="str">
        <f>ה!K9</f>
        <v>שכר דירה</v>
      </c>
      <c r="AV5" s="417" t="str">
        <f>ו!K9</f>
        <v>שכר דירה</v>
      </c>
      <c r="AW5" s="417" t="str">
        <f>ז!K9</f>
        <v>שכר דירה</v>
      </c>
      <c r="AX5" s="417" t="str">
        <f>ח!K9</f>
        <v>שכר דירה</v>
      </c>
      <c r="AY5" s="417" t="str">
        <f>ט!K9</f>
        <v>שכר דירה</v>
      </c>
      <c r="AZ5" s="417" t="str">
        <f>י!K9</f>
        <v>שכר דירה</v>
      </c>
      <c r="BA5" s="417" t="str">
        <f>יא!K9</f>
        <v>שכר דירה</v>
      </c>
      <c r="BB5" s="417" t="str">
        <f>יב!K9</f>
        <v>שכר דירה</v>
      </c>
      <c r="BD5" s="437">
        <f>שיקוף!F7</f>
        <v>0</v>
      </c>
      <c r="BE5" s="417">
        <f>'חודש א'!M9</f>
        <v>0</v>
      </c>
      <c r="BF5" s="417">
        <f>ב!M9</f>
        <v>0</v>
      </c>
      <c r="BG5" s="417">
        <f>ג!M9</f>
        <v>0</v>
      </c>
      <c r="BH5" s="417">
        <f>ד!M9</f>
        <v>0</v>
      </c>
      <c r="BI5" s="417">
        <f>ה!M9</f>
        <v>0</v>
      </c>
      <c r="BJ5" s="417">
        <f>ו!M9</f>
        <v>0</v>
      </c>
      <c r="BK5" s="417">
        <f>ז!M9</f>
        <v>0</v>
      </c>
      <c r="BL5" s="417">
        <f>ח!M9</f>
        <v>0</v>
      </c>
      <c r="BM5" s="417">
        <f>ט!M9</f>
        <v>0</v>
      </c>
      <c r="BN5" s="417">
        <f>י!M9</f>
        <v>0</v>
      </c>
      <c r="BO5" s="417">
        <f>יא!M9</f>
        <v>0</v>
      </c>
      <c r="BP5" s="417">
        <f>יב!M9</f>
        <v>0</v>
      </c>
      <c r="BR5" s="417">
        <f>'חודש א'!L9</f>
        <v>0</v>
      </c>
      <c r="BS5" s="417">
        <f>ב!L9</f>
        <v>0</v>
      </c>
      <c r="BT5" s="417">
        <f>ג!L9</f>
        <v>0</v>
      </c>
      <c r="BU5" s="417">
        <f>ד!L9</f>
        <v>0</v>
      </c>
      <c r="BV5" s="417">
        <f>ה!L9</f>
        <v>0</v>
      </c>
      <c r="BW5" s="417">
        <f>ו!L9</f>
        <v>0</v>
      </c>
      <c r="BX5" s="417">
        <f>ז!L9</f>
        <v>0</v>
      </c>
      <c r="BY5" s="417">
        <f>ח!L9</f>
        <v>0</v>
      </c>
      <c r="BZ5" s="417">
        <f>ט!L9</f>
        <v>0</v>
      </c>
      <c r="CA5" s="417">
        <f>י!L9</f>
        <v>0</v>
      </c>
      <c r="CB5" s="417">
        <f>יא!L9</f>
        <v>0</v>
      </c>
      <c r="CC5" s="417">
        <f>יב!L9</f>
        <v>0</v>
      </c>
      <c r="CX5" s="426"/>
      <c r="CY5" s="453">
        <f t="shared" ref="CY5:CY11" si="6">G5</f>
        <v>0</v>
      </c>
      <c r="CZ5" s="481" t="s">
        <v>340</v>
      </c>
    </row>
    <row r="6" spans="1:104" ht="17.25" thickBot="1" x14ac:dyDescent="0.35">
      <c r="A6" s="415"/>
      <c r="B6" s="415"/>
      <c r="C6" s="415"/>
      <c r="D6" s="415"/>
      <c r="E6" s="415"/>
      <c r="F6" s="439" t="s">
        <v>2</v>
      </c>
      <c r="G6" s="440">
        <f t="shared" si="1"/>
        <v>0</v>
      </c>
      <c r="H6" s="415"/>
      <c r="I6" s="449">
        <f t="shared" si="2"/>
        <v>0</v>
      </c>
      <c r="J6" s="450"/>
      <c r="K6" s="450"/>
      <c r="L6" s="450"/>
      <c r="M6" s="450"/>
      <c r="N6" s="450"/>
      <c r="O6" s="451"/>
      <c r="P6" s="452"/>
      <c r="Q6" s="415"/>
      <c r="R6" s="415"/>
      <c r="S6" s="415"/>
      <c r="T6" s="415"/>
      <c r="U6" s="415"/>
      <c r="V6" s="415"/>
      <c r="W6" s="415"/>
      <c r="Z6" s="417" t="str">
        <f t="shared" ref="Z6:Z61" si="7">IF(AE6=0,AA6,O6)</f>
        <v>ביטוח משכנתא</v>
      </c>
      <c r="AA6" s="417" t="str">
        <f t="shared" si="3"/>
        <v>ביטוח משכנתא</v>
      </c>
      <c r="AB6" s="417">
        <f t="shared" si="4"/>
        <v>0</v>
      </c>
      <c r="AC6" s="417">
        <f>AC5+1</f>
        <v>3</v>
      </c>
      <c r="AD6" s="417">
        <f t="shared" ref="AD6:AD48" si="8">MATCH(AA6,$AN$3:$AN$46,0)</f>
        <v>2</v>
      </c>
      <c r="AE6" s="417">
        <f t="shared" si="5"/>
        <v>0</v>
      </c>
      <c r="AF6" s="417" t="e">
        <f ca="1">ROW(INDEX(INDIRECT("AE"&amp;AF5+1 &amp;":AE62"),MATCH(TRUE,INDEX((INDIRECT("AE"&amp;AF5+1 &amp;":AE62")&lt;&gt;0),0),0)))</f>
        <v>#N/A</v>
      </c>
      <c r="AG6" s="446">
        <f t="shared" si="0"/>
        <v>0</v>
      </c>
      <c r="AH6" s="426"/>
      <c r="AJ6" s="472"/>
      <c r="AK6" s="426" t="e">
        <f>CONCATENATE(MONTH(ה!$A$1),"-",YEAR(ה!$A$1))</f>
        <v>#VALUE!</v>
      </c>
      <c r="AL6" s="435" t="s">
        <v>278</v>
      </c>
      <c r="AN6" s="436" t="s">
        <v>14</v>
      </c>
      <c r="AO6" s="430"/>
      <c r="AP6" s="417" t="str">
        <f>שיקוף!D8</f>
        <v>מיסי ישוב / ועד בית</v>
      </c>
      <c r="AQ6" s="417" t="str">
        <f>'חודש א'!K10</f>
        <v>מיסי ישוב / ועד בית</v>
      </c>
      <c r="AR6" s="417" t="str">
        <f>ב!K10</f>
        <v>מיסי ישוב / ועד בית</v>
      </c>
      <c r="AS6" s="417" t="str">
        <f>ג!K10</f>
        <v>מיסי ישוב / ועד בית</v>
      </c>
      <c r="AT6" s="417" t="str">
        <f>ד!K10</f>
        <v>מיסי ישוב / ועד בית</v>
      </c>
      <c r="AU6" s="417" t="str">
        <f>ה!K10</f>
        <v>מיסי ישוב / ועד בית</v>
      </c>
      <c r="AV6" s="417" t="str">
        <f>ו!K10</f>
        <v>מיסי ישוב / ועד בית</v>
      </c>
      <c r="AW6" s="417" t="str">
        <f>ז!K10</f>
        <v>מיסי ישוב / ועד בית</v>
      </c>
      <c r="AX6" s="417" t="str">
        <f>ח!K10</f>
        <v>מיסי ישוב / ועד בית</v>
      </c>
      <c r="AY6" s="417" t="str">
        <f>ט!K10</f>
        <v>מיסי ישוב / ועד בית</v>
      </c>
      <c r="AZ6" s="417" t="str">
        <f>י!K10</f>
        <v>מיסי ישוב / ועד בית</v>
      </c>
      <c r="BA6" s="417" t="str">
        <f>יא!K10</f>
        <v>מיסי ישוב / ועד בית</v>
      </c>
      <c r="BB6" s="417" t="str">
        <f>יב!K10</f>
        <v>מיסי ישוב / ועד בית</v>
      </c>
      <c r="BD6" s="437">
        <f>שיקוף!F8</f>
        <v>0</v>
      </c>
      <c r="BE6" s="417">
        <f>'חודש א'!M10</f>
        <v>0</v>
      </c>
      <c r="BF6" s="417">
        <f>ב!M10</f>
        <v>0</v>
      </c>
      <c r="BG6" s="417">
        <f>ג!M10</f>
        <v>0</v>
      </c>
      <c r="BH6" s="417">
        <f>ד!M10</f>
        <v>0</v>
      </c>
      <c r="BI6" s="417">
        <f>ה!M10</f>
        <v>0</v>
      </c>
      <c r="BJ6" s="417">
        <f>ו!M10</f>
        <v>0</v>
      </c>
      <c r="BK6" s="417">
        <f>ז!M10</f>
        <v>0</v>
      </c>
      <c r="BL6" s="417">
        <f>ח!M10</f>
        <v>0</v>
      </c>
      <c r="BM6" s="417">
        <f>ט!M10</f>
        <v>0</v>
      </c>
      <c r="BN6" s="417">
        <f>י!M10</f>
        <v>0</v>
      </c>
      <c r="BO6" s="417">
        <f>יא!M10</f>
        <v>0</v>
      </c>
      <c r="BP6" s="417">
        <f>יב!M10</f>
        <v>0</v>
      </c>
      <c r="BR6" s="417">
        <f>'חודש א'!L10</f>
        <v>0</v>
      </c>
      <c r="BS6" s="417">
        <f>ב!L10</f>
        <v>0</v>
      </c>
      <c r="BT6" s="417">
        <f>ג!L10</f>
        <v>0</v>
      </c>
      <c r="BU6" s="417">
        <f>ד!L10</f>
        <v>0</v>
      </c>
      <c r="BV6" s="417">
        <f>ה!L10</f>
        <v>0</v>
      </c>
      <c r="BW6" s="417">
        <f>ו!L10</f>
        <v>0</v>
      </c>
      <c r="BX6" s="417">
        <f>ז!L10</f>
        <v>0</v>
      </c>
      <c r="BY6" s="417">
        <f>ח!L10</f>
        <v>0</v>
      </c>
      <c r="BZ6" s="417">
        <f>ט!L10</f>
        <v>0</v>
      </c>
      <c r="CA6" s="417">
        <f>י!L10</f>
        <v>0</v>
      </c>
      <c r="CB6" s="417">
        <f>יא!L10</f>
        <v>0</v>
      </c>
      <c r="CC6" s="417">
        <f>יב!L10</f>
        <v>0</v>
      </c>
      <c r="CX6" s="426"/>
      <c r="CY6" s="453">
        <f t="shared" si="6"/>
        <v>0</v>
      </c>
      <c r="CZ6" s="481" t="s">
        <v>341</v>
      </c>
    </row>
    <row r="7" spans="1:104" ht="17.25" thickBot="1" x14ac:dyDescent="0.35">
      <c r="A7" s="415"/>
      <c r="B7" s="415"/>
      <c r="C7" s="415"/>
      <c r="D7" s="415"/>
      <c r="E7" s="415"/>
      <c r="F7" s="439" t="s">
        <v>14</v>
      </c>
      <c r="G7" s="440">
        <f t="shared" si="1"/>
        <v>0</v>
      </c>
      <c r="H7" s="415"/>
      <c r="I7" s="449">
        <f t="shared" si="2"/>
        <v>0</v>
      </c>
      <c r="J7" s="450"/>
      <c r="K7" s="450"/>
      <c r="L7" s="450"/>
      <c r="M7" s="450"/>
      <c r="N7" s="450"/>
      <c r="O7" s="451"/>
      <c r="P7" s="452"/>
      <c r="Q7" s="415"/>
      <c r="R7" s="415"/>
      <c r="S7" s="415"/>
      <c r="T7" s="415"/>
      <c r="U7" s="415"/>
      <c r="V7" s="415"/>
      <c r="W7" s="415"/>
      <c r="Z7" s="417" t="str">
        <f t="shared" si="7"/>
        <v>שכר דירה</v>
      </c>
      <c r="AA7" s="417" t="str">
        <f t="shared" si="3"/>
        <v>שכר דירה</v>
      </c>
      <c r="AB7" s="417">
        <f t="shared" si="4"/>
        <v>0</v>
      </c>
      <c r="AC7" s="417">
        <f t="shared" ref="AC7:AC61" si="9">AC6+1</f>
        <v>4</v>
      </c>
      <c r="AD7" s="417">
        <f t="shared" si="8"/>
        <v>3</v>
      </c>
      <c r="AE7" s="417">
        <f t="shared" si="5"/>
        <v>0</v>
      </c>
      <c r="AF7" s="417" t="e">
        <f t="shared" ref="AF7:AF61" ca="1" si="10">ROW(INDEX(INDIRECT("AE"&amp;AF6+1 &amp;":AE62"),MATCH(TRUE,INDEX((INDIRECT("AE"&amp;AF6+1 &amp;":AE62")&lt;&gt;0),0),0)))</f>
        <v>#N/A</v>
      </c>
      <c r="AG7" s="446">
        <f t="shared" si="0"/>
        <v>0</v>
      </c>
      <c r="AH7" s="426"/>
      <c r="AJ7" s="472"/>
      <c r="AK7" s="426" t="e">
        <f>CONCATENATE(MONTH(ו!$A$1),"-",YEAR(ו!$A$1))</f>
        <v>#VALUE!</v>
      </c>
      <c r="AL7" s="435" t="s">
        <v>279</v>
      </c>
      <c r="AN7" s="454" t="s">
        <v>16</v>
      </c>
      <c r="AO7" s="430"/>
      <c r="AP7" s="417" t="str">
        <f>שיקוף!D9</f>
        <v>ביטוחים (למעט רכב)</v>
      </c>
      <c r="AQ7" s="417" t="str">
        <f>'חודש א'!K11</f>
        <v>ביטוחים (למעט רכב)</v>
      </c>
      <c r="AR7" s="417" t="str">
        <f>ב!K11</f>
        <v>ביטוחים (למעט רכב)</v>
      </c>
      <c r="AS7" s="417" t="str">
        <f>ג!K11</f>
        <v>ביטוחים (למעט רכב)</v>
      </c>
      <c r="AT7" s="417" t="str">
        <f>ד!K11</f>
        <v>ביטוחים (למעט רכב)</v>
      </c>
      <c r="AU7" s="417" t="str">
        <f>ה!K11</f>
        <v>ביטוחים (למעט רכב)</v>
      </c>
      <c r="AV7" s="417" t="str">
        <f>ו!K11</f>
        <v>ביטוחים (למעט רכב)</v>
      </c>
      <c r="AW7" s="417" t="str">
        <f>ז!K11</f>
        <v>ביטוחים (למעט רכב)</v>
      </c>
      <c r="AX7" s="417" t="str">
        <f>ח!K11</f>
        <v>ביטוחים (למעט רכב)</v>
      </c>
      <c r="AY7" s="417" t="str">
        <f>ט!K11</f>
        <v>ביטוחים (למעט רכב)</v>
      </c>
      <c r="AZ7" s="417" t="str">
        <f>י!K11</f>
        <v>ביטוחים (למעט רכב)</v>
      </c>
      <c r="BA7" s="417" t="str">
        <f>יא!K11</f>
        <v>ביטוחים (למעט רכב)</v>
      </c>
      <c r="BB7" s="417" t="str">
        <f>יב!K11</f>
        <v>ביטוחים (למעט רכב)</v>
      </c>
      <c r="BD7" s="437">
        <f>שיקוף!F9</f>
        <v>0</v>
      </c>
      <c r="BE7" s="417">
        <f>'חודש א'!M11</f>
        <v>0</v>
      </c>
      <c r="BF7" s="417">
        <f>ב!M11</f>
        <v>0</v>
      </c>
      <c r="BG7" s="417">
        <f>ג!M11</f>
        <v>0</v>
      </c>
      <c r="BH7" s="417">
        <f>ד!M11</f>
        <v>0</v>
      </c>
      <c r="BI7" s="417">
        <f>ה!M11</f>
        <v>0</v>
      </c>
      <c r="BJ7" s="417">
        <f>ו!M11</f>
        <v>0</v>
      </c>
      <c r="BK7" s="417">
        <f>ז!M11</f>
        <v>0</v>
      </c>
      <c r="BL7" s="417">
        <f>ח!M11</f>
        <v>0</v>
      </c>
      <c r="BM7" s="417">
        <f>ט!M11</f>
        <v>0</v>
      </c>
      <c r="BN7" s="417">
        <f>י!M11</f>
        <v>0</v>
      </c>
      <c r="BO7" s="417">
        <f>יא!M11</f>
        <v>0</v>
      </c>
      <c r="BP7" s="417">
        <f>יב!M11</f>
        <v>0</v>
      </c>
      <c r="BR7" s="417">
        <f>'חודש א'!L11</f>
        <v>0</v>
      </c>
      <c r="BS7" s="417">
        <f>ב!L11</f>
        <v>0</v>
      </c>
      <c r="BT7" s="417">
        <f>ג!L11</f>
        <v>0</v>
      </c>
      <c r="BU7" s="417">
        <f>ד!L11</f>
        <v>0</v>
      </c>
      <c r="BV7" s="417">
        <f>ה!L11</f>
        <v>0</v>
      </c>
      <c r="BW7" s="417">
        <f>ו!L11</f>
        <v>0</v>
      </c>
      <c r="BX7" s="417">
        <f>ז!L11</f>
        <v>0</v>
      </c>
      <c r="BY7" s="417">
        <f>ח!L11</f>
        <v>0</v>
      </c>
      <c r="BZ7" s="417">
        <f>ט!L11</f>
        <v>0</v>
      </c>
      <c r="CA7" s="417">
        <f>י!L11</f>
        <v>0</v>
      </c>
      <c r="CB7" s="417">
        <f>יא!L11</f>
        <v>0</v>
      </c>
      <c r="CC7" s="417">
        <f>יב!L11</f>
        <v>0</v>
      </c>
      <c r="CY7" s="453">
        <f t="shared" si="6"/>
        <v>0</v>
      </c>
      <c r="CZ7" s="481" t="s">
        <v>342</v>
      </c>
    </row>
    <row r="8" spans="1:104" ht="17.25" thickBot="1" x14ac:dyDescent="0.35">
      <c r="A8" s="415"/>
      <c r="B8" s="415"/>
      <c r="C8" s="415"/>
      <c r="D8" s="415"/>
      <c r="E8" s="415"/>
      <c r="F8" s="455" t="s">
        <v>16</v>
      </c>
      <c r="G8" s="440">
        <f t="shared" si="1"/>
        <v>0</v>
      </c>
      <c r="H8" s="415"/>
      <c r="I8" s="449">
        <f t="shared" si="2"/>
        <v>0</v>
      </c>
      <c r="J8" s="450"/>
      <c r="K8" s="450"/>
      <c r="L8" s="450"/>
      <c r="M8" s="450"/>
      <c r="N8" s="450"/>
      <c r="O8" s="451"/>
      <c r="P8" s="452"/>
      <c r="Q8" s="415"/>
      <c r="R8" s="415"/>
      <c r="S8" s="415"/>
      <c r="T8" s="415"/>
      <c r="U8" s="415"/>
      <c r="V8" s="415"/>
      <c r="W8" s="415"/>
      <c r="Z8" s="417" t="str">
        <f t="shared" si="7"/>
        <v>מיסי ישוב / ועד בית</v>
      </c>
      <c r="AA8" s="417" t="str">
        <f t="shared" si="3"/>
        <v>מיסי ישוב / ועד בית</v>
      </c>
      <c r="AB8" s="417">
        <f t="shared" si="4"/>
        <v>0</v>
      </c>
      <c r="AC8" s="417">
        <f t="shared" si="9"/>
        <v>5</v>
      </c>
      <c r="AD8" s="417">
        <f t="shared" si="8"/>
        <v>4</v>
      </c>
      <c r="AE8" s="417">
        <f t="shared" si="5"/>
        <v>0</v>
      </c>
      <c r="AF8" s="417" t="e">
        <f t="shared" ca="1" si="10"/>
        <v>#N/A</v>
      </c>
      <c r="AG8" s="446">
        <f t="shared" si="0"/>
        <v>0</v>
      </c>
      <c r="AH8" s="426"/>
      <c r="AJ8" s="472"/>
      <c r="AK8" s="426" t="e">
        <f>CONCATENATE(MONTH(ז!$A$1),"-",YEAR(ז!$A$1))</f>
        <v>#VALUE!</v>
      </c>
      <c r="AL8" s="435" t="s">
        <v>280</v>
      </c>
      <c r="AN8" s="436" t="s">
        <v>18</v>
      </c>
      <c r="AO8" s="430"/>
      <c r="AP8" s="417" t="str">
        <f>שיקוף!D10</f>
        <v>הוראות קבע לחיסכון</v>
      </c>
      <c r="AQ8" s="417" t="str">
        <f>'חודש א'!K12</f>
        <v>הוראות קבע לחיסכון</v>
      </c>
      <c r="AR8" s="417" t="str">
        <f>ב!K12</f>
        <v>הוראות קבע לחיסכון</v>
      </c>
      <c r="AS8" s="417" t="str">
        <f>ג!K12</f>
        <v>הוראות קבע לחיסכון</v>
      </c>
      <c r="AT8" s="417" t="str">
        <f>ד!K12</f>
        <v>הוראות קבע לחיסכון</v>
      </c>
      <c r="AU8" s="417" t="str">
        <f>ה!K12</f>
        <v>הוראות קבע לחיסכון</v>
      </c>
      <c r="AV8" s="417" t="str">
        <f>ו!K12</f>
        <v>הוראות קבע לחיסכון</v>
      </c>
      <c r="AW8" s="417" t="str">
        <f>ז!K12</f>
        <v>הוראות קבע לחיסכון</v>
      </c>
      <c r="AX8" s="417" t="str">
        <f>ח!K12</f>
        <v>הוראות קבע לחיסכון</v>
      </c>
      <c r="AY8" s="417" t="str">
        <f>ט!K12</f>
        <v>הוראות קבע לחיסכון</v>
      </c>
      <c r="AZ8" s="417" t="str">
        <f>י!K12</f>
        <v>הוראות קבע לחיסכון</v>
      </c>
      <c r="BA8" s="417" t="str">
        <f>יא!K12</f>
        <v>הוראות קבע לחיסכון</v>
      </c>
      <c r="BB8" s="417" t="str">
        <f>יב!K12</f>
        <v>הוראות קבע לחיסכון</v>
      </c>
      <c r="BD8" s="437">
        <f>שיקוף!F10</f>
        <v>0</v>
      </c>
      <c r="BE8" s="417">
        <f>'חודש א'!M12</f>
        <v>0</v>
      </c>
      <c r="BF8" s="417">
        <f>ב!M12</f>
        <v>0</v>
      </c>
      <c r="BG8" s="417">
        <f>ג!M12</f>
        <v>0</v>
      </c>
      <c r="BH8" s="417">
        <f>ד!M12</f>
        <v>0</v>
      </c>
      <c r="BI8" s="417">
        <f>ה!M12</f>
        <v>0</v>
      </c>
      <c r="BJ8" s="417">
        <f>ו!M12</f>
        <v>0</v>
      </c>
      <c r="BK8" s="417">
        <f>ז!M12</f>
        <v>0</v>
      </c>
      <c r="BL8" s="417">
        <f>ח!M12</f>
        <v>0</v>
      </c>
      <c r="BM8" s="417">
        <f>ט!M12</f>
        <v>0</v>
      </c>
      <c r="BN8" s="417">
        <f>י!M12</f>
        <v>0</v>
      </c>
      <c r="BO8" s="417">
        <f>יא!M12</f>
        <v>0</v>
      </c>
      <c r="BP8" s="417">
        <f>יב!M12</f>
        <v>0</v>
      </c>
      <c r="BR8" s="417">
        <f>'חודש א'!L12</f>
        <v>0</v>
      </c>
      <c r="BS8" s="417">
        <f>ב!L12</f>
        <v>0</v>
      </c>
      <c r="BT8" s="417">
        <f>ג!L12</f>
        <v>0</v>
      </c>
      <c r="BU8" s="417">
        <f>ד!L12</f>
        <v>0</v>
      </c>
      <c r="BV8" s="417">
        <f>ה!L12</f>
        <v>0</v>
      </c>
      <c r="BW8" s="417">
        <f>ו!L12</f>
        <v>0</v>
      </c>
      <c r="BX8" s="417">
        <f>ז!L12</f>
        <v>0</v>
      </c>
      <c r="BY8" s="417">
        <f>ח!L12</f>
        <v>0</v>
      </c>
      <c r="BZ8" s="417">
        <f>ט!L12</f>
        <v>0</v>
      </c>
      <c r="CA8" s="417">
        <f>י!L12</f>
        <v>0</v>
      </c>
      <c r="CB8" s="417">
        <f>יא!L12</f>
        <v>0</v>
      </c>
      <c r="CC8" s="417">
        <f>יב!L12</f>
        <v>0</v>
      </c>
      <c r="CY8" s="453">
        <f t="shared" si="6"/>
        <v>0</v>
      </c>
      <c r="CZ8" s="481" t="s">
        <v>343</v>
      </c>
    </row>
    <row r="9" spans="1:104" ht="17.25" thickBot="1" x14ac:dyDescent="0.35">
      <c r="A9" s="415"/>
      <c r="B9" s="415"/>
      <c r="C9" s="415"/>
      <c r="D9" s="415"/>
      <c r="E9" s="415"/>
      <c r="F9" s="439" t="s">
        <v>18</v>
      </c>
      <c r="G9" s="440">
        <f t="shared" si="1"/>
        <v>0</v>
      </c>
      <c r="H9" s="415"/>
      <c r="I9" s="449">
        <f t="shared" si="2"/>
        <v>0</v>
      </c>
      <c r="J9" s="450"/>
      <c r="K9" s="450"/>
      <c r="L9" s="450"/>
      <c r="M9" s="450"/>
      <c r="N9" s="450"/>
      <c r="O9" s="451"/>
      <c r="P9" s="452"/>
      <c r="Q9" s="415"/>
      <c r="R9" s="415"/>
      <c r="S9" s="415"/>
      <c r="T9" s="415"/>
      <c r="U9" s="415"/>
      <c r="V9" s="415"/>
      <c r="W9" s="415"/>
      <c r="Z9" s="417" t="str">
        <f t="shared" si="7"/>
        <v>ביטוחים (למעט רכב)</v>
      </c>
      <c r="AA9" s="417" t="str">
        <f t="shared" si="3"/>
        <v>ביטוחים (למעט רכב)</v>
      </c>
      <c r="AB9" s="417">
        <f t="shared" si="4"/>
        <v>0</v>
      </c>
      <c r="AC9" s="417">
        <f t="shared" si="9"/>
        <v>6</v>
      </c>
      <c r="AD9" s="417">
        <f t="shared" si="8"/>
        <v>5</v>
      </c>
      <c r="AE9" s="417">
        <f t="shared" si="5"/>
        <v>0</v>
      </c>
      <c r="AF9" s="417" t="e">
        <f t="shared" ca="1" si="10"/>
        <v>#N/A</v>
      </c>
      <c r="AG9" s="446">
        <f t="shared" si="0"/>
        <v>0</v>
      </c>
      <c r="AH9" s="426"/>
      <c r="AJ9" s="472"/>
      <c r="AK9" s="426" t="e">
        <f>CONCATENATE(MONTH(ח!$A$1),"-",YEAR(ח!$A$1))</f>
        <v>#VALUE!</v>
      </c>
      <c r="AL9" s="435" t="s">
        <v>281</v>
      </c>
      <c r="AN9" s="436" t="s">
        <v>7</v>
      </c>
      <c r="AO9" s="430"/>
      <c r="AP9" s="417" t="str">
        <f>שיקוף!D11</f>
        <v>מנויים</v>
      </c>
      <c r="AQ9" s="417" t="str">
        <f>'חודש א'!K13</f>
        <v>מנויים</v>
      </c>
      <c r="AR9" s="417" t="str">
        <f>ב!K13</f>
        <v>מנויים</v>
      </c>
      <c r="AS9" s="417" t="str">
        <f>ג!K13</f>
        <v>מנויים</v>
      </c>
      <c r="AT9" s="417" t="str">
        <f>ד!K13</f>
        <v>מנויים</v>
      </c>
      <c r="AU9" s="417" t="str">
        <f>ה!K13</f>
        <v>מנויים</v>
      </c>
      <c r="AV9" s="417" t="str">
        <f>ו!K13</f>
        <v>מנויים</v>
      </c>
      <c r="AW9" s="417" t="str">
        <f>ז!K13</f>
        <v>מנויים</v>
      </c>
      <c r="AX9" s="417" t="str">
        <f>ח!K13</f>
        <v>מנויים</v>
      </c>
      <c r="AY9" s="417" t="str">
        <f>ט!K13</f>
        <v>מנויים</v>
      </c>
      <c r="AZ9" s="417" t="str">
        <f>י!K13</f>
        <v>מנויים</v>
      </c>
      <c r="BA9" s="417" t="str">
        <f>יא!K13</f>
        <v>מנויים</v>
      </c>
      <c r="BB9" s="417" t="str">
        <f>יב!K13</f>
        <v>מנויים</v>
      </c>
      <c r="BD9" s="437">
        <f>שיקוף!F11</f>
        <v>0</v>
      </c>
      <c r="BE9" s="417">
        <f>'חודש א'!M13</f>
        <v>0</v>
      </c>
      <c r="BF9" s="417">
        <f>ב!M13</f>
        <v>0</v>
      </c>
      <c r="BG9" s="417">
        <f>ג!M13</f>
        <v>0</v>
      </c>
      <c r="BH9" s="417">
        <f>ד!M13</f>
        <v>0</v>
      </c>
      <c r="BI9" s="417">
        <f>ה!M13</f>
        <v>0</v>
      </c>
      <c r="BJ9" s="417">
        <f>ו!M13</f>
        <v>0</v>
      </c>
      <c r="BK9" s="417">
        <f>ז!M13</f>
        <v>0</v>
      </c>
      <c r="BL9" s="417">
        <f>ח!M13</f>
        <v>0</v>
      </c>
      <c r="BM9" s="417">
        <f>ט!M13</f>
        <v>0</v>
      </c>
      <c r="BN9" s="417">
        <f>י!M13</f>
        <v>0</v>
      </c>
      <c r="BO9" s="417">
        <f>יא!M13</f>
        <v>0</v>
      </c>
      <c r="BP9" s="417">
        <f>יב!M13</f>
        <v>0</v>
      </c>
      <c r="BR9" s="417">
        <f>'חודש א'!L13</f>
        <v>0</v>
      </c>
      <c r="BS9" s="417">
        <f>ב!L13</f>
        <v>0</v>
      </c>
      <c r="BT9" s="417">
        <f>ג!L13</f>
        <v>0</v>
      </c>
      <c r="BU9" s="417">
        <f>ד!L13</f>
        <v>0</v>
      </c>
      <c r="BV9" s="417">
        <f>ה!L13</f>
        <v>0</v>
      </c>
      <c r="BW9" s="417">
        <f>ו!L13</f>
        <v>0</v>
      </c>
      <c r="BX9" s="417">
        <f>ז!L13</f>
        <v>0</v>
      </c>
      <c r="BY9" s="417">
        <f>ח!L13</f>
        <v>0</v>
      </c>
      <c r="BZ9" s="417">
        <f>ט!L13</f>
        <v>0</v>
      </c>
      <c r="CA9" s="417">
        <f>י!L13</f>
        <v>0</v>
      </c>
      <c r="CB9" s="417">
        <f>יא!L13</f>
        <v>0</v>
      </c>
      <c r="CC9" s="417">
        <f>יב!L13</f>
        <v>0</v>
      </c>
      <c r="CY9" s="453">
        <f t="shared" si="6"/>
        <v>0</v>
      </c>
      <c r="CZ9" s="481" t="s">
        <v>344</v>
      </c>
    </row>
    <row r="10" spans="1:104" ht="17.25" thickBot="1" x14ac:dyDescent="0.35">
      <c r="A10" s="415"/>
      <c r="B10" s="415"/>
      <c r="C10" s="415"/>
      <c r="D10" s="415"/>
      <c r="E10" s="415"/>
      <c r="F10" s="439" t="s">
        <v>7</v>
      </c>
      <c r="G10" s="440">
        <f t="shared" si="1"/>
        <v>0</v>
      </c>
      <c r="H10" s="415"/>
      <c r="I10" s="449">
        <f t="shared" si="2"/>
        <v>0</v>
      </c>
      <c r="J10" s="450"/>
      <c r="K10" s="450"/>
      <c r="L10" s="450"/>
      <c r="M10" s="450"/>
      <c r="N10" s="450"/>
      <c r="O10" s="451"/>
      <c r="P10" s="452"/>
      <c r="Q10" s="415"/>
      <c r="R10" s="415"/>
      <c r="S10" s="415"/>
      <c r="T10" s="415"/>
      <c r="U10" s="415"/>
      <c r="V10" s="415"/>
      <c r="W10" s="415"/>
      <c r="Z10" s="417" t="str">
        <f t="shared" si="7"/>
        <v>הוראות קבע לחיסכון</v>
      </c>
      <c r="AA10" s="417" t="str">
        <f t="shared" si="3"/>
        <v>הוראות קבע לחיסכון</v>
      </c>
      <c r="AB10" s="417">
        <f t="shared" si="4"/>
        <v>0</v>
      </c>
      <c r="AC10" s="417">
        <f t="shared" si="9"/>
        <v>7</v>
      </c>
      <c r="AD10" s="417">
        <f t="shared" si="8"/>
        <v>6</v>
      </c>
      <c r="AE10" s="417">
        <f t="shared" si="5"/>
        <v>0</v>
      </c>
      <c r="AF10" s="417" t="e">
        <f t="shared" ca="1" si="10"/>
        <v>#N/A</v>
      </c>
      <c r="AG10" s="446">
        <f t="shared" si="0"/>
        <v>0</v>
      </c>
      <c r="AH10" s="426"/>
      <c r="AJ10" s="472"/>
      <c r="AK10" s="426" t="e">
        <f>CONCATENATE(MONTH(ט!$A$1),"-",YEAR(ט!$A$1))</f>
        <v>#VALUE!</v>
      </c>
      <c r="AL10" s="435" t="s">
        <v>282</v>
      </c>
      <c r="AN10" s="436" t="s">
        <v>24</v>
      </c>
      <c r="AO10" s="430"/>
      <c r="AP10" s="417" t="str">
        <f>שיקוף!D12</f>
        <v>תרומות בהוראת קבע</v>
      </c>
      <c r="AQ10" s="417" t="str">
        <f>'חודש א'!K14</f>
        <v>תרומות בהוראת קבע</v>
      </c>
      <c r="AR10" s="417" t="str">
        <f>ב!K14</f>
        <v>תרומות בהוראת קבע</v>
      </c>
      <c r="AS10" s="417" t="str">
        <f>ג!K14</f>
        <v>תרומות בהוראת קבע</v>
      </c>
      <c r="AT10" s="417" t="str">
        <f>ד!K14</f>
        <v>תרומות בהוראת קבע</v>
      </c>
      <c r="AU10" s="417" t="str">
        <f>ה!K14</f>
        <v>תרומות בהוראת קבע</v>
      </c>
      <c r="AV10" s="417" t="str">
        <f>ו!K14</f>
        <v>תרומות בהוראת קבע</v>
      </c>
      <c r="AW10" s="417" t="str">
        <f>ז!K14</f>
        <v>תרומות בהוראת קבע</v>
      </c>
      <c r="AX10" s="417" t="str">
        <f>ח!K14</f>
        <v>תרומות בהוראת קבע</v>
      </c>
      <c r="AY10" s="417" t="str">
        <f>ט!K14</f>
        <v>תרומות בהוראת קבע</v>
      </c>
      <c r="AZ10" s="417" t="str">
        <f>י!K14</f>
        <v>תרומות בהוראת קבע</v>
      </c>
      <c r="BA10" s="417" t="str">
        <f>יא!K14</f>
        <v>תרומות בהוראת קבע</v>
      </c>
      <c r="BB10" s="417" t="str">
        <f>יב!K14</f>
        <v>תרומות בהוראת קבע</v>
      </c>
      <c r="BD10" s="437">
        <f>שיקוף!F12</f>
        <v>0</v>
      </c>
      <c r="BE10" s="417">
        <f>'חודש א'!M14</f>
        <v>0</v>
      </c>
      <c r="BF10" s="417">
        <f>ב!M14</f>
        <v>0</v>
      </c>
      <c r="BG10" s="417">
        <f>ג!M14</f>
        <v>0</v>
      </c>
      <c r="BH10" s="417">
        <f>ד!M14</f>
        <v>0</v>
      </c>
      <c r="BI10" s="417">
        <f>ה!M14</f>
        <v>0</v>
      </c>
      <c r="BJ10" s="417">
        <f>ו!M14</f>
        <v>0</v>
      </c>
      <c r="BK10" s="417">
        <f>ז!M14</f>
        <v>0</v>
      </c>
      <c r="BL10" s="417">
        <f>ח!M14</f>
        <v>0</v>
      </c>
      <c r="BM10" s="417">
        <f>ט!M14</f>
        <v>0</v>
      </c>
      <c r="BN10" s="417">
        <f>י!M14</f>
        <v>0</v>
      </c>
      <c r="BO10" s="417">
        <f>יא!M14</f>
        <v>0</v>
      </c>
      <c r="BP10" s="417">
        <f>יב!M14</f>
        <v>0</v>
      </c>
      <c r="BR10" s="417">
        <f>'חודש א'!L14</f>
        <v>0</v>
      </c>
      <c r="BS10" s="417">
        <f>ב!L14</f>
        <v>0</v>
      </c>
      <c r="BT10" s="417">
        <f>ג!L14</f>
        <v>0</v>
      </c>
      <c r="BU10" s="417">
        <f>ד!L14</f>
        <v>0</v>
      </c>
      <c r="BV10" s="417">
        <f>ה!L14</f>
        <v>0</v>
      </c>
      <c r="BW10" s="417">
        <f>ו!L14</f>
        <v>0</v>
      </c>
      <c r="BX10" s="417">
        <f>ז!L14</f>
        <v>0</v>
      </c>
      <c r="BY10" s="417">
        <f>ח!L14</f>
        <v>0</v>
      </c>
      <c r="BZ10" s="417">
        <f>ט!L14</f>
        <v>0</v>
      </c>
      <c r="CA10" s="417">
        <f>י!L14</f>
        <v>0</v>
      </c>
      <c r="CB10" s="417">
        <f>יא!L14</f>
        <v>0</v>
      </c>
      <c r="CC10" s="417">
        <f>יב!L14</f>
        <v>0</v>
      </c>
      <c r="CY10" s="453">
        <f t="shared" si="6"/>
        <v>0</v>
      </c>
      <c r="CZ10" s="481" t="s">
        <v>345</v>
      </c>
    </row>
    <row r="11" spans="1:104" ht="17.25" thickBot="1" x14ac:dyDescent="0.35">
      <c r="A11" s="415"/>
      <c r="B11" s="415"/>
      <c r="C11" s="415"/>
      <c r="D11" s="415"/>
      <c r="E11" s="415"/>
      <c r="F11" s="439" t="s">
        <v>24</v>
      </c>
      <c r="G11" s="440">
        <f t="shared" si="1"/>
        <v>0</v>
      </c>
      <c r="H11" s="415"/>
      <c r="I11" s="449">
        <f t="shared" si="2"/>
        <v>0</v>
      </c>
      <c r="J11" s="450"/>
      <c r="K11" s="450"/>
      <c r="L11" s="450"/>
      <c r="M11" s="450"/>
      <c r="N11" s="450"/>
      <c r="O11" s="451"/>
      <c r="P11" s="452"/>
      <c r="Q11" s="415"/>
      <c r="R11" s="415"/>
      <c r="S11" s="415"/>
      <c r="T11" s="415"/>
      <c r="U11" s="415"/>
      <c r="V11" s="415"/>
      <c r="W11" s="415"/>
      <c r="Z11" s="417" t="str">
        <f t="shared" si="7"/>
        <v>מנויים</v>
      </c>
      <c r="AA11" s="417" t="str">
        <f t="shared" si="3"/>
        <v>מנויים</v>
      </c>
      <c r="AB11" s="417">
        <f t="shared" si="4"/>
        <v>0</v>
      </c>
      <c r="AC11" s="417">
        <f t="shared" si="9"/>
        <v>8</v>
      </c>
      <c r="AD11" s="417">
        <f t="shared" si="8"/>
        <v>7</v>
      </c>
      <c r="AE11" s="417">
        <f t="shared" si="5"/>
        <v>0</v>
      </c>
      <c r="AF11" s="417" t="e">
        <f t="shared" ca="1" si="10"/>
        <v>#N/A</v>
      </c>
      <c r="AG11" s="446">
        <f t="shared" si="0"/>
        <v>0</v>
      </c>
      <c r="AH11" s="426"/>
      <c r="AJ11" s="472"/>
      <c r="AK11" s="426" t="e">
        <f>CONCATENATE(MONTH(י!$A$1),"-",YEAR(י!$A$1))</f>
        <v>#VALUE!</v>
      </c>
      <c r="AL11" s="435" t="s">
        <v>283</v>
      </c>
      <c r="AN11" s="436" t="s">
        <v>15</v>
      </c>
      <c r="AO11" s="430"/>
      <c r="AP11" s="417" t="str">
        <f>שיקוף!D13</f>
        <v>ארנונה / שמירה</v>
      </c>
      <c r="AQ11" s="417" t="str">
        <f>'חודש א'!K15</f>
        <v>ארנונה / שמירה</v>
      </c>
      <c r="AR11" s="417" t="str">
        <f>ב!K15</f>
        <v>ארנונה / שמירה</v>
      </c>
      <c r="AS11" s="417" t="str">
        <f>ג!K15</f>
        <v>ארנונה / שמירה</v>
      </c>
      <c r="AT11" s="417" t="str">
        <f>ד!K15</f>
        <v>ארנונה / שמירה</v>
      </c>
      <c r="AU11" s="417" t="str">
        <f>ה!K15</f>
        <v>ארנונה / שמירה</v>
      </c>
      <c r="AV11" s="417" t="str">
        <f>ו!K15</f>
        <v>ארנונה / שמירה</v>
      </c>
      <c r="AW11" s="417" t="str">
        <f>ז!K15</f>
        <v>ארנונה / שמירה</v>
      </c>
      <c r="AX11" s="417" t="str">
        <f>ח!K15</f>
        <v>ארנונה / שמירה</v>
      </c>
      <c r="AY11" s="417" t="str">
        <f>ט!K15</f>
        <v>ארנונה / שמירה</v>
      </c>
      <c r="AZ11" s="417" t="str">
        <f>י!K15</f>
        <v>ארנונה / שמירה</v>
      </c>
      <c r="BA11" s="417" t="str">
        <f>יא!K15</f>
        <v>ארנונה / שמירה</v>
      </c>
      <c r="BB11" s="417" t="str">
        <f>יב!K15</f>
        <v>ארנונה / שמירה</v>
      </c>
      <c r="BD11" s="437">
        <f>שיקוף!F13</f>
        <v>0</v>
      </c>
      <c r="BE11" s="417">
        <f>'חודש א'!M15</f>
        <v>0</v>
      </c>
      <c r="BF11" s="417">
        <f>ב!M15</f>
        <v>0</v>
      </c>
      <c r="BG11" s="417">
        <f>ג!M15</f>
        <v>0</v>
      </c>
      <c r="BH11" s="417">
        <f>ד!M15</f>
        <v>0</v>
      </c>
      <c r="BI11" s="417">
        <f>ה!M15</f>
        <v>0</v>
      </c>
      <c r="BJ11" s="417">
        <f>ו!M15</f>
        <v>0</v>
      </c>
      <c r="BK11" s="417">
        <f>ז!M15</f>
        <v>0</v>
      </c>
      <c r="BL11" s="417">
        <f>ח!M15</f>
        <v>0</v>
      </c>
      <c r="BM11" s="417">
        <f>ט!M15</f>
        <v>0</v>
      </c>
      <c r="BN11" s="417">
        <f>י!M15</f>
        <v>0</v>
      </c>
      <c r="BO11" s="417">
        <f>יא!M15</f>
        <v>0</v>
      </c>
      <c r="BP11" s="417">
        <f>יב!M15</f>
        <v>0</v>
      </c>
      <c r="BR11" s="417">
        <f>'חודש א'!L15</f>
        <v>0</v>
      </c>
      <c r="BS11" s="417">
        <f>ב!L15</f>
        <v>0</v>
      </c>
      <c r="BT11" s="417">
        <f>ג!L15</f>
        <v>0</v>
      </c>
      <c r="BU11" s="417">
        <f>ד!L15</f>
        <v>0</v>
      </c>
      <c r="BV11" s="417">
        <f>ה!L15</f>
        <v>0</v>
      </c>
      <c r="BW11" s="417">
        <f>ו!L15</f>
        <v>0</v>
      </c>
      <c r="BX11" s="417">
        <f>ז!L15</f>
        <v>0</v>
      </c>
      <c r="BY11" s="417">
        <f>ח!L15</f>
        <v>0</v>
      </c>
      <c r="BZ11" s="417">
        <f>ט!L15</f>
        <v>0</v>
      </c>
      <c r="CA11" s="417">
        <f>י!L15</f>
        <v>0</v>
      </c>
      <c r="CB11" s="417">
        <f>יא!L15</f>
        <v>0</v>
      </c>
      <c r="CC11" s="417">
        <f>יב!L15</f>
        <v>0</v>
      </c>
      <c r="CY11" s="453">
        <f t="shared" si="6"/>
        <v>0</v>
      </c>
      <c r="CZ11" s="481" t="s">
        <v>346</v>
      </c>
    </row>
    <row r="12" spans="1:104" ht="17.25" thickBot="1" x14ac:dyDescent="0.35">
      <c r="A12" s="415"/>
      <c r="B12" s="415"/>
      <c r="C12" s="415"/>
      <c r="D12" s="415"/>
      <c r="E12" s="415"/>
      <c r="F12" s="439" t="s">
        <v>15</v>
      </c>
      <c r="G12" s="440">
        <f t="shared" si="1"/>
        <v>0</v>
      </c>
      <c r="H12" s="415"/>
      <c r="I12" s="449">
        <f t="shared" si="2"/>
        <v>0</v>
      </c>
      <c r="J12" s="450"/>
      <c r="K12" s="450"/>
      <c r="L12" s="450"/>
      <c r="M12" s="450"/>
      <c r="N12" s="450"/>
      <c r="O12" s="451"/>
      <c r="P12" s="452"/>
      <c r="Q12" s="415"/>
      <c r="R12" s="415"/>
      <c r="S12" s="415"/>
      <c r="T12" s="415"/>
      <c r="U12" s="415"/>
      <c r="V12" s="415"/>
      <c r="W12" s="415"/>
      <c r="Z12" s="417" t="str">
        <f t="shared" si="7"/>
        <v>תרומות בהוראת קבע</v>
      </c>
      <c r="AA12" s="417" t="str">
        <f t="shared" si="3"/>
        <v>תרומות בהוראת קבע</v>
      </c>
      <c r="AB12" s="417">
        <f t="shared" si="4"/>
        <v>0</v>
      </c>
      <c r="AC12" s="417">
        <f t="shared" si="9"/>
        <v>9</v>
      </c>
      <c r="AD12" s="417">
        <f t="shared" si="8"/>
        <v>8</v>
      </c>
      <c r="AE12" s="417">
        <f t="shared" si="5"/>
        <v>0</v>
      </c>
      <c r="AF12" s="417" t="e">
        <f t="shared" ca="1" si="10"/>
        <v>#N/A</v>
      </c>
      <c r="AG12" s="446">
        <f t="shared" si="0"/>
        <v>0</v>
      </c>
      <c r="AH12" s="426"/>
      <c r="AJ12" s="472"/>
      <c r="AK12" s="426" t="e">
        <f>CONCATENATE(MONTH(יא!$A$1),"-",YEAR(יא!$A$1))</f>
        <v>#VALUE!</v>
      </c>
      <c r="AL12" s="435" t="s">
        <v>284</v>
      </c>
      <c r="AN12" s="436" t="s">
        <v>25</v>
      </c>
      <c r="AO12" s="430"/>
      <c r="AP12" s="417" t="str">
        <f>שיקוף!D14</f>
        <v>מים וביוב</v>
      </c>
      <c r="AQ12" s="417" t="str">
        <f>'חודש א'!K16</f>
        <v>מים וביוב</v>
      </c>
      <c r="AR12" s="417" t="str">
        <f>ב!K16</f>
        <v>מים וביוב</v>
      </c>
      <c r="AS12" s="417" t="str">
        <f>ג!K16</f>
        <v>מים וביוב</v>
      </c>
      <c r="AT12" s="417" t="str">
        <f>ד!K16</f>
        <v>מים וביוב</v>
      </c>
      <c r="AU12" s="417" t="str">
        <f>ה!K16</f>
        <v>מים וביוב</v>
      </c>
      <c r="AV12" s="417" t="str">
        <f>ו!K16</f>
        <v>מים וביוב</v>
      </c>
      <c r="AW12" s="417" t="str">
        <f>ז!K16</f>
        <v>מים וביוב</v>
      </c>
      <c r="AX12" s="417" t="str">
        <f>ח!K16</f>
        <v>מים וביוב</v>
      </c>
      <c r="AY12" s="417" t="str">
        <f>ט!K16</f>
        <v>מים וביוב</v>
      </c>
      <c r="AZ12" s="417" t="str">
        <f>י!K16</f>
        <v>מים וביוב</v>
      </c>
      <c r="BA12" s="417" t="str">
        <f>יא!K16</f>
        <v>מים וביוב</v>
      </c>
      <c r="BB12" s="417" t="str">
        <f>יב!K16</f>
        <v>מים וביוב</v>
      </c>
      <c r="BD12" s="437">
        <f>שיקוף!F14</f>
        <v>0</v>
      </c>
      <c r="BE12" s="417">
        <f>'חודש א'!M16</f>
        <v>0</v>
      </c>
      <c r="BF12" s="417">
        <f>ב!M16</f>
        <v>0</v>
      </c>
      <c r="BG12" s="417">
        <f>ג!M16</f>
        <v>0</v>
      </c>
      <c r="BH12" s="417">
        <f>ד!M16</f>
        <v>0</v>
      </c>
      <c r="BI12" s="417">
        <f>ה!M16</f>
        <v>0</v>
      </c>
      <c r="BJ12" s="417">
        <f>ו!M16</f>
        <v>0</v>
      </c>
      <c r="BK12" s="417">
        <f>ז!M16</f>
        <v>0</v>
      </c>
      <c r="BL12" s="417">
        <f>ח!M16</f>
        <v>0</v>
      </c>
      <c r="BM12" s="417">
        <f>ט!M16</f>
        <v>0</v>
      </c>
      <c r="BN12" s="417">
        <f>י!M16</f>
        <v>0</v>
      </c>
      <c r="BO12" s="417">
        <f>יא!M16</f>
        <v>0</v>
      </c>
      <c r="BP12" s="417">
        <f>יב!M16</f>
        <v>0</v>
      </c>
      <c r="BR12" s="417">
        <f>'חודש א'!L16</f>
        <v>0</v>
      </c>
      <c r="BS12" s="417">
        <f>ב!L16</f>
        <v>0</v>
      </c>
      <c r="BT12" s="417">
        <f>ג!L16</f>
        <v>0</v>
      </c>
      <c r="BU12" s="417">
        <f>ד!L16</f>
        <v>0</v>
      </c>
      <c r="BV12" s="417">
        <f>ה!L16</f>
        <v>0</v>
      </c>
      <c r="BW12" s="417">
        <f>ו!L16</f>
        <v>0</v>
      </c>
      <c r="BX12" s="417">
        <f>ז!L16</f>
        <v>0</v>
      </c>
      <c r="BY12" s="417">
        <f>ח!L16</f>
        <v>0</v>
      </c>
      <c r="BZ12" s="417">
        <f>ט!L16</f>
        <v>0</v>
      </c>
      <c r="CA12" s="417">
        <f>י!L16</f>
        <v>0</v>
      </c>
      <c r="CB12" s="417">
        <f>יא!L16</f>
        <v>0</v>
      </c>
      <c r="CC12" s="417">
        <f>יב!L16</f>
        <v>0</v>
      </c>
      <c r="CX12" s="417" t="str">
        <f>F41</f>
        <v>הוצאות - מותאם אישית1</v>
      </c>
      <c r="CY12" s="453">
        <f>G41</f>
        <v>0</v>
      </c>
      <c r="CZ12" s="481" t="s">
        <v>347</v>
      </c>
    </row>
    <row r="13" spans="1:104" ht="17.25" thickBot="1" x14ac:dyDescent="0.35">
      <c r="A13" s="415"/>
      <c r="B13" s="415"/>
      <c r="C13" s="415"/>
      <c r="D13" s="415"/>
      <c r="E13" s="415"/>
      <c r="F13" s="439" t="s">
        <v>25</v>
      </c>
      <c r="G13" s="440">
        <f t="shared" si="1"/>
        <v>0</v>
      </c>
      <c r="H13" s="415"/>
      <c r="I13" s="449">
        <f t="shared" si="2"/>
        <v>0</v>
      </c>
      <c r="J13" s="450"/>
      <c r="K13" s="450"/>
      <c r="L13" s="450"/>
      <c r="M13" s="450"/>
      <c r="N13" s="450"/>
      <c r="O13" s="451"/>
      <c r="P13" s="452"/>
      <c r="Q13" s="415"/>
      <c r="R13" s="415"/>
      <c r="S13" s="415"/>
      <c r="T13" s="415"/>
      <c r="U13" s="415"/>
      <c r="V13" s="415"/>
      <c r="W13" s="415"/>
      <c r="Z13" s="417" t="str">
        <f>IF(AE13=0,AA13,O13)</f>
        <v>ארנונה / שמירה</v>
      </c>
      <c r="AA13" s="417" t="str">
        <f t="shared" si="3"/>
        <v>ארנונה / שמירה</v>
      </c>
      <c r="AB13" s="417">
        <f t="shared" si="4"/>
        <v>0</v>
      </c>
      <c r="AC13" s="417">
        <f t="shared" si="9"/>
        <v>10</v>
      </c>
      <c r="AD13" s="417">
        <f t="shared" si="8"/>
        <v>9</v>
      </c>
      <c r="AE13" s="417">
        <f>IF(ISERROR(AD13),IF(AB13&lt;&gt;0,"להתאים",),)</f>
        <v>0</v>
      </c>
      <c r="AF13" s="417" t="e">
        <f t="shared" ca="1" si="10"/>
        <v>#N/A</v>
      </c>
      <c r="AG13" s="446">
        <f t="shared" si="0"/>
        <v>0</v>
      </c>
      <c r="AH13" s="426"/>
      <c r="AJ13" s="472"/>
      <c r="AK13" s="456" t="e">
        <f>CONCATENATE(MONTH(יב!$A$1),"-",YEAR(יב!$A$1))</f>
        <v>#VALUE!</v>
      </c>
      <c r="AL13" s="457" t="s">
        <v>285</v>
      </c>
      <c r="AN13" s="436" t="s">
        <v>3</v>
      </c>
      <c r="AO13" s="430"/>
      <c r="AP13" s="417" t="str">
        <f>שיקוף!D15</f>
        <v>חשמל</v>
      </c>
      <c r="AQ13" s="417" t="str">
        <f>'חודש א'!K17</f>
        <v>חשמל</v>
      </c>
      <c r="AR13" s="417" t="str">
        <f>ב!K17</f>
        <v>חשמל</v>
      </c>
      <c r="AS13" s="417" t="str">
        <f>ג!K17</f>
        <v>חשמל</v>
      </c>
      <c r="AT13" s="417" t="str">
        <f>ד!K17</f>
        <v>חשמל</v>
      </c>
      <c r="AU13" s="417" t="str">
        <f>ה!K17</f>
        <v>חשמל</v>
      </c>
      <c r="AV13" s="417" t="str">
        <f>ו!K17</f>
        <v>חשמל</v>
      </c>
      <c r="AW13" s="417" t="str">
        <f>ז!K17</f>
        <v>חשמל</v>
      </c>
      <c r="AX13" s="417" t="str">
        <f>ח!K17</f>
        <v>חשמל</v>
      </c>
      <c r="AY13" s="417" t="str">
        <f>ט!K17</f>
        <v>חשמל</v>
      </c>
      <c r="AZ13" s="417" t="str">
        <f>י!K17</f>
        <v>חשמל</v>
      </c>
      <c r="BA13" s="417" t="str">
        <f>יא!K17</f>
        <v>חשמל</v>
      </c>
      <c r="BB13" s="417" t="str">
        <f>יב!K17</f>
        <v>חשמל</v>
      </c>
      <c r="BD13" s="437">
        <f>שיקוף!F15</f>
        <v>0</v>
      </c>
      <c r="BE13" s="417">
        <f>'חודש א'!M17</f>
        <v>0</v>
      </c>
      <c r="BF13" s="417">
        <f>ב!M17</f>
        <v>0</v>
      </c>
      <c r="BG13" s="417">
        <f>ג!M17</f>
        <v>0</v>
      </c>
      <c r="BH13" s="417">
        <f>ד!M17</f>
        <v>0</v>
      </c>
      <c r="BI13" s="417">
        <f>ה!M17</f>
        <v>0</v>
      </c>
      <c r="BJ13" s="417">
        <f>ו!M17</f>
        <v>0</v>
      </c>
      <c r="BK13" s="417">
        <f>ז!M17</f>
        <v>0</v>
      </c>
      <c r="BL13" s="417">
        <f>ח!M17</f>
        <v>0</v>
      </c>
      <c r="BM13" s="417">
        <f>ט!M17</f>
        <v>0</v>
      </c>
      <c r="BN13" s="417">
        <f>י!M17</f>
        <v>0</v>
      </c>
      <c r="BO13" s="417">
        <f>יא!M17</f>
        <v>0</v>
      </c>
      <c r="BP13" s="417">
        <f>יב!M17</f>
        <v>0</v>
      </c>
      <c r="BR13" s="417">
        <f>'חודש א'!L17</f>
        <v>0</v>
      </c>
      <c r="BS13" s="417">
        <f>ב!L17</f>
        <v>0</v>
      </c>
      <c r="BT13" s="417">
        <f>ג!L17</f>
        <v>0</v>
      </c>
      <c r="BU13" s="417">
        <f>ד!L17</f>
        <v>0</v>
      </c>
      <c r="BV13" s="417">
        <f>ה!L17</f>
        <v>0</v>
      </c>
      <c r="BW13" s="417">
        <f>ו!L17</f>
        <v>0</v>
      </c>
      <c r="BX13" s="417">
        <f>ז!L17</f>
        <v>0</v>
      </c>
      <c r="BY13" s="417">
        <f>ח!L17</f>
        <v>0</v>
      </c>
      <c r="BZ13" s="417">
        <f>ט!L17</f>
        <v>0</v>
      </c>
      <c r="CA13" s="417">
        <f>י!L17</f>
        <v>0</v>
      </c>
      <c r="CB13" s="417">
        <f>יא!L17</f>
        <v>0</v>
      </c>
      <c r="CC13" s="417">
        <f>יב!L17</f>
        <v>0</v>
      </c>
      <c r="CX13" s="417" t="str">
        <f>F42</f>
        <v>הוצאות - מותאם אישית2</v>
      </c>
      <c r="CY13" s="453">
        <f>G42</f>
        <v>0</v>
      </c>
      <c r="CZ13" s="481" t="s">
        <v>348</v>
      </c>
    </row>
    <row r="14" spans="1:104" ht="17.25" thickBot="1" x14ac:dyDescent="0.35">
      <c r="A14" s="415"/>
      <c r="B14" s="415"/>
      <c r="C14" s="415"/>
      <c r="D14" s="415"/>
      <c r="E14" s="415"/>
      <c r="F14" s="439" t="s">
        <v>3</v>
      </c>
      <c r="G14" s="440">
        <f t="shared" si="1"/>
        <v>0</v>
      </c>
      <c r="H14" s="415"/>
      <c r="I14" s="449">
        <f t="shared" si="2"/>
        <v>0</v>
      </c>
      <c r="J14" s="450"/>
      <c r="K14" s="450"/>
      <c r="L14" s="450"/>
      <c r="M14" s="450"/>
      <c r="N14" s="450"/>
      <c r="O14" s="451"/>
      <c r="P14" s="452"/>
      <c r="Q14" s="415"/>
      <c r="R14" s="415"/>
      <c r="S14" s="415"/>
      <c r="T14" s="415"/>
      <c r="U14" s="415"/>
      <c r="V14" s="415"/>
      <c r="W14" s="415"/>
      <c r="Z14" s="417" t="str">
        <f t="shared" si="7"/>
        <v>מים וביוב</v>
      </c>
      <c r="AA14" s="417" t="str">
        <f t="shared" si="3"/>
        <v>מים וביוב</v>
      </c>
      <c r="AB14" s="417">
        <f t="shared" si="4"/>
        <v>0</v>
      </c>
      <c r="AC14" s="417">
        <f t="shared" si="9"/>
        <v>11</v>
      </c>
      <c r="AD14" s="417">
        <f t="shared" si="8"/>
        <v>10</v>
      </c>
      <c r="AE14" s="417">
        <f t="shared" ref="AE14:AE61" si="11">IF(ISERROR(AD14),IF(AB14&lt;&gt;0,"להתאים",),)</f>
        <v>0</v>
      </c>
      <c r="AF14" s="417" t="e">
        <f t="shared" ca="1" si="10"/>
        <v>#N/A</v>
      </c>
      <c r="AG14" s="446">
        <f t="shared" si="0"/>
        <v>0</v>
      </c>
      <c r="AN14" s="436" t="s">
        <v>4</v>
      </c>
      <c r="AO14" s="430"/>
      <c r="AP14" s="417" t="str">
        <f>שיקוף!D16</f>
        <v>גז</v>
      </c>
      <c r="AQ14" s="417" t="str">
        <f>'חודש א'!K18</f>
        <v>גז</v>
      </c>
      <c r="AR14" s="417" t="str">
        <f>ב!K18</f>
        <v>גז</v>
      </c>
      <c r="AS14" s="417" t="str">
        <f>ג!K18</f>
        <v>גז</v>
      </c>
      <c r="AT14" s="417" t="str">
        <f>ד!K18</f>
        <v>גז</v>
      </c>
      <c r="AU14" s="417" t="str">
        <f>ה!K18</f>
        <v>גז</v>
      </c>
      <c r="AV14" s="417" t="str">
        <f>ו!K18</f>
        <v>גז</v>
      </c>
      <c r="AW14" s="417" t="str">
        <f>ז!K18</f>
        <v>גז</v>
      </c>
      <c r="AX14" s="417" t="str">
        <f>ח!K18</f>
        <v>גז</v>
      </c>
      <c r="AY14" s="417" t="str">
        <f>ט!K18</f>
        <v>גז</v>
      </c>
      <c r="AZ14" s="417" t="str">
        <f>י!K18</f>
        <v>גז</v>
      </c>
      <c r="BA14" s="417" t="str">
        <f>יא!K18</f>
        <v>גז</v>
      </c>
      <c r="BB14" s="417" t="str">
        <f>יב!K18</f>
        <v>גז</v>
      </c>
      <c r="BD14" s="437">
        <f>שיקוף!F16</f>
        <v>0</v>
      </c>
      <c r="BE14" s="417">
        <f>'חודש א'!M18</f>
        <v>0</v>
      </c>
      <c r="BF14" s="417">
        <f>ב!M18</f>
        <v>0</v>
      </c>
      <c r="BG14" s="417">
        <f>ג!M18</f>
        <v>0</v>
      </c>
      <c r="BH14" s="417">
        <f>ד!M18</f>
        <v>0</v>
      </c>
      <c r="BI14" s="417">
        <f>ה!M18</f>
        <v>0</v>
      </c>
      <c r="BJ14" s="417">
        <f>ו!M18</f>
        <v>0</v>
      </c>
      <c r="BK14" s="417">
        <f>ז!M18</f>
        <v>0</v>
      </c>
      <c r="BL14" s="417">
        <f>ח!M18</f>
        <v>0</v>
      </c>
      <c r="BM14" s="417">
        <f>ט!M18</f>
        <v>0</v>
      </c>
      <c r="BN14" s="417">
        <f>י!M18</f>
        <v>0</v>
      </c>
      <c r="BO14" s="417">
        <f>יא!M18</f>
        <v>0</v>
      </c>
      <c r="BP14" s="417">
        <f>יב!M18</f>
        <v>0</v>
      </c>
      <c r="BR14" s="417">
        <f>'חודש א'!L18</f>
        <v>0</v>
      </c>
      <c r="BS14" s="417">
        <f>ב!L18</f>
        <v>0</v>
      </c>
      <c r="BT14" s="417">
        <f>ג!L18</f>
        <v>0</v>
      </c>
      <c r="BU14" s="417">
        <f>ד!L18</f>
        <v>0</v>
      </c>
      <c r="BV14" s="417">
        <f>ה!L18</f>
        <v>0</v>
      </c>
      <c r="BW14" s="417">
        <f>ו!L18</f>
        <v>0</v>
      </c>
      <c r="BX14" s="417">
        <f>ז!L18</f>
        <v>0</v>
      </c>
      <c r="BY14" s="417">
        <f>ח!L18</f>
        <v>0</v>
      </c>
      <c r="BZ14" s="417">
        <f>ט!L18</f>
        <v>0</v>
      </c>
      <c r="CA14" s="417">
        <f>י!L18</f>
        <v>0</v>
      </c>
      <c r="CB14" s="417">
        <f>יא!L18</f>
        <v>0</v>
      </c>
      <c r="CC14" s="417">
        <f>יב!L18</f>
        <v>0</v>
      </c>
      <c r="CY14" s="453">
        <f t="shared" ref="CY14:CY33" si="12">G12</f>
        <v>0</v>
      </c>
      <c r="CZ14" s="481" t="s">
        <v>349</v>
      </c>
    </row>
    <row r="15" spans="1:104" ht="17.25" thickBot="1" x14ac:dyDescent="0.35">
      <c r="A15" s="415"/>
      <c r="B15" s="415"/>
      <c r="C15" s="415"/>
      <c r="D15" s="415"/>
      <c r="E15" s="415"/>
      <c r="F15" s="439" t="s">
        <v>4</v>
      </c>
      <c r="G15" s="440">
        <f t="shared" si="1"/>
        <v>0</v>
      </c>
      <c r="H15" s="415"/>
      <c r="I15" s="449">
        <f t="shared" si="2"/>
        <v>0</v>
      </c>
      <c r="J15" s="450"/>
      <c r="K15" s="450"/>
      <c r="L15" s="450"/>
      <c r="M15" s="450"/>
      <c r="N15" s="450"/>
      <c r="O15" s="451"/>
      <c r="P15" s="452"/>
      <c r="Q15" s="415"/>
      <c r="R15" s="415"/>
      <c r="S15" s="415"/>
      <c r="T15" s="415"/>
      <c r="U15" s="415"/>
      <c r="V15" s="415"/>
      <c r="W15" s="415"/>
      <c r="Z15" s="417" t="str">
        <f t="shared" si="7"/>
        <v>חשמל</v>
      </c>
      <c r="AA15" s="417" t="str">
        <f t="shared" si="3"/>
        <v>חשמל</v>
      </c>
      <c r="AB15" s="417">
        <f t="shared" si="4"/>
        <v>0</v>
      </c>
      <c r="AC15" s="417">
        <f t="shared" si="9"/>
        <v>12</v>
      </c>
      <c r="AD15" s="417">
        <f t="shared" si="8"/>
        <v>11</v>
      </c>
      <c r="AE15" s="417">
        <f t="shared" si="11"/>
        <v>0</v>
      </c>
      <c r="AF15" s="417" t="e">
        <f t="shared" ca="1" si="10"/>
        <v>#N/A</v>
      </c>
      <c r="AG15" s="446">
        <f t="shared" si="0"/>
        <v>0</v>
      </c>
      <c r="AK15" s="458" t="s">
        <v>295</v>
      </c>
      <c r="AL15" s="459" t="str">
        <f>IF(D2=AI2,AI2,VLOOKUP(F2,AK2:AL13,2,FALSE))</f>
        <v>שיקוף</v>
      </c>
      <c r="AN15" s="436" t="s">
        <v>298</v>
      </c>
      <c r="AO15" s="430"/>
      <c r="AP15" s="417" t="str">
        <f>שיקוף!D17</f>
        <v>חימום - סולר, נפט</v>
      </c>
      <c r="AQ15" s="417" t="str">
        <f>'חודש א'!K19</f>
        <v>חימום - סולר, נפט</v>
      </c>
      <c r="AR15" s="417" t="str">
        <f>ב!K19</f>
        <v>חימום - סולר, נפט</v>
      </c>
      <c r="AS15" s="417" t="str">
        <f>ג!K19</f>
        <v>חימום - סולר, נפט</v>
      </c>
      <c r="AT15" s="417" t="str">
        <f>ד!K19</f>
        <v>חימום - סולר, נפט</v>
      </c>
      <c r="AU15" s="417" t="str">
        <f>ה!K19</f>
        <v>חימום - סולר, נפט</v>
      </c>
      <c r="AV15" s="417" t="str">
        <f>ו!K19</f>
        <v>חימום - סולר, נפט</v>
      </c>
      <c r="AW15" s="417" t="str">
        <f>ז!K19</f>
        <v>חימום - סולר, נפט</v>
      </c>
      <c r="AX15" s="417" t="str">
        <f>ח!K19</f>
        <v>חימום - סולר, נפט</v>
      </c>
      <c r="AY15" s="417" t="str">
        <f>ט!K19</f>
        <v>חימום - סולר, נפט</v>
      </c>
      <c r="AZ15" s="417" t="str">
        <f>י!K19</f>
        <v>חימום - סולר, נפט</v>
      </c>
      <c r="BA15" s="417" t="str">
        <f>יא!K19</f>
        <v>חימום - סולר, נפט</v>
      </c>
      <c r="BB15" s="417" t="str">
        <f>יב!K19</f>
        <v>חימום - סולר, נפט</v>
      </c>
      <c r="BD15" s="437">
        <f>שיקוף!F17</f>
        <v>0</v>
      </c>
      <c r="BE15" s="417">
        <f>'חודש א'!M19</f>
        <v>0</v>
      </c>
      <c r="BF15" s="417">
        <f>ב!M19</f>
        <v>0</v>
      </c>
      <c r="BG15" s="417">
        <f>ג!M19</f>
        <v>0</v>
      </c>
      <c r="BH15" s="417">
        <f>ד!M19</f>
        <v>0</v>
      </c>
      <c r="BI15" s="417">
        <f>ה!M19</f>
        <v>0</v>
      </c>
      <c r="BJ15" s="417">
        <f>ו!M19</f>
        <v>0</v>
      </c>
      <c r="BK15" s="417">
        <f>ז!M19</f>
        <v>0</v>
      </c>
      <c r="BL15" s="417">
        <f>ח!M19</f>
        <v>0</v>
      </c>
      <c r="BM15" s="417">
        <f>ט!M19</f>
        <v>0</v>
      </c>
      <c r="BN15" s="417">
        <f>י!M19</f>
        <v>0</v>
      </c>
      <c r="BO15" s="417">
        <f>יא!M19</f>
        <v>0</v>
      </c>
      <c r="BP15" s="417">
        <f>יב!M19</f>
        <v>0</v>
      </c>
      <c r="BR15" s="417">
        <f>'חודש א'!L19</f>
        <v>0</v>
      </c>
      <c r="BS15" s="417">
        <f>ב!L19</f>
        <v>0</v>
      </c>
      <c r="BT15" s="417">
        <f>ג!L19</f>
        <v>0</v>
      </c>
      <c r="BU15" s="417">
        <f>ד!L19</f>
        <v>0</v>
      </c>
      <c r="BV15" s="417">
        <f>ה!L19</f>
        <v>0</v>
      </c>
      <c r="BW15" s="417">
        <f>ו!L19</f>
        <v>0</v>
      </c>
      <c r="BX15" s="417">
        <f>ז!L19</f>
        <v>0</v>
      </c>
      <c r="BY15" s="417">
        <f>ח!L19</f>
        <v>0</v>
      </c>
      <c r="BZ15" s="417">
        <f>ט!L19</f>
        <v>0</v>
      </c>
      <c r="CA15" s="417">
        <f>י!L19</f>
        <v>0</v>
      </c>
      <c r="CB15" s="417">
        <f>יא!L19</f>
        <v>0</v>
      </c>
      <c r="CC15" s="417">
        <f>יב!L19</f>
        <v>0</v>
      </c>
      <c r="CY15" s="453">
        <f t="shared" si="12"/>
        <v>0</v>
      </c>
      <c r="CZ15" s="481" t="s">
        <v>350</v>
      </c>
    </row>
    <row r="16" spans="1:104" ht="17.25" thickBot="1" x14ac:dyDescent="0.35">
      <c r="A16" s="415"/>
      <c r="B16" s="415"/>
      <c r="C16" s="415"/>
      <c r="D16" s="415"/>
      <c r="E16" s="415"/>
      <c r="F16" s="439" t="s">
        <v>298</v>
      </c>
      <c r="G16" s="440">
        <f t="shared" si="1"/>
        <v>0</v>
      </c>
      <c r="H16" s="415"/>
      <c r="I16" s="449">
        <f t="shared" si="2"/>
        <v>0</v>
      </c>
      <c r="J16" s="450"/>
      <c r="K16" s="450"/>
      <c r="L16" s="450"/>
      <c r="M16" s="450"/>
      <c r="N16" s="450"/>
      <c r="O16" s="451"/>
      <c r="P16" s="452"/>
      <c r="Q16" s="415"/>
      <c r="R16" s="415"/>
      <c r="S16" s="415"/>
      <c r="T16" s="415"/>
      <c r="U16" s="415"/>
      <c r="V16" s="415"/>
      <c r="W16" s="415"/>
      <c r="Z16" s="417" t="str">
        <f t="shared" si="7"/>
        <v>גז</v>
      </c>
      <c r="AA16" s="417" t="str">
        <f t="shared" si="3"/>
        <v>גז</v>
      </c>
      <c r="AB16" s="417">
        <f t="shared" si="4"/>
        <v>0</v>
      </c>
      <c r="AC16" s="417">
        <f t="shared" si="9"/>
        <v>13</v>
      </c>
      <c r="AD16" s="417">
        <f t="shared" si="8"/>
        <v>12</v>
      </c>
      <c r="AE16" s="417">
        <f t="shared" si="11"/>
        <v>0</v>
      </c>
      <c r="AF16" s="417" t="e">
        <f t="shared" ca="1" si="10"/>
        <v>#N/A</v>
      </c>
      <c r="AG16" s="446">
        <f t="shared" si="0"/>
        <v>0</v>
      </c>
      <c r="AN16" s="436" t="s">
        <v>5</v>
      </c>
      <c r="AO16" s="430"/>
      <c r="AP16" s="417" t="str">
        <f>שיקוף!D18</f>
        <v>חינוך</v>
      </c>
      <c r="AQ16" s="417" t="str">
        <f>'חודש א'!K20</f>
        <v>חינוך</v>
      </c>
      <c r="AR16" s="417" t="str">
        <f>ב!K20</f>
        <v>חינוך</v>
      </c>
      <c r="AS16" s="417" t="str">
        <f>ג!K20</f>
        <v>חינוך</v>
      </c>
      <c r="AT16" s="417" t="str">
        <f>ד!K20</f>
        <v>חינוך</v>
      </c>
      <c r="AU16" s="417" t="str">
        <f>ה!K20</f>
        <v>חינוך</v>
      </c>
      <c r="AV16" s="417" t="str">
        <f>ו!K20</f>
        <v>חינוך</v>
      </c>
      <c r="AW16" s="417" t="str">
        <f>ז!K20</f>
        <v>חינוך</v>
      </c>
      <c r="AX16" s="417" t="str">
        <f>ח!K20</f>
        <v>חינוך</v>
      </c>
      <c r="AY16" s="417" t="str">
        <f>ט!K20</f>
        <v>חינוך</v>
      </c>
      <c r="AZ16" s="417" t="str">
        <f>י!K20</f>
        <v>חינוך</v>
      </c>
      <c r="BA16" s="417" t="str">
        <f>יא!K20</f>
        <v>חינוך</v>
      </c>
      <c r="BB16" s="417" t="str">
        <f>יב!K20</f>
        <v>חינוך</v>
      </c>
      <c r="BD16" s="437">
        <f>שיקוף!F18</f>
        <v>0</v>
      </c>
      <c r="BE16" s="417">
        <f>'חודש א'!M20</f>
        <v>0</v>
      </c>
      <c r="BF16" s="417">
        <f>ב!M20</f>
        <v>0</v>
      </c>
      <c r="BG16" s="417">
        <f>ג!M20</f>
        <v>0</v>
      </c>
      <c r="BH16" s="417">
        <f>ד!M20</f>
        <v>0</v>
      </c>
      <c r="BI16" s="417">
        <f>ה!M20</f>
        <v>0</v>
      </c>
      <c r="BJ16" s="417">
        <f>ו!M20</f>
        <v>0</v>
      </c>
      <c r="BK16" s="417">
        <f>ז!M20</f>
        <v>0</v>
      </c>
      <c r="BL16" s="417">
        <f>ח!M20</f>
        <v>0</v>
      </c>
      <c r="BM16" s="417">
        <f>ט!M20</f>
        <v>0</v>
      </c>
      <c r="BN16" s="417">
        <f>י!M20</f>
        <v>0</v>
      </c>
      <c r="BO16" s="417">
        <f>יא!M20</f>
        <v>0</v>
      </c>
      <c r="BP16" s="417">
        <f>יב!M20</f>
        <v>0</v>
      </c>
      <c r="BR16" s="417">
        <f>'חודש א'!L20</f>
        <v>0</v>
      </c>
      <c r="BS16" s="417">
        <f>ב!L20</f>
        <v>0</v>
      </c>
      <c r="BT16" s="417">
        <f>ג!L20</f>
        <v>0</v>
      </c>
      <c r="BU16" s="417">
        <f>ד!L20</f>
        <v>0</v>
      </c>
      <c r="BV16" s="417">
        <f>ה!L20</f>
        <v>0</v>
      </c>
      <c r="BW16" s="417">
        <f>ו!L20</f>
        <v>0</v>
      </c>
      <c r="BX16" s="417">
        <f>ז!L20</f>
        <v>0</v>
      </c>
      <c r="BY16" s="417">
        <f>ח!L20</f>
        <v>0</v>
      </c>
      <c r="BZ16" s="417">
        <f>ט!L20</f>
        <v>0</v>
      </c>
      <c r="CA16" s="417">
        <f>י!L20</f>
        <v>0</v>
      </c>
      <c r="CB16" s="417">
        <f>יא!L20</f>
        <v>0</v>
      </c>
      <c r="CC16" s="417">
        <f>יב!L20</f>
        <v>0</v>
      </c>
      <c r="CY16" s="453">
        <f t="shared" si="12"/>
        <v>0</v>
      </c>
      <c r="CZ16" s="481" t="s">
        <v>351</v>
      </c>
    </row>
    <row r="17" spans="1:104" ht="17.25" thickBot="1" x14ac:dyDescent="0.35">
      <c r="A17" s="415"/>
      <c r="B17" s="415"/>
      <c r="C17" s="415"/>
      <c r="D17" s="415"/>
      <c r="E17" s="415"/>
      <c r="F17" s="439" t="s">
        <v>5</v>
      </c>
      <c r="G17" s="440">
        <f t="shared" si="1"/>
        <v>0</v>
      </c>
      <c r="H17" s="415"/>
      <c r="I17" s="449">
        <f t="shared" si="2"/>
        <v>0</v>
      </c>
      <c r="J17" s="450"/>
      <c r="K17" s="450"/>
      <c r="L17" s="450"/>
      <c r="M17" s="450"/>
      <c r="N17" s="450"/>
      <c r="O17" s="451"/>
      <c r="P17" s="452"/>
      <c r="Q17" s="415"/>
      <c r="R17" s="415"/>
      <c r="S17" s="415"/>
      <c r="T17" s="415"/>
      <c r="U17" s="415"/>
      <c r="V17" s="415"/>
      <c r="W17" s="415"/>
      <c r="Z17" s="417" t="str">
        <f t="shared" si="7"/>
        <v>חימום - סולר, נפט</v>
      </c>
      <c r="AA17" s="417" t="str">
        <f t="shared" si="3"/>
        <v>חימום - סולר, נפט</v>
      </c>
      <c r="AB17" s="417">
        <f t="shared" si="4"/>
        <v>0</v>
      </c>
      <c r="AC17" s="417">
        <f t="shared" si="9"/>
        <v>14</v>
      </c>
      <c r="AD17" s="417">
        <f t="shared" si="8"/>
        <v>13</v>
      </c>
      <c r="AE17" s="417">
        <f t="shared" si="11"/>
        <v>0</v>
      </c>
      <c r="AF17" s="417" t="e">
        <f t="shared" ca="1" si="10"/>
        <v>#N/A</v>
      </c>
      <c r="AG17" s="446">
        <f t="shared" si="0"/>
        <v>0</v>
      </c>
      <c r="AJ17" s="473" t="s">
        <v>296</v>
      </c>
      <c r="AK17" s="472" t="s">
        <v>297</v>
      </c>
      <c r="AN17" s="436" t="s">
        <v>26</v>
      </c>
      <c r="AO17" s="430"/>
      <c r="AP17" s="417" t="str">
        <f>שיקוף!D19</f>
        <v>חוגים, קייטנות ובריכה</v>
      </c>
      <c r="AQ17" s="417" t="str">
        <f>'חודש א'!K21</f>
        <v>חוגים, קייטנות ובריכה</v>
      </c>
      <c r="AR17" s="417" t="str">
        <f>ב!K21</f>
        <v>חוגים, קייטנות ובריכה</v>
      </c>
      <c r="AS17" s="417" t="str">
        <f>ג!K21</f>
        <v>חוגים, קייטנות ובריכה</v>
      </c>
      <c r="AT17" s="417" t="str">
        <f>ד!K21</f>
        <v>חוגים, קייטנות ובריכה</v>
      </c>
      <c r="AU17" s="417" t="str">
        <f>ה!K21</f>
        <v>חוגים, קייטנות ובריכה</v>
      </c>
      <c r="AV17" s="417" t="str">
        <f>ו!K21</f>
        <v>חוגים, קייטנות ובריכה</v>
      </c>
      <c r="AW17" s="417" t="str">
        <f>ז!K21</f>
        <v>חוגים, קייטנות ובריכה</v>
      </c>
      <c r="AX17" s="417" t="str">
        <f>ח!K21</f>
        <v>חוגים, קייטנות ובריכה</v>
      </c>
      <c r="AY17" s="417" t="str">
        <f>ט!K21</f>
        <v>חוגים, קייטנות ובריכה</v>
      </c>
      <c r="AZ17" s="417" t="str">
        <f>י!K21</f>
        <v>חוגים, קייטנות ובריכה</v>
      </c>
      <c r="BA17" s="417" t="str">
        <f>יא!K21</f>
        <v>חוגים, קייטנות ובריכה</v>
      </c>
      <c r="BB17" s="417" t="str">
        <f>יב!K21</f>
        <v>חוגים, קייטנות ובריכה</v>
      </c>
      <c r="BD17" s="437">
        <f>שיקוף!F19</f>
        <v>0</v>
      </c>
      <c r="BE17" s="417">
        <f>'חודש א'!M21</f>
        <v>0</v>
      </c>
      <c r="BF17" s="417">
        <f>ב!M21</f>
        <v>0</v>
      </c>
      <c r="BG17" s="417">
        <f>ג!M21</f>
        <v>0</v>
      </c>
      <c r="BH17" s="417">
        <f>ד!M21</f>
        <v>0</v>
      </c>
      <c r="BI17" s="417">
        <f>ה!M21</f>
        <v>0</v>
      </c>
      <c r="BJ17" s="417">
        <f>ו!M21</f>
        <v>0</v>
      </c>
      <c r="BK17" s="417">
        <f>ז!M21</f>
        <v>0</v>
      </c>
      <c r="BL17" s="417">
        <f>ח!M21</f>
        <v>0</v>
      </c>
      <c r="BM17" s="417">
        <f>ט!M21</f>
        <v>0</v>
      </c>
      <c r="BN17" s="417">
        <f>י!M21</f>
        <v>0</v>
      </c>
      <c r="BO17" s="417">
        <f>יא!M21</f>
        <v>0</v>
      </c>
      <c r="BP17" s="417">
        <f>יב!M21</f>
        <v>0</v>
      </c>
      <c r="BR17" s="417">
        <f>'חודש א'!L21</f>
        <v>0</v>
      </c>
      <c r="BS17" s="417">
        <f>ב!L21</f>
        <v>0</v>
      </c>
      <c r="BT17" s="417">
        <f>ג!L21</f>
        <v>0</v>
      </c>
      <c r="BU17" s="417">
        <f>ד!L21</f>
        <v>0</v>
      </c>
      <c r="BV17" s="417">
        <f>ה!L21</f>
        <v>0</v>
      </c>
      <c r="BW17" s="417">
        <f>ו!L21</f>
        <v>0</v>
      </c>
      <c r="BX17" s="417">
        <f>ז!L21</f>
        <v>0</v>
      </c>
      <c r="BY17" s="417">
        <f>ח!L21</f>
        <v>0</v>
      </c>
      <c r="BZ17" s="417">
        <f>ט!L21</f>
        <v>0</v>
      </c>
      <c r="CA17" s="417">
        <f>י!L21</f>
        <v>0</v>
      </c>
      <c r="CB17" s="417">
        <f>יא!L21</f>
        <v>0</v>
      </c>
      <c r="CC17" s="417">
        <f>יב!L21</f>
        <v>0</v>
      </c>
      <c r="CY17" s="453">
        <f t="shared" si="12"/>
        <v>0</v>
      </c>
      <c r="CZ17" s="481" t="s">
        <v>352</v>
      </c>
    </row>
    <row r="18" spans="1:104" ht="17.25" thickBot="1" x14ac:dyDescent="0.35">
      <c r="A18" s="415"/>
      <c r="B18" s="415"/>
      <c r="C18" s="415"/>
      <c r="D18" s="415"/>
      <c r="E18" s="415"/>
      <c r="F18" s="439" t="s">
        <v>26</v>
      </c>
      <c r="G18" s="440">
        <f t="shared" si="1"/>
        <v>0</v>
      </c>
      <c r="H18" s="415"/>
      <c r="I18" s="449">
        <f t="shared" si="2"/>
        <v>0</v>
      </c>
      <c r="J18" s="450"/>
      <c r="K18" s="450"/>
      <c r="L18" s="450"/>
      <c r="M18" s="450"/>
      <c r="N18" s="450"/>
      <c r="O18" s="451"/>
      <c r="P18" s="452"/>
      <c r="Q18" s="415"/>
      <c r="R18" s="415"/>
      <c r="S18" s="415"/>
      <c r="T18" s="415"/>
      <c r="U18" s="415"/>
      <c r="V18" s="415"/>
      <c r="W18" s="415"/>
      <c r="Z18" s="417" t="str">
        <f t="shared" si="7"/>
        <v>חינוך</v>
      </c>
      <c r="AA18" s="417" t="str">
        <f t="shared" si="3"/>
        <v>חינוך</v>
      </c>
      <c r="AB18" s="417">
        <f t="shared" si="4"/>
        <v>0</v>
      </c>
      <c r="AC18" s="417">
        <f t="shared" si="9"/>
        <v>15</v>
      </c>
      <c r="AD18" s="417">
        <f t="shared" si="8"/>
        <v>14</v>
      </c>
      <c r="AE18" s="417">
        <f t="shared" si="11"/>
        <v>0</v>
      </c>
      <c r="AF18" s="417" t="e">
        <f t="shared" ca="1" si="10"/>
        <v>#N/A</v>
      </c>
      <c r="AG18" s="446">
        <f t="shared" si="0"/>
        <v>0</v>
      </c>
      <c r="AJ18" s="474" t="s">
        <v>299</v>
      </c>
      <c r="AK18" s="472" t="s">
        <v>300</v>
      </c>
      <c r="AN18" s="436" t="s">
        <v>305</v>
      </c>
      <c r="AO18" s="430"/>
      <c r="AP18" s="417" t="str">
        <f>שיקוף!D20</f>
        <v>ביטוח רכב + טסט</v>
      </c>
      <c r="AQ18" s="417" t="str">
        <f>'חודש א'!K22</f>
        <v>ביטוח רכב + טסט</v>
      </c>
      <c r="AR18" s="417" t="str">
        <f>ב!K22</f>
        <v>ביטוח רכב + טסט</v>
      </c>
      <c r="AS18" s="417" t="str">
        <f>ג!K22</f>
        <v>ביטוח רכב + טסט</v>
      </c>
      <c r="AT18" s="417" t="str">
        <f>ד!K22</f>
        <v>ביטוח רכב + טסט</v>
      </c>
      <c r="AU18" s="417" t="str">
        <f>ה!K22</f>
        <v>ביטוח רכב + טסט</v>
      </c>
      <c r="AV18" s="417" t="str">
        <f>ו!K22</f>
        <v>ביטוח רכב + טסט</v>
      </c>
      <c r="AW18" s="417" t="str">
        <f>ז!K22</f>
        <v>ביטוח רכב + טסט</v>
      </c>
      <c r="AX18" s="417" t="str">
        <f>ח!K22</f>
        <v>ביטוח רכב + טסט</v>
      </c>
      <c r="AY18" s="417" t="str">
        <f>ט!K22</f>
        <v>ביטוח רכב + טסט</v>
      </c>
      <c r="AZ18" s="417" t="str">
        <f>י!K22</f>
        <v>ביטוח רכב + טסט</v>
      </c>
      <c r="BA18" s="417" t="str">
        <f>יא!K22</f>
        <v>ביטוח רכב + טסט</v>
      </c>
      <c r="BB18" s="417" t="str">
        <f>יב!K22</f>
        <v>ביטוח רכב + טסט</v>
      </c>
      <c r="BD18" s="437">
        <f>שיקוף!F20</f>
        <v>0</v>
      </c>
      <c r="BE18" s="417">
        <f>'חודש א'!M22</f>
        <v>0</v>
      </c>
      <c r="BF18" s="417">
        <f>ב!M22</f>
        <v>0</v>
      </c>
      <c r="BG18" s="417">
        <f>ג!M22</f>
        <v>0</v>
      </c>
      <c r="BH18" s="417">
        <f>ד!M22</f>
        <v>0</v>
      </c>
      <c r="BI18" s="417">
        <f>ה!M22</f>
        <v>0</v>
      </c>
      <c r="BJ18" s="417">
        <f>ו!M22</f>
        <v>0</v>
      </c>
      <c r="BK18" s="417">
        <f>ז!M22</f>
        <v>0</v>
      </c>
      <c r="BL18" s="417">
        <f>ח!M22</f>
        <v>0</v>
      </c>
      <c r="BM18" s="417">
        <f>ט!M22</f>
        <v>0</v>
      </c>
      <c r="BN18" s="417">
        <f>י!M22</f>
        <v>0</v>
      </c>
      <c r="BO18" s="417">
        <f>יא!M22</f>
        <v>0</v>
      </c>
      <c r="BP18" s="417">
        <f>יב!M22</f>
        <v>0</v>
      </c>
      <c r="BR18" s="417">
        <f>'חודש א'!L22</f>
        <v>0</v>
      </c>
      <c r="BS18" s="417">
        <f>ב!L22</f>
        <v>0</v>
      </c>
      <c r="BT18" s="417">
        <f>ג!L22</f>
        <v>0</v>
      </c>
      <c r="BU18" s="417">
        <f>ד!L22</f>
        <v>0</v>
      </c>
      <c r="BV18" s="417">
        <f>ה!L22</f>
        <v>0</v>
      </c>
      <c r="BW18" s="417">
        <f>ו!L22</f>
        <v>0</v>
      </c>
      <c r="BX18" s="417">
        <f>ז!L22</f>
        <v>0</v>
      </c>
      <c r="BY18" s="417">
        <f>ח!L22</f>
        <v>0</v>
      </c>
      <c r="BZ18" s="417">
        <f>ט!L22</f>
        <v>0</v>
      </c>
      <c r="CA18" s="417">
        <f>י!L22</f>
        <v>0</v>
      </c>
      <c r="CB18" s="417">
        <f>יא!L22</f>
        <v>0</v>
      </c>
      <c r="CC18" s="417">
        <f>יב!L22</f>
        <v>0</v>
      </c>
      <c r="CY18" s="453">
        <f t="shared" si="12"/>
        <v>0</v>
      </c>
      <c r="CZ18" s="481" t="s">
        <v>353</v>
      </c>
    </row>
    <row r="19" spans="1:104" ht="17.25" thickBot="1" x14ac:dyDescent="0.35">
      <c r="A19" s="415"/>
      <c r="B19" s="415"/>
      <c r="C19" s="415"/>
      <c r="D19" s="415"/>
      <c r="E19" s="415"/>
      <c r="F19" s="439" t="s">
        <v>305</v>
      </c>
      <c r="G19" s="440">
        <f t="shared" si="1"/>
        <v>0</v>
      </c>
      <c r="H19" s="415"/>
      <c r="I19" s="449">
        <f t="shared" si="2"/>
        <v>0</v>
      </c>
      <c r="J19" s="450"/>
      <c r="K19" s="450"/>
      <c r="L19" s="450"/>
      <c r="M19" s="450"/>
      <c r="N19" s="450"/>
      <c r="O19" s="451"/>
      <c r="P19" s="452"/>
      <c r="Q19" s="415"/>
      <c r="R19" s="415"/>
      <c r="S19" s="415"/>
      <c r="T19" s="415"/>
      <c r="U19" s="415"/>
      <c r="V19" s="415"/>
      <c r="W19" s="415"/>
      <c r="Z19" s="417" t="str">
        <f t="shared" si="7"/>
        <v>חוגים, קייטנות ובריכה</v>
      </c>
      <c r="AA19" s="417" t="str">
        <f t="shared" si="3"/>
        <v>חוגים, קייטנות ובריכה</v>
      </c>
      <c r="AB19" s="417">
        <f t="shared" si="4"/>
        <v>0</v>
      </c>
      <c r="AC19" s="417">
        <f t="shared" si="9"/>
        <v>16</v>
      </c>
      <c r="AD19" s="417">
        <f t="shared" si="8"/>
        <v>15</v>
      </c>
      <c r="AE19" s="417">
        <f t="shared" si="11"/>
        <v>0</v>
      </c>
      <c r="AF19" s="417" t="e">
        <f t="shared" ca="1" si="10"/>
        <v>#N/A</v>
      </c>
      <c r="AG19" s="446">
        <f t="shared" si="0"/>
        <v>0</v>
      </c>
      <c r="AJ19" s="473" t="s">
        <v>301</v>
      </c>
      <c r="AK19" s="472" t="s">
        <v>302</v>
      </c>
      <c r="AN19" s="436" t="s">
        <v>27</v>
      </c>
      <c r="AO19" s="430"/>
      <c r="AP19" s="417" t="str">
        <f>שיקוף!D21</f>
        <v>תיקוני רכב</v>
      </c>
      <c r="AQ19" s="417" t="str">
        <f>'חודש א'!K23</f>
        <v>תיקוני רכב</v>
      </c>
      <c r="AR19" s="417" t="str">
        <f>ב!K23</f>
        <v>תיקוני רכב</v>
      </c>
      <c r="AS19" s="417" t="str">
        <f>ג!K23</f>
        <v>תיקוני רכב</v>
      </c>
      <c r="AT19" s="417" t="str">
        <f>ד!K23</f>
        <v>תיקוני רכב</v>
      </c>
      <c r="AU19" s="417" t="str">
        <f>ה!K23</f>
        <v>תיקוני רכב</v>
      </c>
      <c r="AV19" s="417" t="str">
        <f>ו!K23</f>
        <v>תיקוני רכב</v>
      </c>
      <c r="AW19" s="417" t="str">
        <f>ז!K23</f>
        <v>תיקוני רכב</v>
      </c>
      <c r="AX19" s="417" t="str">
        <f>ח!K23</f>
        <v>תיקוני רכב</v>
      </c>
      <c r="AY19" s="417" t="str">
        <f>ט!K23</f>
        <v>תיקוני רכב</v>
      </c>
      <c r="AZ19" s="417" t="str">
        <f>י!K23</f>
        <v>תיקוני רכב</v>
      </c>
      <c r="BA19" s="417" t="str">
        <f>יא!K23</f>
        <v>תיקוני רכב</v>
      </c>
      <c r="BB19" s="417" t="str">
        <f>יב!K23</f>
        <v>תיקוני רכב</v>
      </c>
      <c r="BD19" s="437">
        <f>שיקוף!F21</f>
        <v>0</v>
      </c>
      <c r="BE19" s="417">
        <f>'חודש א'!M23</f>
        <v>0</v>
      </c>
      <c r="BF19" s="417">
        <f>ב!M23</f>
        <v>0</v>
      </c>
      <c r="BG19" s="417">
        <f>ג!M23</f>
        <v>0</v>
      </c>
      <c r="BH19" s="417">
        <f>ד!M23</f>
        <v>0</v>
      </c>
      <c r="BI19" s="417">
        <f>ה!M23</f>
        <v>0</v>
      </c>
      <c r="BJ19" s="417">
        <f>ו!M23</f>
        <v>0</v>
      </c>
      <c r="BK19" s="417">
        <f>ז!M23</f>
        <v>0</v>
      </c>
      <c r="BL19" s="417">
        <f>ח!M23</f>
        <v>0</v>
      </c>
      <c r="BM19" s="417">
        <f>ט!M23</f>
        <v>0</v>
      </c>
      <c r="BN19" s="417">
        <f>י!M23</f>
        <v>0</v>
      </c>
      <c r="BO19" s="417">
        <f>יא!M23</f>
        <v>0</v>
      </c>
      <c r="BP19" s="417">
        <f>יב!M23</f>
        <v>0</v>
      </c>
      <c r="BR19" s="417">
        <f>'חודש א'!L23</f>
        <v>0</v>
      </c>
      <c r="BS19" s="417">
        <f>ב!L23</f>
        <v>0</v>
      </c>
      <c r="BT19" s="417">
        <f>ג!L23</f>
        <v>0</v>
      </c>
      <c r="BU19" s="417">
        <f>ד!L23</f>
        <v>0</v>
      </c>
      <c r="BV19" s="417">
        <f>ה!L23</f>
        <v>0</v>
      </c>
      <c r="BW19" s="417">
        <f>ו!L23</f>
        <v>0</v>
      </c>
      <c r="BX19" s="417">
        <f>ז!L23</f>
        <v>0</v>
      </c>
      <c r="BY19" s="417">
        <f>ח!L23</f>
        <v>0</v>
      </c>
      <c r="BZ19" s="417">
        <f>ט!L23</f>
        <v>0</v>
      </c>
      <c r="CA19" s="417">
        <f>י!L23</f>
        <v>0</v>
      </c>
      <c r="CB19" s="417">
        <f>יא!L23</f>
        <v>0</v>
      </c>
      <c r="CC19" s="417">
        <f>יב!L23</f>
        <v>0</v>
      </c>
      <c r="CY19" s="453">
        <f t="shared" si="12"/>
        <v>0</v>
      </c>
      <c r="CZ19" s="481" t="s">
        <v>354</v>
      </c>
    </row>
    <row r="20" spans="1:104" ht="17.25" thickBot="1" x14ac:dyDescent="0.35">
      <c r="A20" s="415"/>
      <c r="B20" s="415"/>
      <c r="C20" s="415"/>
      <c r="D20" s="415"/>
      <c r="E20" s="415"/>
      <c r="F20" s="439" t="s">
        <v>27</v>
      </c>
      <c r="G20" s="440">
        <f t="shared" si="1"/>
        <v>0</v>
      </c>
      <c r="H20" s="415"/>
      <c r="I20" s="449">
        <f t="shared" si="2"/>
        <v>0</v>
      </c>
      <c r="J20" s="450"/>
      <c r="K20" s="450"/>
      <c r="L20" s="450"/>
      <c r="M20" s="450"/>
      <c r="N20" s="450"/>
      <c r="O20" s="451"/>
      <c r="P20" s="452"/>
      <c r="Q20" s="415"/>
      <c r="R20" s="415"/>
      <c r="S20" s="415"/>
      <c r="T20" s="415"/>
      <c r="U20" s="415"/>
      <c r="V20" s="415"/>
      <c r="W20" s="415"/>
      <c r="Z20" s="417" t="str">
        <f t="shared" si="7"/>
        <v>ביטוח רכב + טסט</v>
      </c>
      <c r="AA20" s="417" t="str">
        <f t="shared" si="3"/>
        <v>ביטוח רכב + טסט</v>
      </c>
      <c r="AB20" s="417">
        <f t="shared" si="4"/>
        <v>0</v>
      </c>
      <c r="AC20" s="417">
        <f t="shared" si="9"/>
        <v>17</v>
      </c>
      <c r="AD20" s="417">
        <f t="shared" si="8"/>
        <v>16</v>
      </c>
      <c r="AE20" s="417">
        <f t="shared" si="11"/>
        <v>0</v>
      </c>
      <c r="AF20" s="417" t="e">
        <f t="shared" ca="1" si="10"/>
        <v>#N/A</v>
      </c>
      <c r="AG20" s="446">
        <f t="shared" si="0"/>
        <v>0</v>
      </c>
      <c r="AJ20" s="473" t="s">
        <v>303</v>
      </c>
      <c r="AK20" s="472" t="s">
        <v>304</v>
      </c>
      <c r="AN20" s="436" t="s">
        <v>20</v>
      </c>
      <c r="AO20" s="430"/>
      <c r="AP20" s="417" t="str">
        <f>שיקוף!D22</f>
        <v>ביגוד והנעלה</v>
      </c>
      <c r="AQ20" s="417" t="str">
        <f>'חודש א'!K24</f>
        <v>ביגוד והנעלה</v>
      </c>
      <c r="AR20" s="417" t="str">
        <f>ב!K24</f>
        <v>ביגוד והנעלה</v>
      </c>
      <c r="AS20" s="417" t="str">
        <f>ג!K24</f>
        <v>ביגוד והנעלה</v>
      </c>
      <c r="AT20" s="417" t="str">
        <f>ד!K24</f>
        <v>ביגוד והנעלה</v>
      </c>
      <c r="AU20" s="417" t="str">
        <f>ה!K24</f>
        <v>ביגוד והנעלה</v>
      </c>
      <c r="AV20" s="417" t="str">
        <f>ו!K24</f>
        <v>ביגוד והנעלה</v>
      </c>
      <c r="AW20" s="417" t="str">
        <f>ז!K24</f>
        <v>ביגוד והנעלה</v>
      </c>
      <c r="AX20" s="417" t="str">
        <f>ח!K24</f>
        <v>ביגוד והנעלה</v>
      </c>
      <c r="AY20" s="417" t="str">
        <f>ט!K24</f>
        <v>ביגוד והנעלה</v>
      </c>
      <c r="AZ20" s="417" t="str">
        <f>י!K24</f>
        <v>ביגוד והנעלה</v>
      </c>
      <c r="BA20" s="417" t="str">
        <f>יא!K24</f>
        <v>ביגוד והנעלה</v>
      </c>
      <c r="BB20" s="417" t="str">
        <f>יב!K24</f>
        <v>ביגוד והנעלה</v>
      </c>
      <c r="BD20" s="437">
        <f>שיקוף!F22</f>
        <v>0</v>
      </c>
      <c r="BE20" s="417">
        <f>'חודש א'!M24</f>
        <v>0</v>
      </c>
      <c r="BF20" s="417">
        <f>ב!M24</f>
        <v>0</v>
      </c>
      <c r="BG20" s="417">
        <f>ג!M24</f>
        <v>0</v>
      </c>
      <c r="BH20" s="417">
        <f>ד!M24</f>
        <v>0</v>
      </c>
      <c r="BI20" s="417">
        <f>ה!M24</f>
        <v>0</v>
      </c>
      <c r="BJ20" s="417">
        <f>ו!M24</f>
        <v>0</v>
      </c>
      <c r="BK20" s="417">
        <f>ז!M24</f>
        <v>0</v>
      </c>
      <c r="BL20" s="417">
        <f>ח!M24</f>
        <v>0</v>
      </c>
      <c r="BM20" s="417">
        <f>ט!M24</f>
        <v>0</v>
      </c>
      <c r="BN20" s="417">
        <f>י!M24</f>
        <v>0</v>
      </c>
      <c r="BO20" s="417">
        <f>יא!M24</f>
        <v>0</v>
      </c>
      <c r="BP20" s="417">
        <f>יב!M24</f>
        <v>0</v>
      </c>
      <c r="BR20" s="417">
        <f>'חודש א'!L24</f>
        <v>0</v>
      </c>
      <c r="BS20" s="417">
        <f>ב!L24</f>
        <v>0</v>
      </c>
      <c r="BT20" s="417">
        <f>ג!L24</f>
        <v>0</v>
      </c>
      <c r="BU20" s="417">
        <f>ד!L24</f>
        <v>0</v>
      </c>
      <c r="BV20" s="417">
        <f>ה!L24</f>
        <v>0</v>
      </c>
      <c r="BW20" s="417">
        <f>ו!L24</f>
        <v>0</v>
      </c>
      <c r="BX20" s="417">
        <f>ז!L24</f>
        <v>0</v>
      </c>
      <c r="BY20" s="417">
        <f>ח!L24</f>
        <v>0</v>
      </c>
      <c r="BZ20" s="417">
        <f>ט!L24</f>
        <v>0</v>
      </c>
      <c r="CA20" s="417">
        <f>י!L24</f>
        <v>0</v>
      </c>
      <c r="CB20" s="417">
        <f>יא!L24</f>
        <v>0</v>
      </c>
      <c r="CC20" s="417">
        <f>יב!L24</f>
        <v>0</v>
      </c>
      <c r="CY20" s="453">
        <f t="shared" si="12"/>
        <v>0</v>
      </c>
      <c r="CZ20" s="481" t="s">
        <v>355</v>
      </c>
    </row>
    <row r="21" spans="1:104" ht="17.25" thickBot="1" x14ac:dyDescent="0.35">
      <c r="A21" s="415"/>
      <c r="B21" s="415"/>
      <c r="C21" s="415"/>
      <c r="D21" s="415"/>
      <c r="E21" s="415"/>
      <c r="F21" s="439" t="s">
        <v>20</v>
      </c>
      <c r="G21" s="440">
        <f t="shared" si="1"/>
        <v>0</v>
      </c>
      <c r="H21" s="415"/>
      <c r="I21" s="449">
        <f t="shared" si="2"/>
        <v>0</v>
      </c>
      <c r="J21" s="450"/>
      <c r="K21" s="450"/>
      <c r="L21" s="450"/>
      <c r="M21" s="450"/>
      <c r="N21" s="450"/>
      <c r="O21" s="451"/>
      <c r="P21" s="452"/>
      <c r="Q21" s="415"/>
      <c r="R21" s="415"/>
      <c r="S21" s="415"/>
      <c r="T21" s="415"/>
      <c r="U21" s="415"/>
      <c r="V21" s="415"/>
      <c r="W21" s="415"/>
      <c r="Z21" s="417" t="str">
        <f t="shared" si="7"/>
        <v>תיקוני רכב</v>
      </c>
      <c r="AA21" s="417" t="str">
        <f t="shared" si="3"/>
        <v>תיקוני רכב</v>
      </c>
      <c r="AB21" s="417">
        <f t="shared" si="4"/>
        <v>0</v>
      </c>
      <c r="AC21" s="417">
        <f t="shared" si="9"/>
        <v>18</v>
      </c>
      <c r="AD21" s="417">
        <f t="shared" si="8"/>
        <v>17</v>
      </c>
      <c r="AE21" s="417">
        <f t="shared" si="11"/>
        <v>0</v>
      </c>
      <c r="AF21" s="417" t="e">
        <f t="shared" ca="1" si="10"/>
        <v>#N/A</v>
      </c>
      <c r="AG21" s="446">
        <f t="shared" si="0"/>
        <v>0</v>
      </c>
      <c r="AJ21" s="473" t="s">
        <v>306</v>
      </c>
      <c r="AK21" s="472" t="s">
        <v>307</v>
      </c>
      <c r="AN21" s="436" t="s">
        <v>6</v>
      </c>
      <c r="AO21" s="430"/>
      <c r="AP21" s="417" t="str">
        <f>שיקוף!D23</f>
        <v>בריאות</v>
      </c>
      <c r="AQ21" s="417" t="str">
        <f>'חודש א'!K25</f>
        <v>בריאות</v>
      </c>
      <c r="AR21" s="417" t="str">
        <f>ב!K25</f>
        <v>בריאות</v>
      </c>
      <c r="AS21" s="417" t="str">
        <f>ג!K25</f>
        <v>בריאות</v>
      </c>
      <c r="AT21" s="417" t="str">
        <f>ד!K25</f>
        <v>בריאות</v>
      </c>
      <c r="AU21" s="417" t="str">
        <f>ה!K25</f>
        <v>בריאות</v>
      </c>
      <c r="AV21" s="417" t="str">
        <f>ו!K25</f>
        <v>בריאות</v>
      </c>
      <c r="AW21" s="417" t="str">
        <f>ז!K25</f>
        <v>בריאות</v>
      </c>
      <c r="AX21" s="417" t="str">
        <f>ח!K25</f>
        <v>בריאות</v>
      </c>
      <c r="AY21" s="417" t="str">
        <f>ט!K25</f>
        <v>בריאות</v>
      </c>
      <c r="AZ21" s="417" t="str">
        <f>י!K25</f>
        <v>בריאות</v>
      </c>
      <c r="BA21" s="417" t="str">
        <f>יא!K25</f>
        <v>בריאות</v>
      </c>
      <c r="BB21" s="417" t="str">
        <f>יב!K25</f>
        <v>בריאות</v>
      </c>
      <c r="BD21" s="437">
        <f>שיקוף!F23</f>
        <v>0</v>
      </c>
      <c r="BE21" s="417">
        <f>'חודש א'!M25</f>
        <v>0</v>
      </c>
      <c r="BF21" s="417">
        <f>ב!M25</f>
        <v>0</v>
      </c>
      <c r="BG21" s="417">
        <f>ג!M25</f>
        <v>0</v>
      </c>
      <c r="BH21" s="417">
        <f>ד!M25</f>
        <v>0</v>
      </c>
      <c r="BI21" s="417">
        <f>ה!M25</f>
        <v>0</v>
      </c>
      <c r="BJ21" s="417">
        <f>ו!M25</f>
        <v>0</v>
      </c>
      <c r="BK21" s="417">
        <f>ז!M25</f>
        <v>0</v>
      </c>
      <c r="BL21" s="417">
        <f>ח!M25</f>
        <v>0</v>
      </c>
      <c r="BM21" s="417">
        <f>ט!M25</f>
        <v>0</v>
      </c>
      <c r="BN21" s="417">
        <f>י!M25</f>
        <v>0</v>
      </c>
      <c r="BO21" s="417">
        <f>יא!M25</f>
        <v>0</v>
      </c>
      <c r="BP21" s="417">
        <f>יב!M25</f>
        <v>0</v>
      </c>
      <c r="BR21" s="417">
        <f>'חודש א'!L25</f>
        <v>0</v>
      </c>
      <c r="BS21" s="417">
        <f>ב!L25</f>
        <v>0</v>
      </c>
      <c r="BT21" s="417">
        <f>ג!L25</f>
        <v>0</v>
      </c>
      <c r="BU21" s="417">
        <f>ד!L25</f>
        <v>0</v>
      </c>
      <c r="BV21" s="417">
        <f>ה!L25</f>
        <v>0</v>
      </c>
      <c r="BW21" s="417">
        <f>ו!L25</f>
        <v>0</v>
      </c>
      <c r="BX21" s="417">
        <f>ז!L25</f>
        <v>0</v>
      </c>
      <c r="BY21" s="417">
        <f>ח!L25</f>
        <v>0</v>
      </c>
      <c r="BZ21" s="417">
        <f>ט!L25</f>
        <v>0</v>
      </c>
      <c r="CA21" s="417">
        <f>י!L25</f>
        <v>0</v>
      </c>
      <c r="CB21" s="417">
        <f>יא!L25</f>
        <v>0</v>
      </c>
      <c r="CC21" s="417">
        <f>יב!L25</f>
        <v>0</v>
      </c>
      <c r="CY21" s="453">
        <f t="shared" si="12"/>
        <v>0</v>
      </c>
      <c r="CZ21" s="481" t="s">
        <v>356</v>
      </c>
    </row>
    <row r="22" spans="1:104" ht="17.25" thickBot="1" x14ac:dyDescent="0.35">
      <c r="A22" s="415"/>
      <c r="B22" s="415"/>
      <c r="C22" s="415"/>
      <c r="D22" s="415"/>
      <c r="E22" s="415"/>
      <c r="F22" s="439" t="s">
        <v>6</v>
      </c>
      <c r="G22" s="440">
        <f t="shared" si="1"/>
        <v>0</v>
      </c>
      <c r="H22" s="415"/>
      <c r="I22" s="449">
        <f t="shared" si="2"/>
        <v>0</v>
      </c>
      <c r="J22" s="450"/>
      <c r="K22" s="450"/>
      <c r="L22" s="450"/>
      <c r="M22" s="450"/>
      <c r="N22" s="450"/>
      <c r="O22" s="451"/>
      <c r="P22" s="452"/>
      <c r="Q22" s="415"/>
      <c r="R22" s="415"/>
      <c r="S22" s="415"/>
      <c r="T22" s="415"/>
      <c r="U22" s="415"/>
      <c r="V22" s="415"/>
      <c r="W22" s="415"/>
      <c r="Z22" s="417" t="str">
        <f t="shared" si="7"/>
        <v>ביגוד והנעלה</v>
      </c>
      <c r="AA22" s="417" t="str">
        <f t="shared" si="3"/>
        <v>ביגוד והנעלה</v>
      </c>
      <c r="AB22" s="417">
        <f t="shared" si="4"/>
        <v>0</v>
      </c>
      <c r="AC22" s="417">
        <f t="shared" si="9"/>
        <v>19</v>
      </c>
      <c r="AD22" s="417">
        <f t="shared" si="8"/>
        <v>18</v>
      </c>
      <c r="AE22" s="417">
        <f t="shared" si="11"/>
        <v>0</v>
      </c>
      <c r="AF22" s="417" t="e">
        <f t="shared" ca="1" si="10"/>
        <v>#N/A</v>
      </c>
      <c r="AG22" s="446">
        <f t="shared" si="0"/>
        <v>0</v>
      </c>
      <c r="AJ22" s="473" t="s">
        <v>308</v>
      </c>
      <c r="AK22" s="472" t="s">
        <v>309</v>
      </c>
      <c r="AN22" s="436" t="s">
        <v>19</v>
      </c>
      <c r="AO22" s="430"/>
      <c r="AP22" s="417" t="str">
        <f>שיקוף!D24</f>
        <v>עמלות וריביות בנקים</v>
      </c>
      <c r="AQ22" s="417" t="str">
        <f>'חודש א'!K26</f>
        <v>עמלות וריביות בנקים</v>
      </c>
      <c r="AR22" s="417" t="str">
        <f>ב!K26</f>
        <v>עמלות וריביות בנקים</v>
      </c>
      <c r="AS22" s="417" t="str">
        <f>ג!K26</f>
        <v>עמלות וריביות בנקים</v>
      </c>
      <c r="AT22" s="417" t="str">
        <f>ד!K26</f>
        <v>עמלות וריביות בנקים</v>
      </c>
      <c r="AU22" s="417" t="str">
        <f>ה!K26</f>
        <v>עמלות וריביות בנקים</v>
      </c>
      <c r="AV22" s="417" t="str">
        <f>ו!K26</f>
        <v>עמלות וריביות בנקים</v>
      </c>
      <c r="AW22" s="417" t="str">
        <f>ז!K26</f>
        <v>עמלות וריביות בנקים</v>
      </c>
      <c r="AX22" s="417" t="str">
        <f>ח!K26</f>
        <v>עמלות וריביות בנקים</v>
      </c>
      <c r="AY22" s="417" t="str">
        <f>ט!K26</f>
        <v>עמלות וריביות בנקים</v>
      </c>
      <c r="AZ22" s="417" t="str">
        <f>י!K26</f>
        <v>עמלות וריביות בנקים</v>
      </c>
      <c r="BA22" s="417" t="str">
        <f>יא!K26</f>
        <v>עמלות וריביות בנקים</v>
      </c>
      <c r="BB22" s="417" t="str">
        <f>יב!K26</f>
        <v>עמלות וריביות בנקים</v>
      </c>
      <c r="BD22" s="437">
        <f>שיקוף!F24</f>
        <v>0</v>
      </c>
      <c r="BE22" s="417">
        <f>'חודש א'!M26</f>
        <v>0</v>
      </c>
      <c r="BF22" s="417">
        <f>ב!M26</f>
        <v>0</v>
      </c>
      <c r="BG22" s="417">
        <f>ג!M26</f>
        <v>0</v>
      </c>
      <c r="BH22" s="417">
        <f>ד!M26</f>
        <v>0</v>
      </c>
      <c r="BI22" s="417">
        <f>ה!M26</f>
        <v>0</v>
      </c>
      <c r="BJ22" s="417">
        <f>ו!M26</f>
        <v>0</v>
      </c>
      <c r="BK22" s="417">
        <f>ז!M26</f>
        <v>0</v>
      </c>
      <c r="BL22" s="417">
        <f>ח!M26</f>
        <v>0</v>
      </c>
      <c r="BM22" s="417">
        <f>ט!M26</f>
        <v>0</v>
      </c>
      <c r="BN22" s="417">
        <f>י!M26</f>
        <v>0</v>
      </c>
      <c r="BO22" s="417">
        <f>יא!M26</f>
        <v>0</v>
      </c>
      <c r="BP22" s="417">
        <f>יב!M26</f>
        <v>0</v>
      </c>
      <c r="BR22" s="417">
        <f>'חודש א'!L26</f>
        <v>0</v>
      </c>
      <c r="BS22" s="417">
        <f>ב!L26</f>
        <v>0</v>
      </c>
      <c r="BT22" s="417">
        <f>ג!L26</f>
        <v>0</v>
      </c>
      <c r="BU22" s="417">
        <f>ד!L26</f>
        <v>0</v>
      </c>
      <c r="BV22" s="417">
        <f>ה!L26</f>
        <v>0</v>
      </c>
      <c r="BW22" s="417">
        <f>ו!L26</f>
        <v>0</v>
      </c>
      <c r="BX22" s="417">
        <f>ז!L26</f>
        <v>0</v>
      </c>
      <c r="BY22" s="417">
        <f>ח!L26</f>
        <v>0</v>
      </c>
      <c r="BZ22" s="417">
        <f>ט!L26</f>
        <v>0</v>
      </c>
      <c r="CA22" s="417">
        <f>י!L26</f>
        <v>0</v>
      </c>
      <c r="CB22" s="417">
        <f>יא!L26</f>
        <v>0</v>
      </c>
      <c r="CC22" s="417">
        <f>יב!L26</f>
        <v>0</v>
      </c>
      <c r="CY22" s="453">
        <f t="shared" si="12"/>
        <v>0</v>
      </c>
      <c r="CZ22" s="481" t="s">
        <v>357</v>
      </c>
    </row>
    <row r="23" spans="1:104" ht="17.25" thickBot="1" x14ac:dyDescent="0.35">
      <c r="A23" s="415"/>
      <c r="B23" s="415"/>
      <c r="C23" s="415"/>
      <c r="D23" s="415"/>
      <c r="E23" s="415"/>
      <c r="F23" s="439" t="s">
        <v>19</v>
      </c>
      <c r="G23" s="440">
        <f t="shared" si="1"/>
        <v>0</v>
      </c>
      <c r="H23" s="415"/>
      <c r="I23" s="449">
        <f t="shared" si="2"/>
        <v>0</v>
      </c>
      <c r="J23" s="450"/>
      <c r="K23" s="450"/>
      <c r="L23" s="450"/>
      <c r="M23" s="450"/>
      <c r="N23" s="450"/>
      <c r="O23" s="451"/>
      <c r="P23" s="452"/>
      <c r="Q23" s="415"/>
      <c r="R23" s="415"/>
      <c r="S23" s="415"/>
      <c r="T23" s="415"/>
      <c r="U23" s="415"/>
      <c r="V23" s="415"/>
      <c r="W23" s="415"/>
      <c r="Z23" s="417" t="str">
        <f t="shared" si="7"/>
        <v>בריאות</v>
      </c>
      <c r="AA23" s="417" t="str">
        <f t="shared" si="3"/>
        <v>בריאות</v>
      </c>
      <c r="AB23" s="417">
        <f t="shared" si="4"/>
        <v>0</v>
      </c>
      <c r="AC23" s="417">
        <f t="shared" si="9"/>
        <v>20</v>
      </c>
      <c r="AD23" s="417">
        <f t="shared" si="8"/>
        <v>19</v>
      </c>
      <c r="AE23" s="417">
        <f t="shared" si="11"/>
        <v>0</v>
      </c>
      <c r="AF23" s="417" t="e">
        <f t="shared" ca="1" si="10"/>
        <v>#N/A</v>
      </c>
      <c r="AG23" s="446">
        <f t="shared" si="0"/>
        <v>0</v>
      </c>
      <c r="AJ23" s="473" t="s">
        <v>310</v>
      </c>
      <c r="AK23" s="472" t="s">
        <v>311</v>
      </c>
      <c r="AN23" s="436" t="s">
        <v>17</v>
      </c>
      <c r="AO23" s="430"/>
      <c r="AP23" s="417" t="str">
        <f>שיקוף!D25</f>
        <v>טיפולי שיניים</v>
      </c>
      <c r="AQ23" s="417" t="str">
        <f>'חודש א'!K27</f>
        <v>טיפולי שיניים</v>
      </c>
      <c r="AR23" s="417" t="str">
        <f>ב!K27</f>
        <v>טיפולי שיניים</v>
      </c>
      <c r="AS23" s="417" t="str">
        <f>ג!K27</f>
        <v>טיפולי שיניים</v>
      </c>
      <c r="AT23" s="417" t="str">
        <f>ד!K27</f>
        <v>טיפולי שיניים</v>
      </c>
      <c r="AU23" s="417" t="str">
        <f>ה!K27</f>
        <v>טיפולי שיניים</v>
      </c>
      <c r="AV23" s="417" t="str">
        <f>ו!K27</f>
        <v>טיפולי שיניים</v>
      </c>
      <c r="AW23" s="417" t="str">
        <f>ז!K27</f>
        <v>טיפולי שיניים</v>
      </c>
      <c r="AX23" s="417" t="str">
        <f>ח!K27</f>
        <v>טיפולי שיניים</v>
      </c>
      <c r="AY23" s="417" t="str">
        <f>ט!K27</f>
        <v>טיפולי שיניים</v>
      </c>
      <c r="AZ23" s="417" t="str">
        <f>י!K27</f>
        <v>טיפולי שיניים</v>
      </c>
      <c r="BA23" s="417" t="str">
        <f>יא!K27</f>
        <v>טיפולי שיניים</v>
      </c>
      <c r="BB23" s="417" t="str">
        <f>יב!K27</f>
        <v>טיפולי שיניים</v>
      </c>
      <c r="BD23" s="437">
        <f>שיקוף!F25</f>
        <v>0</v>
      </c>
      <c r="BE23" s="417">
        <f>'חודש א'!M27</f>
        <v>0</v>
      </c>
      <c r="BF23" s="417">
        <f>ב!M27</f>
        <v>0</v>
      </c>
      <c r="BG23" s="417">
        <f>ג!M27</f>
        <v>0</v>
      </c>
      <c r="BH23" s="417">
        <f>ד!M27</f>
        <v>0</v>
      </c>
      <c r="BI23" s="417">
        <f>ה!M27</f>
        <v>0</v>
      </c>
      <c r="BJ23" s="417">
        <f>ו!M27</f>
        <v>0</v>
      </c>
      <c r="BK23" s="417">
        <f>ז!M27</f>
        <v>0</v>
      </c>
      <c r="BL23" s="417">
        <f>ח!M27</f>
        <v>0</v>
      </c>
      <c r="BM23" s="417">
        <f>ט!M27</f>
        <v>0</v>
      </c>
      <c r="BN23" s="417">
        <f>י!M27</f>
        <v>0</v>
      </c>
      <c r="BO23" s="417">
        <f>יא!M27</f>
        <v>0</v>
      </c>
      <c r="BP23" s="417">
        <f>יב!M27</f>
        <v>0</v>
      </c>
      <c r="BR23" s="417">
        <f>'חודש א'!L27</f>
        <v>0</v>
      </c>
      <c r="BS23" s="417">
        <f>ב!L27</f>
        <v>0</v>
      </c>
      <c r="BT23" s="417">
        <f>ג!L27</f>
        <v>0</v>
      </c>
      <c r="BU23" s="417">
        <f>ד!L27</f>
        <v>0</v>
      </c>
      <c r="BV23" s="417">
        <f>ה!L27</f>
        <v>0</v>
      </c>
      <c r="BW23" s="417">
        <f>ו!L27</f>
        <v>0</v>
      </c>
      <c r="BX23" s="417">
        <f>ז!L27</f>
        <v>0</v>
      </c>
      <c r="BY23" s="417">
        <f>ח!L27</f>
        <v>0</v>
      </c>
      <c r="BZ23" s="417">
        <f>ט!L27</f>
        <v>0</v>
      </c>
      <c r="CA23" s="417">
        <f>י!L27</f>
        <v>0</v>
      </c>
      <c r="CB23" s="417">
        <f>יא!L27</f>
        <v>0</v>
      </c>
      <c r="CC23" s="417">
        <f>יב!L27</f>
        <v>0</v>
      </c>
      <c r="CY23" s="453">
        <f t="shared" si="12"/>
        <v>0</v>
      </c>
      <c r="CZ23" s="481" t="s">
        <v>358</v>
      </c>
    </row>
    <row r="24" spans="1:104" ht="17.25" thickBot="1" x14ac:dyDescent="0.35">
      <c r="A24" s="415"/>
      <c r="B24" s="415"/>
      <c r="C24" s="415"/>
      <c r="D24" s="415"/>
      <c r="E24" s="415"/>
      <c r="F24" s="439" t="s">
        <v>17</v>
      </c>
      <c r="G24" s="440">
        <f t="shared" si="1"/>
        <v>0</v>
      </c>
      <c r="H24" s="415"/>
      <c r="I24" s="449">
        <f t="shared" si="2"/>
        <v>0</v>
      </c>
      <c r="J24" s="450"/>
      <c r="K24" s="450"/>
      <c r="L24" s="450"/>
      <c r="M24" s="450"/>
      <c r="N24" s="450"/>
      <c r="O24" s="451"/>
      <c r="P24" s="452"/>
      <c r="Q24" s="415"/>
      <c r="R24" s="415"/>
      <c r="S24" s="415"/>
      <c r="T24" s="415"/>
      <c r="U24" s="415"/>
      <c r="V24" s="415"/>
      <c r="W24" s="415"/>
      <c r="Z24" s="417" t="str">
        <f t="shared" si="7"/>
        <v>עמלות וריביות בנקים</v>
      </c>
      <c r="AA24" s="417" t="str">
        <f t="shared" si="3"/>
        <v>עמלות וריביות בנקים</v>
      </c>
      <c r="AB24" s="417">
        <f t="shared" si="4"/>
        <v>0</v>
      </c>
      <c r="AC24" s="417">
        <f t="shared" si="9"/>
        <v>21</v>
      </c>
      <c r="AD24" s="417">
        <f t="shared" si="8"/>
        <v>20</v>
      </c>
      <c r="AE24" s="417">
        <f t="shared" si="11"/>
        <v>0</v>
      </c>
      <c r="AF24" s="417" t="e">
        <f t="shared" ca="1" si="10"/>
        <v>#N/A</v>
      </c>
      <c r="AG24" s="446">
        <f t="shared" si="0"/>
        <v>0</v>
      </c>
      <c r="AJ24" s="473" t="s">
        <v>312</v>
      </c>
      <c r="AK24" s="472" t="s">
        <v>313</v>
      </c>
      <c r="AN24" s="436" t="s">
        <v>28</v>
      </c>
      <c r="AO24" s="430"/>
      <c r="AP24" s="417" t="str">
        <f>שיקוף!D26</f>
        <v>אופטיקה</v>
      </c>
      <c r="AQ24" s="417" t="str">
        <f>'חודש א'!K28</f>
        <v>אופטיקה</v>
      </c>
      <c r="AR24" s="417" t="str">
        <f>ב!K28</f>
        <v>אופטיקה</v>
      </c>
      <c r="AS24" s="417" t="str">
        <f>ג!K28</f>
        <v>אופטיקה</v>
      </c>
      <c r="AT24" s="417" t="str">
        <f>ד!K28</f>
        <v>אופטיקה</v>
      </c>
      <c r="AU24" s="417" t="str">
        <f>ה!K28</f>
        <v>אופטיקה</v>
      </c>
      <c r="AV24" s="417" t="str">
        <f>ו!K28</f>
        <v>אופטיקה</v>
      </c>
      <c r="AW24" s="417" t="str">
        <f>ז!K28</f>
        <v>אופטיקה</v>
      </c>
      <c r="AX24" s="417" t="str">
        <f>ח!K28</f>
        <v>אופטיקה</v>
      </c>
      <c r="AY24" s="417" t="str">
        <f>ט!K28</f>
        <v>אופטיקה</v>
      </c>
      <c r="AZ24" s="417" t="str">
        <f>י!K28</f>
        <v>אופטיקה</v>
      </c>
      <c r="BA24" s="417" t="str">
        <f>יא!K28</f>
        <v>אופטיקה</v>
      </c>
      <c r="BB24" s="417" t="str">
        <f>יב!K28</f>
        <v>אופטיקה</v>
      </c>
      <c r="BD24" s="437">
        <f>שיקוף!F26</f>
        <v>0</v>
      </c>
      <c r="BE24" s="417">
        <f>'חודש א'!M28</f>
        <v>0</v>
      </c>
      <c r="BF24" s="417">
        <f>ב!M28</f>
        <v>0</v>
      </c>
      <c r="BG24" s="417">
        <f>ג!M28</f>
        <v>0</v>
      </c>
      <c r="BH24" s="417">
        <f>ד!M28</f>
        <v>0</v>
      </c>
      <c r="BI24" s="417">
        <f>ה!M28</f>
        <v>0</v>
      </c>
      <c r="BJ24" s="417">
        <f>ו!M28</f>
        <v>0</v>
      </c>
      <c r="BK24" s="417">
        <f>ז!M28</f>
        <v>0</v>
      </c>
      <c r="BL24" s="417">
        <f>ח!M28</f>
        <v>0</v>
      </c>
      <c r="BM24" s="417">
        <f>ט!M28</f>
        <v>0</v>
      </c>
      <c r="BN24" s="417">
        <f>י!M28</f>
        <v>0</v>
      </c>
      <c r="BO24" s="417">
        <f>יא!M28</f>
        <v>0</v>
      </c>
      <c r="BP24" s="417">
        <f>יב!M28</f>
        <v>0</v>
      </c>
      <c r="BR24" s="417">
        <f>'חודש א'!L28</f>
        <v>0</v>
      </c>
      <c r="BS24" s="417">
        <f>ב!L28</f>
        <v>0</v>
      </c>
      <c r="BT24" s="417">
        <f>ג!L28</f>
        <v>0</v>
      </c>
      <c r="BU24" s="417">
        <f>ד!L28</f>
        <v>0</v>
      </c>
      <c r="BV24" s="417">
        <f>ה!L28</f>
        <v>0</v>
      </c>
      <c r="BW24" s="417">
        <f>ו!L28</f>
        <v>0</v>
      </c>
      <c r="BX24" s="417">
        <f>ז!L28</f>
        <v>0</v>
      </c>
      <c r="BY24" s="417">
        <f>ח!L28</f>
        <v>0</v>
      </c>
      <c r="BZ24" s="417">
        <f>ט!L28</f>
        <v>0</v>
      </c>
      <c r="CA24" s="417">
        <f>י!L28</f>
        <v>0</v>
      </c>
      <c r="CB24" s="417">
        <f>יא!L28</f>
        <v>0</v>
      </c>
      <c r="CC24" s="417">
        <f>יב!L28</f>
        <v>0</v>
      </c>
      <c r="CY24" s="453">
        <f t="shared" si="12"/>
        <v>0</v>
      </c>
      <c r="CZ24" s="481" t="s">
        <v>359</v>
      </c>
    </row>
    <row r="25" spans="1:104" ht="17.25" thickBot="1" x14ac:dyDescent="0.35">
      <c r="A25" s="415"/>
      <c r="B25" s="415"/>
      <c r="C25" s="415"/>
      <c r="D25" s="415"/>
      <c r="E25" s="415"/>
      <c r="F25" s="439" t="s">
        <v>28</v>
      </c>
      <c r="G25" s="440">
        <f t="shared" si="1"/>
        <v>0</v>
      </c>
      <c r="H25" s="415"/>
      <c r="I25" s="449">
        <f t="shared" si="2"/>
        <v>0</v>
      </c>
      <c r="J25" s="450"/>
      <c r="K25" s="450"/>
      <c r="L25" s="450"/>
      <c r="M25" s="450"/>
      <c r="N25" s="450"/>
      <c r="O25" s="451"/>
      <c r="P25" s="452"/>
      <c r="Q25" s="415"/>
      <c r="R25" s="415"/>
      <c r="S25" s="415"/>
      <c r="T25" s="415"/>
      <c r="U25" s="415"/>
      <c r="V25" s="415"/>
      <c r="W25" s="415"/>
      <c r="Z25" s="417" t="str">
        <f t="shared" si="7"/>
        <v>טיפולי שיניים</v>
      </c>
      <c r="AA25" s="417" t="str">
        <f t="shared" si="3"/>
        <v>טיפולי שיניים</v>
      </c>
      <c r="AB25" s="417">
        <f t="shared" si="4"/>
        <v>0</v>
      </c>
      <c r="AC25" s="417">
        <f t="shared" si="9"/>
        <v>22</v>
      </c>
      <c r="AD25" s="417">
        <f t="shared" si="8"/>
        <v>21</v>
      </c>
      <c r="AE25" s="417">
        <f t="shared" si="11"/>
        <v>0</v>
      </c>
      <c r="AF25" s="417" t="e">
        <f t="shared" ca="1" si="10"/>
        <v>#N/A</v>
      </c>
      <c r="AG25" s="446">
        <f t="shared" si="0"/>
        <v>0</v>
      </c>
      <c r="AJ25" s="473" t="s">
        <v>314</v>
      </c>
      <c r="AK25" s="472" t="s">
        <v>315</v>
      </c>
      <c r="AN25" s="436" t="s">
        <v>60</v>
      </c>
      <c r="AO25" s="430"/>
      <c r="AP25" s="417" t="str">
        <f>שיקוף!D27</f>
        <v>חופשה / טיול</v>
      </c>
      <c r="AQ25" s="417" t="str">
        <f>'חודש א'!K29</f>
        <v>חופשה / טיול</v>
      </c>
      <c r="AR25" s="417" t="str">
        <f>ב!K29</f>
        <v>חופשה / טיול</v>
      </c>
      <c r="AS25" s="417" t="str">
        <f>ג!K29</f>
        <v>חופשה / טיול</v>
      </c>
      <c r="AT25" s="417" t="str">
        <f>ד!K29</f>
        <v>חופשה / טיול</v>
      </c>
      <c r="AU25" s="417" t="str">
        <f>ה!K29</f>
        <v>חופשה / טיול</v>
      </c>
      <c r="AV25" s="417" t="str">
        <f>ו!K29</f>
        <v>חופשה / טיול</v>
      </c>
      <c r="AW25" s="417" t="str">
        <f>ז!K29</f>
        <v>חופשה / טיול</v>
      </c>
      <c r="AX25" s="417" t="str">
        <f>ח!K29</f>
        <v>חופשה / טיול</v>
      </c>
      <c r="AY25" s="417" t="str">
        <f>ט!K29</f>
        <v>חופשה / טיול</v>
      </c>
      <c r="AZ25" s="417" t="str">
        <f>י!K29</f>
        <v>חופשה / טיול</v>
      </c>
      <c r="BA25" s="417" t="str">
        <f>יא!K29</f>
        <v>חופשה / טיול</v>
      </c>
      <c r="BB25" s="417" t="str">
        <f>יב!K29</f>
        <v>חופשה / טיול</v>
      </c>
      <c r="BD25" s="437">
        <f>שיקוף!F27</f>
        <v>0</v>
      </c>
      <c r="BE25" s="417">
        <f>'חודש א'!M29</f>
        <v>0</v>
      </c>
      <c r="BF25" s="417">
        <f>ב!M29</f>
        <v>0</v>
      </c>
      <c r="BG25" s="417">
        <f>ג!M29</f>
        <v>0</v>
      </c>
      <c r="BH25" s="417">
        <f>ד!M29</f>
        <v>0</v>
      </c>
      <c r="BI25" s="417">
        <f>ה!M29</f>
        <v>0</v>
      </c>
      <c r="BJ25" s="417">
        <f>ו!M29</f>
        <v>0</v>
      </c>
      <c r="BK25" s="417">
        <f>ז!M29</f>
        <v>0</v>
      </c>
      <c r="BL25" s="417">
        <f>ח!M29</f>
        <v>0</v>
      </c>
      <c r="BM25" s="417">
        <f>ט!M29</f>
        <v>0</v>
      </c>
      <c r="BN25" s="417">
        <f>י!M29</f>
        <v>0</v>
      </c>
      <c r="BO25" s="417">
        <f>יא!M29</f>
        <v>0</v>
      </c>
      <c r="BP25" s="417">
        <f>יב!M29</f>
        <v>0</v>
      </c>
      <c r="BR25" s="417">
        <f>'חודש א'!L29</f>
        <v>0</v>
      </c>
      <c r="BS25" s="417">
        <f>ב!L29</f>
        <v>0</v>
      </c>
      <c r="BT25" s="417">
        <f>ג!L29</f>
        <v>0</v>
      </c>
      <c r="BU25" s="417">
        <f>ד!L29</f>
        <v>0</v>
      </c>
      <c r="BV25" s="417">
        <f>ה!L29</f>
        <v>0</v>
      </c>
      <c r="BW25" s="417">
        <f>ו!L29</f>
        <v>0</v>
      </c>
      <c r="BX25" s="417">
        <f>ז!L29</f>
        <v>0</v>
      </c>
      <c r="BY25" s="417">
        <f>ח!L29</f>
        <v>0</v>
      </c>
      <c r="BZ25" s="417">
        <f>ט!L29</f>
        <v>0</v>
      </c>
      <c r="CA25" s="417">
        <f>י!L29</f>
        <v>0</v>
      </c>
      <c r="CB25" s="417">
        <f>יא!L29</f>
        <v>0</v>
      </c>
      <c r="CC25" s="417">
        <f>יב!L29</f>
        <v>0</v>
      </c>
      <c r="CY25" s="453">
        <f t="shared" si="12"/>
        <v>0</v>
      </c>
      <c r="CZ25" s="481" t="s">
        <v>360</v>
      </c>
    </row>
    <row r="26" spans="1:104" ht="17.25" thickBot="1" x14ac:dyDescent="0.35">
      <c r="A26" s="415"/>
      <c r="B26" s="415"/>
      <c r="C26" s="415"/>
      <c r="D26" s="415"/>
      <c r="E26" s="415"/>
      <c r="F26" s="439" t="s">
        <v>60</v>
      </c>
      <c r="G26" s="440">
        <f t="shared" si="1"/>
        <v>0</v>
      </c>
      <c r="H26" s="415"/>
      <c r="I26" s="449">
        <f t="shared" si="2"/>
        <v>0</v>
      </c>
      <c r="J26" s="450"/>
      <c r="K26" s="450"/>
      <c r="L26" s="450"/>
      <c r="M26" s="450"/>
      <c r="N26" s="450"/>
      <c r="O26" s="451"/>
      <c r="P26" s="452"/>
      <c r="Q26" s="415"/>
      <c r="R26" s="415"/>
      <c r="S26" s="415"/>
      <c r="T26" s="415"/>
      <c r="U26" s="415"/>
      <c r="V26" s="415"/>
      <c r="W26" s="415"/>
      <c r="Z26" s="417" t="str">
        <f t="shared" si="7"/>
        <v>אופטיקה</v>
      </c>
      <c r="AA26" s="417" t="str">
        <f t="shared" si="3"/>
        <v>אופטיקה</v>
      </c>
      <c r="AB26" s="417">
        <f t="shared" si="4"/>
        <v>0</v>
      </c>
      <c r="AC26" s="417">
        <f t="shared" si="9"/>
        <v>23</v>
      </c>
      <c r="AD26" s="417">
        <f t="shared" si="8"/>
        <v>22</v>
      </c>
      <c r="AE26" s="417">
        <f t="shared" si="11"/>
        <v>0</v>
      </c>
      <c r="AF26" s="417" t="e">
        <f t="shared" ca="1" si="10"/>
        <v>#N/A</v>
      </c>
      <c r="AG26" s="446">
        <f t="shared" si="0"/>
        <v>0</v>
      </c>
      <c r="AJ26" s="473" t="s">
        <v>316</v>
      </c>
      <c r="AK26" s="472" t="s">
        <v>317</v>
      </c>
      <c r="AN26" s="436" t="s">
        <v>29</v>
      </c>
      <c r="AO26" s="430"/>
      <c r="AP26" s="417" t="str">
        <f>שיקוף!D28</f>
        <v>יהדות / חגים</v>
      </c>
      <c r="AQ26" s="417" t="str">
        <f>'חודש א'!K30</f>
        <v>יהדות / חגים</v>
      </c>
      <c r="AR26" s="417" t="str">
        <f>ב!K30</f>
        <v>יהדות / חגים</v>
      </c>
      <c r="AS26" s="417" t="str">
        <f>ג!K30</f>
        <v>יהדות / חגים</v>
      </c>
      <c r="AT26" s="417" t="str">
        <f>ד!K30</f>
        <v>יהדות / חגים</v>
      </c>
      <c r="AU26" s="417" t="str">
        <f>ה!K30</f>
        <v>יהדות / חגים</v>
      </c>
      <c r="AV26" s="417" t="str">
        <f>ו!K30</f>
        <v>יהדות / חגים</v>
      </c>
      <c r="AW26" s="417" t="str">
        <f>ז!K30</f>
        <v>יהדות / חגים</v>
      </c>
      <c r="AX26" s="417" t="str">
        <f>ח!K30</f>
        <v>יהדות / חגים</v>
      </c>
      <c r="AY26" s="417" t="str">
        <f>ט!K30</f>
        <v>יהדות / חגים</v>
      </c>
      <c r="AZ26" s="417" t="str">
        <f>י!K30</f>
        <v>יהדות / חגים</v>
      </c>
      <c r="BA26" s="417" t="str">
        <f>יא!K30</f>
        <v>יהדות / חגים</v>
      </c>
      <c r="BB26" s="417" t="str">
        <f>יב!K30</f>
        <v>יהדות / חגים</v>
      </c>
      <c r="BD26" s="437">
        <f>שיקוף!F28</f>
        <v>0</v>
      </c>
      <c r="BE26" s="417">
        <f>'חודש א'!M30</f>
        <v>0</v>
      </c>
      <c r="BF26" s="417">
        <f>ב!M30</f>
        <v>0</v>
      </c>
      <c r="BG26" s="417">
        <f>ג!M30</f>
        <v>0</v>
      </c>
      <c r="BH26" s="417">
        <f>ד!M30</f>
        <v>0</v>
      </c>
      <c r="BI26" s="417">
        <f>ה!M30</f>
        <v>0</v>
      </c>
      <c r="BJ26" s="417">
        <f>ו!M30</f>
        <v>0</v>
      </c>
      <c r="BK26" s="417">
        <f>ז!M30</f>
        <v>0</v>
      </c>
      <c r="BL26" s="417">
        <f>ח!M30</f>
        <v>0</v>
      </c>
      <c r="BM26" s="417">
        <f>ט!M30</f>
        <v>0</v>
      </c>
      <c r="BN26" s="417">
        <f>י!M30</f>
        <v>0</v>
      </c>
      <c r="BO26" s="417">
        <f>יא!M30</f>
        <v>0</v>
      </c>
      <c r="BP26" s="417">
        <f>יב!M30</f>
        <v>0</v>
      </c>
      <c r="BR26" s="417">
        <f>'חודש א'!L30</f>
        <v>0</v>
      </c>
      <c r="BS26" s="417">
        <f>ב!L30</f>
        <v>0</v>
      </c>
      <c r="BT26" s="417">
        <f>ג!L30</f>
        <v>0</v>
      </c>
      <c r="BU26" s="417">
        <f>ד!L30</f>
        <v>0</v>
      </c>
      <c r="BV26" s="417">
        <f>ה!L30</f>
        <v>0</v>
      </c>
      <c r="BW26" s="417">
        <f>ו!L30</f>
        <v>0</v>
      </c>
      <c r="BX26" s="417">
        <f>ז!L30</f>
        <v>0</v>
      </c>
      <c r="BY26" s="417">
        <f>ח!L30</f>
        <v>0</v>
      </c>
      <c r="BZ26" s="417">
        <f>ט!L30</f>
        <v>0</v>
      </c>
      <c r="CA26" s="417">
        <f>י!L30</f>
        <v>0</v>
      </c>
      <c r="CB26" s="417">
        <f>יא!L30</f>
        <v>0</v>
      </c>
      <c r="CC26" s="417">
        <f>יב!L30</f>
        <v>0</v>
      </c>
      <c r="CY26" s="453">
        <f t="shared" si="12"/>
        <v>0</v>
      </c>
      <c r="CZ26" s="481" t="s">
        <v>361</v>
      </c>
    </row>
    <row r="27" spans="1:104" ht="17.25" thickBot="1" x14ac:dyDescent="0.35">
      <c r="A27" s="415"/>
      <c r="B27" s="415"/>
      <c r="C27" s="415"/>
      <c r="D27" s="415"/>
      <c r="E27" s="415"/>
      <c r="F27" s="439" t="s">
        <v>29</v>
      </c>
      <c r="G27" s="440">
        <f t="shared" si="1"/>
        <v>0</v>
      </c>
      <c r="H27" s="415"/>
      <c r="I27" s="449">
        <f t="shared" si="2"/>
        <v>0</v>
      </c>
      <c r="J27" s="450"/>
      <c r="K27" s="450"/>
      <c r="L27" s="450"/>
      <c r="M27" s="450"/>
      <c r="N27" s="450"/>
      <c r="O27" s="451"/>
      <c r="P27" s="452"/>
      <c r="Q27" s="415"/>
      <c r="R27" s="415"/>
      <c r="S27" s="415"/>
      <c r="T27" s="415"/>
      <c r="U27" s="415"/>
      <c r="V27" s="415"/>
      <c r="W27" s="415"/>
      <c r="Z27" s="417" t="str">
        <f t="shared" si="7"/>
        <v>חופשה / טיול</v>
      </c>
      <c r="AA27" s="417" t="str">
        <f t="shared" si="3"/>
        <v>חופשה / טיול</v>
      </c>
      <c r="AB27" s="417">
        <f t="shared" si="4"/>
        <v>0</v>
      </c>
      <c r="AC27" s="417">
        <f t="shared" si="9"/>
        <v>24</v>
      </c>
      <c r="AD27" s="417">
        <f t="shared" si="8"/>
        <v>23</v>
      </c>
      <c r="AE27" s="417">
        <f t="shared" si="11"/>
        <v>0</v>
      </c>
      <c r="AF27" s="417" t="e">
        <f t="shared" ca="1" si="10"/>
        <v>#N/A</v>
      </c>
      <c r="AG27" s="446">
        <f t="shared" si="0"/>
        <v>0</v>
      </c>
      <c r="AJ27" s="473" t="s">
        <v>318</v>
      </c>
      <c r="AK27" s="472" t="s">
        <v>319</v>
      </c>
      <c r="AN27" s="436" t="s">
        <v>30</v>
      </c>
      <c r="AO27" s="430"/>
      <c r="AP27" s="417" t="str">
        <f>שיקוף!D29</f>
        <v>מתנות לאירועים ושמחות</v>
      </c>
      <c r="AQ27" s="417" t="str">
        <f>'חודש א'!K31</f>
        <v>מתנות לאירועים ושמחות</v>
      </c>
      <c r="AR27" s="417" t="str">
        <f>ב!K31</f>
        <v>מתנות לאירועים ושמחות</v>
      </c>
      <c r="AS27" s="417" t="str">
        <f>ג!K31</f>
        <v>מתנות לאירועים ושמחות</v>
      </c>
      <c r="AT27" s="417" t="str">
        <f>ד!K31</f>
        <v>מתנות לאירועים ושמחות</v>
      </c>
      <c r="AU27" s="417" t="str">
        <f>ה!K31</f>
        <v>מתנות לאירועים ושמחות</v>
      </c>
      <c r="AV27" s="417" t="str">
        <f>ו!K31</f>
        <v>מתנות לאירועים ושמחות</v>
      </c>
      <c r="AW27" s="417" t="str">
        <f>ז!K31</f>
        <v>מתנות לאירועים ושמחות</v>
      </c>
      <c r="AX27" s="417" t="str">
        <f>ח!K31</f>
        <v>מתנות לאירועים ושמחות</v>
      </c>
      <c r="AY27" s="417" t="str">
        <f>ט!K31</f>
        <v>מתנות לאירועים ושמחות</v>
      </c>
      <c r="AZ27" s="417" t="str">
        <f>י!K31</f>
        <v>מתנות לאירועים ושמחות</v>
      </c>
      <c r="BA27" s="417" t="str">
        <f>יא!K31</f>
        <v>מתנות לאירועים ושמחות</v>
      </c>
      <c r="BB27" s="417" t="str">
        <f>יב!K31</f>
        <v>מתנות לאירועים ושמחות</v>
      </c>
      <c r="BD27" s="437">
        <f>שיקוף!F29</f>
        <v>0</v>
      </c>
      <c r="BE27" s="417">
        <f>'חודש א'!M31</f>
        <v>0</v>
      </c>
      <c r="BF27" s="417">
        <f>ב!M31</f>
        <v>0</v>
      </c>
      <c r="BG27" s="417">
        <f>ג!M31</f>
        <v>0</v>
      </c>
      <c r="BH27" s="417">
        <f>ד!M31</f>
        <v>0</v>
      </c>
      <c r="BI27" s="417">
        <f>ה!M31</f>
        <v>0</v>
      </c>
      <c r="BJ27" s="417">
        <f>ו!M31</f>
        <v>0</v>
      </c>
      <c r="BK27" s="417">
        <f>ז!M31</f>
        <v>0</v>
      </c>
      <c r="BL27" s="417">
        <f>ח!M31</f>
        <v>0</v>
      </c>
      <c r="BM27" s="417">
        <f>ט!M31</f>
        <v>0</v>
      </c>
      <c r="BN27" s="417">
        <f>י!M31</f>
        <v>0</v>
      </c>
      <c r="BO27" s="417">
        <f>יא!M31</f>
        <v>0</v>
      </c>
      <c r="BP27" s="417">
        <f>יב!M31</f>
        <v>0</v>
      </c>
      <c r="BR27" s="417">
        <f>'חודש א'!L31</f>
        <v>0</v>
      </c>
      <c r="BS27" s="417">
        <f>ב!L31</f>
        <v>0</v>
      </c>
      <c r="BT27" s="417">
        <f>ג!L31</f>
        <v>0</v>
      </c>
      <c r="BU27" s="417">
        <f>ד!L31</f>
        <v>0</v>
      </c>
      <c r="BV27" s="417">
        <f>ה!L31</f>
        <v>0</v>
      </c>
      <c r="BW27" s="417">
        <f>ו!L31</f>
        <v>0</v>
      </c>
      <c r="BX27" s="417">
        <f>ז!L31</f>
        <v>0</v>
      </c>
      <c r="BY27" s="417">
        <f>ח!L31</f>
        <v>0</v>
      </c>
      <c r="BZ27" s="417">
        <f>ט!L31</f>
        <v>0</v>
      </c>
      <c r="CA27" s="417">
        <f>י!L31</f>
        <v>0</v>
      </c>
      <c r="CB27" s="417">
        <f>יא!L31</f>
        <v>0</v>
      </c>
      <c r="CC27" s="417">
        <f>יב!L31</f>
        <v>0</v>
      </c>
      <c r="CY27" s="453">
        <f t="shared" si="12"/>
        <v>0</v>
      </c>
      <c r="CZ27" s="481" t="s">
        <v>362</v>
      </c>
    </row>
    <row r="28" spans="1:104" ht="17.25" thickBot="1" x14ac:dyDescent="0.35">
      <c r="A28" s="415"/>
      <c r="B28" s="415"/>
      <c r="C28" s="415"/>
      <c r="D28" s="415"/>
      <c r="E28" s="415"/>
      <c r="F28" s="439" t="s">
        <v>30</v>
      </c>
      <c r="G28" s="440">
        <f t="shared" si="1"/>
        <v>0</v>
      </c>
      <c r="H28" s="415"/>
      <c r="I28" s="449">
        <f t="shared" si="2"/>
        <v>0</v>
      </c>
      <c r="J28" s="450"/>
      <c r="K28" s="450"/>
      <c r="L28" s="450"/>
      <c r="M28" s="450"/>
      <c r="N28" s="450"/>
      <c r="O28" s="451"/>
      <c r="P28" s="452"/>
      <c r="Q28" s="415"/>
      <c r="R28" s="415"/>
      <c r="S28" s="415"/>
      <c r="T28" s="415"/>
      <c r="U28" s="415"/>
      <c r="V28" s="415"/>
      <c r="W28" s="415"/>
      <c r="Z28" s="417" t="str">
        <f t="shared" si="7"/>
        <v>יהדות / חגים</v>
      </c>
      <c r="AA28" s="417" t="str">
        <f t="shared" si="3"/>
        <v>יהדות / חגים</v>
      </c>
      <c r="AB28" s="417">
        <f t="shared" si="4"/>
        <v>0</v>
      </c>
      <c r="AC28" s="417">
        <f t="shared" si="9"/>
        <v>25</v>
      </c>
      <c r="AD28" s="417">
        <f t="shared" si="8"/>
        <v>24</v>
      </c>
      <c r="AE28" s="417">
        <f t="shared" si="11"/>
        <v>0</v>
      </c>
      <c r="AF28" s="417" t="e">
        <f t="shared" ca="1" si="10"/>
        <v>#N/A</v>
      </c>
      <c r="AG28" s="446">
        <f t="shared" si="0"/>
        <v>0</v>
      </c>
      <c r="AJ28" s="473" t="s">
        <v>320</v>
      </c>
      <c r="AK28" s="472" t="s">
        <v>321</v>
      </c>
      <c r="AN28" s="436" t="s">
        <v>322</v>
      </c>
      <c r="AO28" s="430"/>
      <c r="AP28" s="417" t="str">
        <f>שיקוף!D30</f>
        <v>רכישות ושירותים</v>
      </c>
      <c r="AQ28" s="417" t="str">
        <f>'חודש א'!K32</f>
        <v>רכישות ושירותים</v>
      </c>
      <c r="AR28" s="417" t="str">
        <f>ב!K32</f>
        <v>רכישות ושירותים</v>
      </c>
      <c r="AS28" s="417" t="str">
        <f>ג!K32</f>
        <v>רכישות ושירותים</v>
      </c>
      <c r="AT28" s="417" t="str">
        <f>ד!K32</f>
        <v>רכישות ושירותים</v>
      </c>
      <c r="AU28" s="417" t="str">
        <f>ה!K32</f>
        <v>רכישות ושירותים</v>
      </c>
      <c r="AV28" s="417" t="str">
        <f>ו!K32</f>
        <v>רכישות ושירותים</v>
      </c>
      <c r="AW28" s="417" t="str">
        <f>ז!K32</f>
        <v>רכישות ושירותים</v>
      </c>
      <c r="AX28" s="417" t="str">
        <f>ח!K32</f>
        <v>רכישות ושירותים</v>
      </c>
      <c r="AY28" s="417" t="str">
        <f>ט!K32</f>
        <v>רכישות ושירותים</v>
      </c>
      <c r="AZ28" s="417" t="str">
        <f>י!K32</f>
        <v>רכישות ושירותים</v>
      </c>
      <c r="BA28" s="417" t="str">
        <f>יא!K32</f>
        <v>רכישות ושירותים</v>
      </c>
      <c r="BB28" s="417" t="str">
        <f>יב!K32</f>
        <v>רכישות ושירותים</v>
      </c>
      <c r="BD28" s="437">
        <f>שיקוף!F30</f>
        <v>0</v>
      </c>
      <c r="BE28" s="417">
        <f>'חודש א'!M32</f>
        <v>0</v>
      </c>
      <c r="BF28" s="417">
        <f>ב!M32</f>
        <v>0</v>
      </c>
      <c r="BG28" s="417">
        <f>ג!M32</f>
        <v>0</v>
      </c>
      <c r="BH28" s="417">
        <f>ד!M32</f>
        <v>0</v>
      </c>
      <c r="BI28" s="417">
        <f>ה!M32</f>
        <v>0</v>
      </c>
      <c r="BJ28" s="417">
        <f>ו!M32</f>
        <v>0</v>
      </c>
      <c r="BK28" s="417">
        <f>ז!M32</f>
        <v>0</v>
      </c>
      <c r="BL28" s="417">
        <f>ח!M32</f>
        <v>0</v>
      </c>
      <c r="BM28" s="417">
        <f>ט!M32</f>
        <v>0</v>
      </c>
      <c r="BN28" s="417">
        <f>י!M32</f>
        <v>0</v>
      </c>
      <c r="BO28" s="417">
        <f>יא!M32</f>
        <v>0</v>
      </c>
      <c r="BP28" s="417">
        <f>יב!M32</f>
        <v>0</v>
      </c>
      <c r="BR28" s="417">
        <f>'חודש א'!L32</f>
        <v>0</v>
      </c>
      <c r="BS28" s="417">
        <f>ב!L32</f>
        <v>0</v>
      </c>
      <c r="BT28" s="417">
        <f>ג!L32</f>
        <v>0</v>
      </c>
      <c r="BU28" s="417">
        <f>ד!L32</f>
        <v>0</v>
      </c>
      <c r="BV28" s="417">
        <f>ה!L32</f>
        <v>0</v>
      </c>
      <c r="BW28" s="417">
        <f>ו!L32</f>
        <v>0</v>
      </c>
      <c r="BX28" s="417">
        <f>ז!L32</f>
        <v>0</v>
      </c>
      <c r="BY28" s="417">
        <f>ח!L32</f>
        <v>0</v>
      </c>
      <c r="BZ28" s="417">
        <f>ט!L32</f>
        <v>0</v>
      </c>
      <c r="CA28" s="417">
        <f>י!L32</f>
        <v>0</v>
      </c>
      <c r="CB28" s="417">
        <f>יא!L32</f>
        <v>0</v>
      </c>
      <c r="CC28" s="417">
        <f>יב!L32</f>
        <v>0</v>
      </c>
      <c r="CY28" s="453">
        <f t="shared" si="12"/>
        <v>0</v>
      </c>
      <c r="CZ28" s="481" t="s">
        <v>363</v>
      </c>
    </row>
    <row r="29" spans="1:104" ht="16.5" x14ac:dyDescent="0.3">
      <c r="A29" s="415"/>
      <c r="B29" s="415"/>
      <c r="C29" s="415"/>
      <c r="D29" s="415"/>
      <c r="E29" s="415"/>
      <c r="F29" s="439" t="s">
        <v>322</v>
      </c>
      <c r="G29" s="440">
        <f t="shared" si="1"/>
        <v>0</v>
      </c>
      <c r="H29" s="415"/>
      <c r="I29" s="449">
        <f t="shared" si="2"/>
        <v>0</v>
      </c>
      <c r="J29" s="450"/>
      <c r="K29" s="450"/>
      <c r="L29" s="450"/>
      <c r="M29" s="450"/>
      <c r="N29" s="450"/>
      <c r="O29" s="451"/>
      <c r="P29" s="452"/>
      <c r="Q29" s="415"/>
      <c r="R29" s="415"/>
      <c r="S29" s="415"/>
      <c r="T29" s="415"/>
      <c r="U29" s="415"/>
      <c r="V29" s="415"/>
      <c r="W29" s="415"/>
      <c r="Z29" s="417" t="str">
        <f t="shared" si="7"/>
        <v>מתנות לאירועים ושמחות</v>
      </c>
      <c r="AA29" s="417" t="str">
        <f t="shared" si="3"/>
        <v>מתנות לאירועים ושמחות</v>
      </c>
      <c r="AB29" s="417">
        <f t="shared" si="4"/>
        <v>0</v>
      </c>
      <c r="AC29" s="417">
        <f t="shared" si="9"/>
        <v>26</v>
      </c>
      <c r="AD29" s="417">
        <f t="shared" si="8"/>
        <v>25</v>
      </c>
      <c r="AE29" s="417">
        <f t="shared" si="11"/>
        <v>0</v>
      </c>
      <c r="AF29" s="417" t="e">
        <f t="shared" ca="1" si="10"/>
        <v>#N/A</v>
      </c>
      <c r="AG29" s="446">
        <f t="shared" si="0"/>
        <v>0</v>
      </c>
      <c r="AN29" s="436" t="s">
        <v>31</v>
      </c>
      <c r="AO29" s="430"/>
      <c r="AP29" s="417" t="str">
        <f>שיקוף!D31</f>
        <v>תספורת וקוסמטיקה</v>
      </c>
      <c r="AQ29" s="417" t="str">
        <f>'חודש א'!K33</f>
        <v>תספורת וקוסמטיקה</v>
      </c>
      <c r="AR29" s="417" t="str">
        <f>ב!K33</f>
        <v>תספורת וקוסמטיקה</v>
      </c>
      <c r="AS29" s="417" t="str">
        <f>ג!K33</f>
        <v>תספורת וקוסמטיקה</v>
      </c>
      <c r="AT29" s="417" t="str">
        <f>ד!K33</f>
        <v>תספורת וקוסמטיקה</v>
      </c>
      <c r="AU29" s="417" t="str">
        <f>ה!K33</f>
        <v>תספורת וקוסמטיקה</v>
      </c>
      <c r="AV29" s="417" t="str">
        <f>ו!K33</f>
        <v>תספורת וקוסמטיקה</v>
      </c>
      <c r="AW29" s="417" t="str">
        <f>ז!K33</f>
        <v>תספורת וקוסמטיקה</v>
      </c>
      <c r="AX29" s="417" t="str">
        <f>ח!K33</f>
        <v>תספורת וקוסמטיקה</v>
      </c>
      <c r="AY29" s="417" t="str">
        <f>ט!K33</f>
        <v>תספורת וקוסמטיקה</v>
      </c>
      <c r="AZ29" s="417" t="str">
        <f>י!K33</f>
        <v>תספורת וקוסמטיקה</v>
      </c>
      <c r="BA29" s="417" t="str">
        <f>יא!K33</f>
        <v>תספורת וקוסמטיקה</v>
      </c>
      <c r="BB29" s="417" t="str">
        <f>יב!K33</f>
        <v>תספורת וקוסמטיקה</v>
      </c>
      <c r="BD29" s="437">
        <f>שיקוף!F31</f>
        <v>0</v>
      </c>
      <c r="BE29" s="417">
        <f>'חודש א'!M33</f>
        <v>0</v>
      </c>
      <c r="BF29" s="417">
        <f>ב!M33</f>
        <v>0</v>
      </c>
      <c r="BG29" s="417">
        <f>ג!M33</f>
        <v>0</v>
      </c>
      <c r="BH29" s="417">
        <f>ד!M33</f>
        <v>0</v>
      </c>
      <c r="BI29" s="417">
        <f>ה!M33</f>
        <v>0</v>
      </c>
      <c r="BJ29" s="417">
        <f>ו!M33</f>
        <v>0</v>
      </c>
      <c r="BK29" s="417">
        <f>ז!M33</f>
        <v>0</v>
      </c>
      <c r="BL29" s="417">
        <f>ח!M33</f>
        <v>0</v>
      </c>
      <c r="BM29" s="417">
        <f>ט!M33</f>
        <v>0</v>
      </c>
      <c r="BN29" s="417">
        <f>י!M33</f>
        <v>0</v>
      </c>
      <c r="BO29" s="417">
        <f>יא!M33</f>
        <v>0</v>
      </c>
      <c r="BP29" s="417">
        <f>יב!M33</f>
        <v>0</v>
      </c>
      <c r="BR29" s="417">
        <f>'חודש א'!L33</f>
        <v>0</v>
      </c>
      <c r="BS29" s="417">
        <f>ב!L33</f>
        <v>0</v>
      </c>
      <c r="BT29" s="417">
        <f>ג!L33</f>
        <v>0</v>
      </c>
      <c r="BU29" s="417">
        <f>ד!L33</f>
        <v>0</v>
      </c>
      <c r="BV29" s="417">
        <f>ה!L33</f>
        <v>0</v>
      </c>
      <c r="BW29" s="417">
        <f>ו!L33</f>
        <v>0</v>
      </c>
      <c r="BX29" s="417">
        <f>ז!L33</f>
        <v>0</v>
      </c>
      <c r="BY29" s="417">
        <f>ח!L33</f>
        <v>0</v>
      </c>
      <c r="BZ29" s="417">
        <f>ט!L33</f>
        <v>0</v>
      </c>
      <c r="CA29" s="417">
        <f>י!L33</f>
        <v>0</v>
      </c>
      <c r="CB29" s="417">
        <f>יא!L33</f>
        <v>0</v>
      </c>
      <c r="CC29" s="417">
        <f>יב!L33</f>
        <v>0</v>
      </c>
      <c r="CY29" s="453">
        <f t="shared" si="12"/>
        <v>0</v>
      </c>
      <c r="CZ29" s="481" t="s">
        <v>364</v>
      </c>
    </row>
    <row r="30" spans="1:104" ht="15" customHeight="1" x14ac:dyDescent="0.3">
      <c r="A30" s="415"/>
      <c r="B30" s="415"/>
      <c r="C30" s="415"/>
      <c r="D30" s="415"/>
      <c r="E30" s="415"/>
      <c r="F30" s="439" t="s">
        <v>31</v>
      </c>
      <c r="G30" s="440">
        <f t="shared" si="1"/>
        <v>0</v>
      </c>
      <c r="H30" s="415"/>
      <c r="I30" s="449">
        <f t="shared" si="2"/>
        <v>0</v>
      </c>
      <c r="J30" s="450"/>
      <c r="K30" s="450"/>
      <c r="L30" s="450"/>
      <c r="M30" s="450"/>
      <c r="N30" s="450"/>
      <c r="O30" s="451"/>
      <c r="P30" s="452"/>
      <c r="Q30" s="415"/>
      <c r="R30" s="415"/>
      <c r="S30" s="415"/>
      <c r="T30" s="415"/>
      <c r="U30" s="415"/>
      <c r="V30" s="415"/>
      <c r="W30" s="415"/>
      <c r="Z30" s="417" t="str">
        <f t="shared" si="7"/>
        <v>רכישות ושירותים</v>
      </c>
      <c r="AA30" s="417" t="str">
        <f t="shared" si="3"/>
        <v>רכישות ושירותים</v>
      </c>
      <c r="AB30" s="417">
        <f t="shared" si="4"/>
        <v>0</v>
      </c>
      <c r="AC30" s="417">
        <f t="shared" si="9"/>
        <v>27</v>
      </c>
      <c r="AD30" s="417">
        <f t="shared" si="8"/>
        <v>26</v>
      </c>
      <c r="AE30" s="417">
        <f t="shared" si="11"/>
        <v>0</v>
      </c>
      <c r="AF30" s="417" t="e">
        <f t="shared" ca="1" si="10"/>
        <v>#N/A</v>
      </c>
      <c r="AG30" s="446">
        <f t="shared" si="0"/>
        <v>0</v>
      </c>
      <c r="AN30" s="436" t="s">
        <v>63</v>
      </c>
      <c r="AO30" s="430"/>
      <c r="AP30" s="417" t="str">
        <f>שיקוף!D32</f>
        <v>ביטוח לאומי (למי שלא עובד)</v>
      </c>
      <c r="AQ30" s="417" t="str">
        <f>'חודש א'!K34</f>
        <v>ביטוח לאומי (למי שלא עובד)</v>
      </c>
      <c r="AR30" s="417" t="str">
        <f>ב!K34</f>
        <v>ביטוח לאומי (למי שלא עובד)</v>
      </c>
      <c r="AS30" s="417" t="str">
        <f>ג!K34</f>
        <v>ביטוח לאומי (למי שלא עובד)</v>
      </c>
      <c r="AT30" s="417" t="str">
        <f>ד!K34</f>
        <v>ביטוח לאומי (למי שלא עובד)</v>
      </c>
      <c r="AU30" s="417" t="str">
        <f>ה!K34</f>
        <v>ביטוח לאומי (למי שלא עובד)</v>
      </c>
      <c r="AV30" s="417" t="str">
        <f>ו!K34</f>
        <v>ביטוח לאומי (למי שלא עובד)</v>
      </c>
      <c r="AW30" s="417" t="str">
        <f>ז!K34</f>
        <v>ביטוח לאומי (למי שלא עובד)</v>
      </c>
      <c r="AX30" s="417" t="str">
        <f>ח!K34</f>
        <v>ביטוח לאומי (למי שלא עובד)</v>
      </c>
      <c r="AY30" s="417" t="str">
        <f>ט!K34</f>
        <v>ביטוח לאומי (למי שלא עובד)</v>
      </c>
      <c r="AZ30" s="417" t="str">
        <f>י!K34</f>
        <v>ביטוח לאומי (למי שלא עובד)</v>
      </c>
      <c r="BA30" s="417" t="str">
        <f>יא!K34</f>
        <v>ביטוח לאומי (למי שלא עובד)</v>
      </c>
      <c r="BB30" s="417" t="str">
        <f>יב!K34</f>
        <v>ביטוח לאומי (למי שלא עובד)</v>
      </c>
      <c r="BD30" s="437">
        <f>שיקוף!F32</f>
        <v>0</v>
      </c>
      <c r="BE30" s="417">
        <f>'חודש א'!M34</f>
        <v>0</v>
      </c>
      <c r="BF30" s="417">
        <f>ב!M34</f>
        <v>0</v>
      </c>
      <c r="BG30" s="417">
        <f>ג!M34</f>
        <v>0</v>
      </c>
      <c r="BH30" s="417">
        <f>ד!M34</f>
        <v>0</v>
      </c>
      <c r="BI30" s="417">
        <f>ה!M34</f>
        <v>0</v>
      </c>
      <c r="BJ30" s="417">
        <f>ו!M34</f>
        <v>0</v>
      </c>
      <c r="BK30" s="417">
        <f>ז!M34</f>
        <v>0</v>
      </c>
      <c r="BL30" s="417">
        <f>ח!M34</f>
        <v>0</v>
      </c>
      <c r="BM30" s="417">
        <f>ט!M34</f>
        <v>0</v>
      </c>
      <c r="BN30" s="417">
        <f>י!M34</f>
        <v>0</v>
      </c>
      <c r="BO30" s="417">
        <f>יא!M34</f>
        <v>0</v>
      </c>
      <c r="BP30" s="417">
        <f>יב!M34</f>
        <v>0</v>
      </c>
      <c r="BR30" s="417">
        <f>'חודש א'!L34</f>
        <v>0</v>
      </c>
      <c r="BS30" s="417">
        <f>ב!L34</f>
        <v>0</v>
      </c>
      <c r="BT30" s="417">
        <f>ג!L34</f>
        <v>0</v>
      </c>
      <c r="BU30" s="417">
        <f>ד!L34</f>
        <v>0</v>
      </c>
      <c r="BV30" s="417">
        <f>ה!L34</f>
        <v>0</v>
      </c>
      <c r="BW30" s="417">
        <f>ו!L34</f>
        <v>0</v>
      </c>
      <c r="BX30" s="417">
        <f>ז!L34</f>
        <v>0</v>
      </c>
      <c r="BY30" s="417">
        <f>ח!L34</f>
        <v>0</v>
      </c>
      <c r="BZ30" s="417">
        <f>ט!L34</f>
        <v>0</v>
      </c>
      <c r="CA30" s="417">
        <f>י!L34</f>
        <v>0</v>
      </c>
      <c r="CB30" s="417">
        <f>יא!L34</f>
        <v>0</v>
      </c>
      <c r="CC30" s="417">
        <f>יב!L34</f>
        <v>0</v>
      </c>
      <c r="CY30" s="453">
        <f t="shared" si="12"/>
        <v>0</v>
      </c>
      <c r="CZ30" s="481" t="s">
        <v>365</v>
      </c>
    </row>
    <row r="31" spans="1:104" ht="16.5" x14ac:dyDescent="0.3">
      <c r="A31" s="415"/>
      <c r="B31" s="415"/>
      <c r="C31" s="415"/>
      <c r="D31" s="415"/>
      <c r="E31" s="415"/>
      <c r="F31" s="439" t="s">
        <v>63</v>
      </c>
      <c r="G31" s="440">
        <f t="shared" si="1"/>
        <v>0</v>
      </c>
      <c r="H31" s="415"/>
      <c r="I31" s="449">
        <f t="shared" si="2"/>
        <v>0</v>
      </c>
      <c r="J31" s="450"/>
      <c r="K31" s="450"/>
      <c r="L31" s="450"/>
      <c r="M31" s="450"/>
      <c r="N31" s="450"/>
      <c r="O31" s="451"/>
      <c r="P31" s="452"/>
      <c r="Q31" s="415"/>
      <c r="R31" s="415"/>
      <c r="S31" s="415"/>
      <c r="T31" s="415"/>
      <c r="U31" s="415"/>
      <c r="V31" s="415"/>
      <c r="W31" s="415"/>
      <c r="Z31" s="417" t="str">
        <f t="shared" si="7"/>
        <v>תספורת וקוסמטיקה</v>
      </c>
      <c r="AA31" s="417" t="str">
        <f t="shared" si="3"/>
        <v>תספורת וקוסמטיקה</v>
      </c>
      <c r="AB31" s="417">
        <f t="shared" si="4"/>
        <v>0</v>
      </c>
      <c r="AC31" s="417">
        <f t="shared" si="9"/>
        <v>28</v>
      </c>
      <c r="AD31" s="417">
        <f t="shared" si="8"/>
        <v>27</v>
      </c>
      <c r="AE31" s="417">
        <f t="shared" si="11"/>
        <v>0</v>
      </c>
      <c r="AF31" s="417" t="e">
        <f t="shared" ca="1" si="10"/>
        <v>#N/A</v>
      </c>
      <c r="AG31" s="446">
        <f t="shared" si="0"/>
        <v>0</v>
      </c>
      <c r="AN31" s="436" t="s">
        <v>8</v>
      </c>
      <c r="AO31" s="430"/>
      <c r="AP31" s="417" t="str">
        <f>שיקוף!D33</f>
        <v>מזון</v>
      </c>
      <c r="AQ31" s="417" t="str">
        <f>'חודש א'!K35</f>
        <v>מזון</v>
      </c>
      <c r="AR31" s="417" t="str">
        <f>ב!K35</f>
        <v>מזון</v>
      </c>
      <c r="AS31" s="417" t="str">
        <f>ג!K35</f>
        <v>מזון</v>
      </c>
      <c r="AT31" s="417" t="str">
        <f>ד!K35</f>
        <v>מזון</v>
      </c>
      <c r="AU31" s="417" t="str">
        <f>ה!K35</f>
        <v>מזון</v>
      </c>
      <c r="AV31" s="417" t="str">
        <f>ו!K35</f>
        <v>מזון</v>
      </c>
      <c r="AW31" s="417" t="str">
        <f>ז!K35</f>
        <v>מזון</v>
      </c>
      <c r="AX31" s="417" t="str">
        <f>ח!K35</f>
        <v>מזון</v>
      </c>
      <c r="AY31" s="417" t="str">
        <f>ט!K35</f>
        <v>מזון</v>
      </c>
      <c r="AZ31" s="417" t="str">
        <f>י!K35</f>
        <v>מזון</v>
      </c>
      <c r="BA31" s="417" t="str">
        <f>יא!K35</f>
        <v>מזון</v>
      </c>
      <c r="BB31" s="417" t="str">
        <f>יב!K35</f>
        <v>מזון</v>
      </c>
      <c r="BD31" s="437">
        <f>שיקוף!F33</f>
        <v>0</v>
      </c>
      <c r="BE31" s="417">
        <f>'חודש א'!M35</f>
        <v>0</v>
      </c>
      <c r="BF31" s="417">
        <f>ב!M35</f>
        <v>0</v>
      </c>
      <c r="BG31" s="417">
        <f>ג!M35</f>
        <v>0</v>
      </c>
      <c r="BH31" s="417">
        <f>ד!M35</f>
        <v>0</v>
      </c>
      <c r="BI31" s="417">
        <f>ה!M35</f>
        <v>0</v>
      </c>
      <c r="BJ31" s="417">
        <f>ו!M35</f>
        <v>0</v>
      </c>
      <c r="BK31" s="417">
        <f>ז!M35</f>
        <v>0</v>
      </c>
      <c r="BL31" s="417">
        <f>ח!M35</f>
        <v>0</v>
      </c>
      <c r="BM31" s="417">
        <f>ט!M35</f>
        <v>0</v>
      </c>
      <c r="BN31" s="417">
        <f>י!M35</f>
        <v>0</v>
      </c>
      <c r="BO31" s="417">
        <f>יא!M35</f>
        <v>0</v>
      </c>
      <c r="BP31" s="417">
        <f>יב!M35</f>
        <v>0</v>
      </c>
      <c r="BR31" s="417">
        <f>'חודש א'!L35</f>
        <v>0</v>
      </c>
      <c r="BS31" s="417">
        <f>ב!L35</f>
        <v>0</v>
      </c>
      <c r="BT31" s="417">
        <f>ג!L35</f>
        <v>0</v>
      </c>
      <c r="BU31" s="417">
        <f>ד!L35</f>
        <v>0</v>
      </c>
      <c r="BV31" s="417">
        <f>ה!L35</f>
        <v>0</v>
      </c>
      <c r="BW31" s="417">
        <f>ו!L35</f>
        <v>0</v>
      </c>
      <c r="BX31" s="417">
        <f>ז!L35</f>
        <v>0</v>
      </c>
      <c r="BY31" s="417">
        <f>ח!L35</f>
        <v>0</v>
      </c>
      <c r="BZ31" s="417">
        <f>ט!L35</f>
        <v>0</v>
      </c>
      <c r="CA31" s="417">
        <f>י!L35</f>
        <v>0</v>
      </c>
      <c r="CB31" s="417">
        <f>יא!L35</f>
        <v>0</v>
      </c>
      <c r="CC31" s="417">
        <f>יב!L35</f>
        <v>0</v>
      </c>
      <c r="CY31" s="453">
        <f t="shared" si="12"/>
        <v>0</v>
      </c>
      <c r="CZ31" s="481" t="s">
        <v>366</v>
      </c>
    </row>
    <row r="32" spans="1:104" ht="15.75" customHeight="1" x14ac:dyDescent="0.3">
      <c r="A32" s="415"/>
      <c r="B32" s="415"/>
      <c r="C32" s="415"/>
      <c r="D32" s="415"/>
      <c r="E32" s="415"/>
      <c r="F32" s="439" t="s">
        <v>8</v>
      </c>
      <c r="G32" s="440">
        <f t="shared" si="1"/>
        <v>0</v>
      </c>
      <c r="H32" s="415"/>
      <c r="I32" s="449">
        <f t="shared" si="2"/>
        <v>0</v>
      </c>
      <c r="J32" s="450"/>
      <c r="K32" s="450"/>
      <c r="L32" s="450"/>
      <c r="M32" s="450"/>
      <c r="N32" s="450"/>
      <c r="O32" s="451"/>
      <c r="P32" s="452"/>
      <c r="Q32" s="415"/>
      <c r="R32" s="415"/>
      <c r="S32" s="415"/>
      <c r="T32" s="415"/>
      <c r="U32" s="415"/>
      <c r="V32" s="415"/>
      <c r="W32" s="415"/>
      <c r="Z32" s="417" t="str">
        <f t="shared" si="7"/>
        <v>ביטוח לאומי (למי שלא עובד)</v>
      </c>
      <c r="AA32" s="417" t="str">
        <f t="shared" si="3"/>
        <v>ביטוח לאומי (למי שלא עובד)</v>
      </c>
      <c r="AB32" s="417">
        <f t="shared" si="4"/>
        <v>0</v>
      </c>
      <c r="AC32" s="417">
        <f t="shared" si="9"/>
        <v>29</v>
      </c>
      <c r="AD32" s="417">
        <f t="shared" si="8"/>
        <v>28</v>
      </c>
      <c r="AE32" s="417">
        <f t="shared" si="11"/>
        <v>0</v>
      </c>
      <c r="AF32" s="417" t="e">
        <f t="shared" ca="1" si="10"/>
        <v>#N/A</v>
      </c>
      <c r="AG32" s="446">
        <f t="shared" si="0"/>
        <v>0</v>
      </c>
      <c r="AN32" s="436" t="s">
        <v>32</v>
      </c>
      <c r="AO32" s="430"/>
      <c r="AP32" s="417" t="str">
        <f>שיקוף!D34</f>
        <v>תחבורה ציבורית</v>
      </c>
      <c r="AQ32" s="417" t="str">
        <f>'חודש א'!K36</f>
        <v>תחבורה ציבורית</v>
      </c>
      <c r="AR32" s="417" t="str">
        <f>ב!K36</f>
        <v>תחבורה ציבורית</v>
      </c>
      <c r="AS32" s="417" t="str">
        <f>ג!K36</f>
        <v>תחבורה ציבורית</v>
      </c>
      <c r="AT32" s="417" t="str">
        <f>ד!K36</f>
        <v>תחבורה ציבורית</v>
      </c>
      <c r="AU32" s="417" t="str">
        <f>ה!K36</f>
        <v>תחבורה ציבורית</v>
      </c>
      <c r="AV32" s="417" t="str">
        <f>ו!K36</f>
        <v>תחבורה ציבורית</v>
      </c>
      <c r="AW32" s="417" t="str">
        <f>ז!K36</f>
        <v>תחבורה ציבורית</v>
      </c>
      <c r="AX32" s="417" t="str">
        <f>ח!K36</f>
        <v>תחבורה ציבורית</v>
      </c>
      <c r="AY32" s="417" t="str">
        <f>ט!K36</f>
        <v>תחבורה ציבורית</v>
      </c>
      <c r="AZ32" s="417" t="str">
        <f>י!K36</f>
        <v>תחבורה ציבורית</v>
      </c>
      <c r="BA32" s="417" t="str">
        <f>יא!K36</f>
        <v>תחבורה ציבורית</v>
      </c>
      <c r="BB32" s="417" t="str">
        <f>יב!K36</f>
        <v>תחבורה ציבורית</v>
      </c>
      <c r="BD32" s="437">
        <f>שיקוף!F34</f>
        <v>0</v>
      </c>
      <c r="BE32" s="417">
        <f>'חודש א'!M36</f>
        <v>0</v>
      </c>
      <c r="BF32" s="417">
        <f>ב!M36</f>
        <v>0</v>
      </c>
      <c r="BG32" s="417">
        <f>ג!M36</f>
        <v>0</v>
      </c>
      <c r="BH32" s="417">
        <f>ד!M36</f>
        <v>0</v>
      </c>
      <c r="BI32" s="417">
        <f>ה!M36</f>
        <v>0</v>
      </c>
      <c r="BJ32" s="417">
        <f>ו!M36</f>
        <v>0</v>
      </c>
      <c r="BK32" s="417">
        <f>ז!M36</f>
        <v>0</v>
      </c>
      <c r="BL32" s="417">
        <f>ח!M36</f>
        <v>0</v>
      </c>
      <c r="BM32" s="417">
        <f>ט!M36</f>
        <v>0</v>
      </c>
      <c r="BN32" s="417">
        <f>י!M36</f>
        <v>0</v>
      </c>
      <c r="BO32" s="417">
        <f>יא!M36</f>
        <v>0</v>
      </c>
      <c r="BP32" s="417">
        <f>יב!M36</f>
        <v>0</v>
      </c>
      <c r="BR32" s="417">
        <f>'חודש א'!L36</f>
        <v>0</v>
      </c>
      <c r="BS32" s="417">
        <f>ב!L36</f>
        <v>0</v>
      </c>
      <c r="BT32" s="417">
        <f>ג!L36</f>
        <v>0</v>
      </c>
      <c r="BU32" s="417">
        <f>ד!L36</f>
        <v>0</v>
      </c>
      <c r="BV32" s="417">
        <f>ה!L36</f>
        <v>0</v>
      </c>
      <c r="BW32" s="417">
        <f>ו!L36</f>
        <v>0</v>
      </c>
      <c r="BX32" s="417">
        <f>ז!L36</f>
        <v>0</v>
      </c>
      <c r="BY32" s="417">
        <f>ח!L36</f>
        <v>0</v>
      </c>
      <c r="BZ32" s="417">
        <f>ט!L36</f>
        <v>0</v>
      </c>
      <c r="CA32" s="417">
        <f>י!L36</f>
        <v>0</v>
      </c>
      <c r="CB32" s="417">
        <f>יא!L36</f>
        <v>0</v>
      </c>
      <c r="CC32" s="417">
        <f>יב!L36</f>
        <v>0</v>
      </c>
      <c r="CY32" s="453">
        <f t="shared" si="12"/>
        <v>0</v>
      </c>
      <c r="CZ32" s="481" t="s">
        <v>367</v>
      </c>
    </row>
    <row r="33" spans="1:104" ht="15" customHeight="1" x14ac:dyDescent="0.3">
      <c r="A33" s="415"/>
      <c r="B33" s="415"/>
      <c r="C33" s="415"/>
      <c r="D33" s="415"/>
      <c r="E33" s="415"/>
      <c r="F33" s="439" t="s">
        <v>32</v>
      </c>
      <c r="G33" s="440">
        <f t="shared" si="1"/>
        <v>0</v>
      </c>
      <c r="H33" s="415"/>
      <c r="I33" s="449">
        <f t="shared" si="2"/>
        <v>0</v>
      </c>
      <c r="J33" s="450"/>
      <c r="K33" s="450"/>
      <c r="L33" s="450"/>
      <c r="M33" s="450"/>
      <c r="N33" s="450"/>
      <c r="O33" s="451"/>
      <c r="P33" s="452"/>
      <c r="Q33" s="415"/>
      <c r="R33" s="415"/>
      <c r="S33" s="415"/>
      <c r="T33" s="415"/>
      <c r="U33" s="415"/>
      <c r="V33" s="415"/>
      <c r="W33" s="415"/>
      <c r="Z33" s="417" t="str">
        <f t="shared" si="7"/>
        <v>מזון</v>
      </c>
      <c r="AA33" s="417" t="str">
        <f t="shared" si="3"/>
        <v>מזון</v>
      </c>
      <c r="AB33" s="417">
        <f t="shared" si="4"/>
        <v>0</v>
      </c>
      <c r="AC33" s="417">
        <f t="shared" si="9"/>
        <v>30</v>
      </c>
      <c r="AD33" s="417">
        <f t="shared" si="8"/>
        <v>29</v>
      </c>
      <c r="AE33" s="417">
        <f t="shared" si="11"/>
        <v>0</v>
      </c>
      <c r="AF33" s="417" t="e">
        <f t="shared" ca="1" si="10"/>
        <v>#N/A</v>
      </c>
      <c r="AG33" s="446">
        <f t="shared" si="0"/>
        <v>0</v>
      </c>
      <c r="AN33" s="436" t="s">
        <v>33</v>
      </c>
      <c r="AO33" s="430"/>
      <c r="AP33" s="417" t="str">
        <f>שיקוף!D35</f>
        <v>דלק וחניה</v>
      </c>
      <c r="AQ33" s="417" t="str">
        <f>'חודש א'!K37</f>
        <v>דלק וחניה</v>
      </c>
      <c r="AR33" s="417" t="str">
        <f>ב!K37</f>
        <v>דלק וחניה</v>
      </c>
      <c r="AS33" s="417" t="str">
        <f>ג!K37</f>
        <v>דלק וחניה</v>
      </c>
      <c r="AT33" s="417" t="str">
        <f>ד!K37</f>
        <v>דלק וחניה</v>
      </c>
      <c r="AU33" s="417" t="str">
        <f>ה!K37</f>
        <v>דלק וחניה</v>
      </c>
      <c r="AV33" s="417" t="str">
        <f>ו!K37</f>
        <v>דלק וחניה</v>
      </c>
      <c r="AW33" s="417" t="str">
        <f>ז!K37</f>
        <v>דלק וחניה</v>
      </c>
      <c r="AX33" s="417" t="str">
        <f>ח!K37</f>
        <v>דלק וחניה</v>
      </c>
      <c r="AY33" s="417" t="str">
        <f>ט!K37</f>
        <v>דלק וחניה</v>
      </c>
      <c r="AZ33" s="417" t="str">
        <f>י!K37</f>
        <v>דלק וחניה</v>
      </c>
      <c r="BA33" s="417" t="str">
        <f>יא!K37</f>
        <v>דלק וחניה</v>
      </c>
      <c r="BB33" s="417" t="str">
        <f>יב!K37</f>
        <v>דלק וחניה</v>
      </c>
      <c r="BD33" s="437">
        <f>שיקוף!F35</f>
        <v>0</v>
      </c>
      <c r="BE33" s="417">
        <f>'חודש א'!M37</f>
        <v>0</v>
      </c>
      <c r="BF33" s="417">
        <f>ב!M37</f>
        <v>0</v>
      </c>
      <c r="BG33" s="417">
        <f>ג!M37</f>
        <v>0</v>
      </c>
      <c r="BH33" s="417">
        <f>ד!M37</f>
        <v>0</v>
      </c>
      <c r="BI33" s="417">
        <f>ה!M37</f>
        <v>0</v>
      </c>
      <c r="BJ33" s="417">
        <f>ו!M37</f>
        <v>0</v>
      </c>
      <c r="BK33" s="417">
        <f>ז!M37</f>
        <v>0</v>
      </c>
      <c r="BL33" s="417">
        <f>ח!M37</f>
        <v>0</v>
      </c>
      <c r="BM33" s="417">
        <f>ט!M37</f>
        <v>0</v>
      </c>
      <c r="BN33" s="417">
        <f>י!M37</f>
        <v>0</v>
      </c>
      <c r="BO33" s="417">
        <f>יא!M37</f>
        <v>0</v>
      </c>
      <c r="BP33" s="417">
        <f>יב!M37</f>
        <v>0</v>
      </c>
      <c r="BR33" s="417">
        <f>'חודש א'!L37</f>
        <v>0</v>
      </c>
      <c r="BS33" s="417">
        <f>ב!L37</f>
        <v>0</v>
      </c>
      <c r="BT33" s="417">
        <f>ג!L37</f>
        <v>0</v>
      </c>
      <c r="BU33" s="417">
        <f>ד!L37</f>
        <v>0</v>
      </c>
      <c r="BV33" s="417">
        <f>ה!L37</f>
        <v>0</v>
      </c>
      <c r="BW33" s="417">
        <f>ו!L37</f>
        <v>0</v>
      </c>
      <c r="BX33" s="417">
        <f>ז!L37</f>
        <v>0</v>
      </c>
      <c r="BY33" s="417">
        <f>ח!L37</f>
        <v>0</v>
      </c>
      <c r="BZ33" s="417">
        <f>ט!L37</f>
        <v>0</v>
      </c>
      <c r="CA33" s="417">
        <f>י!L37</f>
        <v>0</v>
      </c>
      <c r="CB33" s="417">
        <f>יא!L37</f>
        <v>0</v>
      </c>
      <c r="CC33" s="417">
        <f>יב!L37</f>
        <v>0</v>
      </c>
      <c r="CY33" s="453">
        <f t="shared" si="12"/>
        <v>0</v>
      </c>
      <c r="CZ33" s="481" t="s">
        <v>368</v>
      </c>
    </row>
    <row r="34" spans="1:104" ht="15.75" customHeight="1" x14ac:dyDescent="0.3">
      <c r="A34" s="415"/>
      <c r="B34" s="415"/>
      <c r="C34" s="415"/>
      <c r="D34" s="415"/>
      <c r="E34" s="415"/>
      <c r="F34" s="439" t="s">
        <v>33</v>
      </c>
      <c r="G34" s="440">
        <f t="shared" si="1"/>
        <v>0</v>
      </c>
      <c r="H34" s="415"/>
      <c r="I34" s="449">
        <f t="shared" si="2"/>
        <v>0</v>
      </c>
      <c r="J34" s="450"/>
      <c r="K34" s="450"/>
      <c r="L34" s="450"/>
      <c r="M34" s="450"/>
      <c r="N34" s="450"/>
      <c r="O34" s="451"/>
      <c r="P34" s="452"/>
      <c r="Q34" s="415"/>
      <c r="R34" s="415"/>
      <c r="S34" s="415"/>
      <c r="T34" s="415"/>
      <c r="U34" s="415"/>
      <c r="V34" s="415"/>
      <c r="W34" s="415"/>
      <c r="Z34" s="417" t="str">
        <f t="shared" si="7"/>
        <v>תחבורה ציבורית</v>
      </c>
      <c r="AA34" s="417" t="str">
        <f t="shared" si="3"/>
        <v>תחבורה ציבורית</v>
      </c>
      <c r="AB34" s="417">
        <f t="shared" si="4"/>
        <v>0</v>
      </c>
      <c r="AC34" s="417">
        <f t="shared" si="9"/>
        <v>31</v>
      </c>
      <c r="AD34" s="417">
        <f t="shared" si="8"/>
        <v>30</v>
      </c>
      <c r="AE34" s="417">
        <f t="shared" si="11"/>
        <v>0</v>
      </c>
      <c r="AF34" s="417" t="e">
        <f t="shared" ca="1" si="10"/>
        <v>#N/A</v>
      </c>
      <c r="AG34" s="446">
        <f t="shared" si="0"/>
        <v>0</v>
      </c>
      <c r="AN34" s="436" t="s">
        <v>323</v>
      </c>
      <c r="AO34" s="430"/>
      <c r="AP34" s="417" t="str">
        <f>שיקוף!D36</f>
        <v>טלפון נייח</v>
      </c>
      <c r="AQ34" s="417" t="str">
        <f>'חודש א'!K38</f>
        <v>טלפון נייח</v>
      </c>
      <c r="AR34" s="417" t="str">
        <f>ב!K38</f>
        <v>טלפון נייח</v>
      </c>
      <c r="AS34" s="417" t="str">
        <f>ג!K38</f>
        <v>טלפון נייח</v>
      </c>
      <c r="AT34" s="417" t="str">
        <f>ד!K38</f>
        <v>טלפון נייח</v>
      </c>
      <c r="AU34" s="417" t="str">
        <f>ה!K38</f>
        <v>טלפון נייח</v>
      </c>
      <c r="AV34" s="417" t="str">
        <f>ו!K38</f>
        <v>טלפון נייח</v>
      </c>
      <c r="AW34" s="417" t="str">
        <f>ז!K38</f>
        <v>טלפון נייח</v>
      </c>
      <c r="AX34" s="417" t="str">
        <f>ח!K38</f>
        <v>טלפון נייח</v>
      </c>
      <c r="AY34" s="417" t="str">
        <f>ט!K38</f>
        <v>טלפון נייח</v>
      </c>
      <c r="AZ34" s="417" t="str">
        <f>י!K38</f>
        <v>טלפון נייח</v>
      </c>
      <c r="BA34" s="417" t="str">
        <f>יא!K38</f>
        <v>טלפון נייח</v>
      </c>
      <c r="BB34" s="417" t="str">
        <f>יב!K38</f>
        <v>טלפון נייח</v>
      </c>
      <c r="BD34" s="437">
        <f>שיקוף!F36</f>
        <v>0</v>
      </c>
      <c r="BE34" s="417">
        <f>'חודש א'!M38</f>
        <v>0</v>
      </c>
      <c r="BF34" s="417">
        <f>ב!M38</f>
        <v>0</v>
      </c>
      <c r="BG34" s="417">
        <f>ג!M38</f>
        <v>0</v>
      </c>
      <c r="BH34" s="417">
        <f>ד!M38</f>
        <v>0</v>
      </c>
      <c r="BI34" s="417">
        <f>ה!M38</f>
        <v>0</v>
      </c>
      <c r="BJ34" s="417">
        <f>ו!M38</f>
        <v>0</v>
      </c>
      <c r="BK34" s="417">
        <f>ז!M38</f>
        <v>0</v>
      </c>
      <c r="BL34" s="417">
        <f>ח!M38</f>
        <v>0</v>
      </c>
      <c r="BM34" s="417">
        <f>ט!M38</f>
        <v>0</v>
      </c>
      <c r="BN34" s="417">
        <f>י!M38</f>
        <v>0</v>
      </c>
      <c r="BO34" s="417">
        <f>יא!M38</f>
        <v>0</v>
      </c>
      <c r="BP34" s="417">
        <f>יב!M38</f>
        <v>0</v>
      </c>
      <c r="BR34" s="417">
        <f>'חודש א'!L38</f>
        <v>0</v>
      </c>
      <c r="BS34" s="417">
        <f>ב!L38</f>
        <v>0</v>
      </c>
      <c r="BT34" s="417">
        <f>ג!L38</f>
        <v>0</v>
      </c>
      <c r="BU34" s="417">
        <f>ד!L38</f>
        <v>0</v>
      </c>
      <c r="BV34" s="417">
        <f>ה!L38</f>
        <v>0</v>
      </c>
      <c r="BW34" s="417">
        <f>ו!L38</f>
        <v>0</v>
      </c>
      <c r="BX34" s="417">
        <f>ז!L38</f>
        <v>0</v>
      </c>
      <c r="BY34" s="417">
        <f>ח!L38</f>
        <v>0</v>
      </c>
      <c r="BZ34" s="417">
        <f>ט!L38</f>
        <v>0</v>
      </c>
      <c r="CA34" s="417">
        <f>י!L38</f>
        <v>0</v>
      </c>
      <c r="CB34" s="417">
        <f>יא!L38</f>
        <v>0</v>
      </c>
      <c r="CC34" s="417">
        <f>יב!L38</f>
        <v>0</v>
      </c>
      <c r="CX34" s="417" t="str">
        <f>F43</f>
        <v>הוצאות - מותאם אישית3</v>
      </c>
      <c r="CY34" s="453">
        <f>G43</f>
        <v>0</v>
      </c>
      <c r="CZ34" s="481" t="s">
        <v>369</v>
      </c>
    </row>
    <row r="35" spans="1:104" ht="15" customHeight="1" x14ac:dyDescent="0.3">
      <c r="A35" s="415"/>
      <c r="B35" s="415"/>
      <c r="C35" s="415"/>
      <c r="D35" s="415"/>
      <c r="E35" s="415"/>
      <c r="F35" s="439" t="s">
        <v>323</v>
      </c>
      <c r="G35" s="440">
        <f t="shared" si="1"/>
        <v>0</v>
      </c>
      <c r="H35" s="415"/>
      <c r="I35" s="449">
        <f t="shared" si="2"/>
        <v>0</v>
      </c>
      <c r="J35" s="450"/>
      <c r="K35" s="450"/>
      <c r="L35" s="450"/>
      <c r="M35" s="450"/>
      <c r="N35" s="450"/>
      <c r="O35" s="451"/>
      <c r="P35" s="452"/>
      <c r="Q35" s="415"/>
      <c r="R35" s="415"/>
      <c r="S35" s="415"/>
      <c r="T35" s="415"/>
      <c r="U35" s="415"/>
      <c r="V35" s="415"/>
      <c r="W35" s="415"/>
      <c r="Z35" s="417" t="str">
        <f t="shared" si="7"/>
        <v>דלק וחניה</v>
      </c>
      <c r="AA35" s="417" t="str">
        <f t="shared" si="3"/>
        <v>דלק וחניה</v>
      </c>
      <c r="AB35" s="417">
        <f t="shared" si="4"/>
        <v>0</v>
      </c>
      <c r="AC35" s="417">
        <f t="shared" si="9"/>
        <v>32</v>
      </c>
      <c r="AD35" s="417">
        <f t="shared" si="8"/>
        <v>31</v>
      </c>
      <c r="AE35" s="417">
        <f t="shared" si="11"/>
        <v>0</v>
      </c>
      <c r="AF35" s="417" t="e">
        <f t="shared" ca="1" si="10"/>
        <v>#N/A</v>
      </c>
      <c r="AG35" s="446">
        <f t="shared" si="0"/>
        <v>0</v>
      </c>
      <c r="AN35" s="436" t="s">
        <v>40</v>
      </c>
      <c r="AO35" s="430"/>
      <c r="AP35" s="417" t="str">
        <f>שיקוף!D37</f>
        <v>טלפון נייד</v>
      </c>
      <c r="AQ35" s="417" t="str">
        <f>'חודש א'!K39</f>
        <v>טלפון נייד</v>
      </c>
      <c r="AR35" s="417" t="str">
        <f>ב!K39</f>
        <v>טלפון נייד</v>
      </c>
      <c r="AS35" s="417" t="str">
        <f>ג!K39</f>
        <v>טלפון נייד</v>
      </c>
      <c r="AT35" s="417" t="str">
        <f>ד!K39</f>
        <v>טלפון נייד</v>
      </c>
      <c r="AU35" s="417" t="str">
        <f>ה!K39</f>
        <v>טלפון נייד</v>
      </c>
      <c r="AV35" s="417" t="str">
        <f>ו!K39</f>
        <v>טלפון נייד</v>
      </c>
      <c r="AW35" s="417" t="str">
        <f>ז!K39</f>
        <v>טלפון נייד</v>
      </c>
      <c r="AX35" s="417" t="str">
        <f>ח!K39</f>
        <v>טלפון נייד</v>
      </c>
      <c r="AY35" s="417" t="str">
        <f>ט!K39</f>
        <v>טלפון נייד</v>
      </c>
      <c r="AZ35" s="417" t="str">
        <f>י!K39</f>
        <v>טלפון נייד</v>
      </c>
      <c r="BA35" s="417" t="str">
        <f>יא!K39</f>
        <v>טלפון נייד</v>
      </c>
      <c r="BB35" s="417" t="str">
        <f>יב!K39</f>
        <v>טלפון נייד</v>
      </c>
      <c r="BD35" s="437">
        <f>שיקוף!F37</f>
        <v>0</v>
      </c>
      <c r="BE35" s="417">
        <f>'חודש א'!M39</f>
        <v>0</v>
      </c>
      <c r="BF35" s="417">
        <f>ב!M39</f>
        <v>0</v>
      </c>
      <c r="BG35" s="417">
        <f>ג!M39</f>
        <v>0</v>
      </c>
      <c r="BH35" s="417">
        <f>ד!M39</f>
        <v>0</v>
      </c>
      <c r="BI35" s="417">
        <f>ה!M39</f>
        <v>0</v>
      </c>
      <c r="BJ35" s="417">
        <f>ו!M39</f>
        <v>0</v>
      </c>
      <c r="BK35" s="417">
        <f>ז!M39</f>
        <v>0</v>
      </c>
      <c r="BL35" s="417">
        <f>ח!M39</f>
        <v>0</v>
      </c>
      <c r="BM35" s="417">
        <f>ט!M39</f>
        <v>0</v>
      </c>
      <c r="BN35" s="417">
        <f>י!M39</f>
        <v>0</v>
      </c>
      <c r="BO35" s="417">
        <f>יא!M39</f>
        <v>0</v>
      </c>
      <c r="BP35" s="417">
        <f>יב!M39</f>
        <v>0</v>
      </c>
      <c r="BR35" s="417">
        <f>'חודש א'!L39</f>
        <v>0</v>
      </c>
      <c r="BS35" s="417">
        <f>ב!L39</f>
        <v>0</v>
      </c>
      <c r="BT35" s="417">
        <f>ג!L39</f>
        <v>0</v>
      </c>
      <c r="BU35" s="417">
        <f>ד!L39</f>
        <v>0</v>
      </c>
      <c r="BV35" s="417">
        <f>ה!L39</f>
        <v>0</v>
      </c>
      <c r="BW35" s="417">
        <f>ו!L39</f>
        <v>0</v>
      </c>
      <c r="BX35" s="417">
        <f>ז!L39</f>
        <v>0</v>
      </c>
      <c r="BY35" s="417">
        <f>ח!L39</f>
        <v>0</v>
      </c>
      <c r="BZ35" s="417">
        <f>ט!L39</f>
        <v>0</v>
      </c>
      <c r="CA35" s="417">
        <f>י!L39</f>
        <v>0</v>
      </c>
      <c r="CB35" s="417">
        <f>יא!L39</f>
        <v>0</v>
      </c>
      <c r="CC35" s="417">
        <f>יב!L39</f>
        <v>0</v>
      </c>
      <c r="CX35" s="417" t="str">
        <f>F44</f>
        <v>הוצאות - מותאם אישית4</v>
      </c>
      <c r="CY35" s="453">
        <f>G44</f>
        <v>0</v>
      </c>
      <c r="CZ35" s="481" t="s">
        <v>370</v>
      </c>
    </row>
    <row r="36" spans="1:104" ht="16.5" x14ac:dyDescent="0.3">
      <c r="A36" s="415"/>
      <c r="B36" s="415"/>
      <c r="C36" s="415"/>
      <c r="D36" s="415"/>
      <c r="E36" s="415"/>
      <c r="F36" s="439" t="s">
        <v>40</v>
      </c>
      <c r="G36" s="440">
        <f t="shared" si="1"/>
        <v>0</v>
      </c>
      <c r="H36" s="415"/>
      <c r="I36" s="449">
        <f t="shared" si="2"/>
        <v>0</v>
      </c>
      <c r="J36" s="450"/>
      <c r="K36" s="450"/>
      <c r="L36" s="450"/>
      <c r="M36" s="450"/>
      <c r="N36" s="450"/>
      <c r="O36" s="451"/>
      <c r="P36" s="452"/>
      <c r="Q36" s="415"/>
      <c r="R36" s="415"/>
      <c r="S36" s="415"/>
      <c r="T36" s="415"/>
      <c r="U36" s="415"/>
      <c r="V36" s="415"/>
      <c r="W36" s="415"/>
      <c r="Z36" s="417" t="str">
        <f t="shared" si="7"/>
        <v>טלפון נייח</v>
      </c>
      <c r="AA36" s="417" t="str">
        <f t="shared" si="3"/>
        <v>טלפון נייח</v>
      </c>
      <c r="AB36" s="417">
        <f t="shared" si="4"/>
        <v>0</v>
      </c>
      <c r="AC36" s="417">
        <f t="shared" si="9"/>
        <v>33</v>
      </c>
      <c r="AD36" s="417">
        <f t="shared" si="8"/>
        <v>32</v>
      </c>
      <c r="AE36" s="417">
        <f t="shared" si="11"/>
        <v>0</v>
      </c>
      <c r="AF36" s="417" t="e">
        <f t="shared" ca="1" si="10"/>
        <v>#N/A</v>
      </c>
      <c r="AG36" s="446">
        <f t="shared" si="0"/>
        <v>0</v>
      </c>
      <c r="AN36" s="436" t="s">
        <v>334</v>
      </c>
      <c r="AO36" s="430"/>
      <c r="AP36" s="417" t="str">
        <f>שיקוף!D38</f>
        <v>תיקונים בבית / במכשירים</v>
      </c>
      <c r="AQ36" s="417" t="str">
        <f>'חודש א'!K40</f>
        <v>תיקונים בבית / במכשירים</v>
      </c>
      <c r="AR36" s="417" t="str">
        <f>ב!K40</f>
        <v>תיקונים בבית / במכשירים</v>
      </c>
      <c r="AS36" s="417" t="str">
        <f>ג!K40</f>
        <v>תיקונים בבית / במכשירים</v>
      </c>
      <c r="AT36" s="417" t="str">
        <f>ד!K40</f>
        <v>תיקונים בבית / במכשירים</v>
      </c>
      <c r="AU36" s="417" t="str">
        <f>ה!K40</f>
        <v>תיקונים בבית / במכשירים</v>
      </c>
      <c r="AV36" s="417" t="str">
        <f>ו!K40</f>
        <v>תיקונים בבית / במכשירים</v>
      </c>
      <c r="AW36" s="417" t="str">
        <f>ז!K40</f>
        <v>תיקונים בבית / במכשירים</v>
      </c>
      <c r="AX36" s="417" t="str">
        <f>ח!K40</f>
        <v>תיקונים בבית / במכשירים</v>
      </c>
      <c r="AY36" s="417" t="str">
        <f>ט!K40</f>
        <v>תיקונים בבית / במכשירים</v>
      </c>
      <c r="AZ36" s="417" t="str">
        <f>י!K40</f>
        <v>תיקונים בבית / במכשירים</v>
      </c>
      <c r="BA36" s="417" t="str">
        <f>יא!K40</f>
        <v>תיקונים בבית / במכשירים</v>
      </c>
      <c r="BB36" s="417" t="str">
        <f>יב!K40</f>
        <v>תיקונים בבית / במכשירים</v>
      </c>
      <c r="BD36" s="437">
        <f>שיקוף!F38</f>
        <v>0</v>
      </c>
      <c r="BE36" s="417">
        <f>'חודש א'!M40</f>
        <v>0</v>
      </c>
      <c r="BF36" s="417">
        <f>ב!M40</f>
        <v>0</v>
      </c>
      <c r="BG36" s="417">
        <f>ג!M40</f>
        <v>0</v>
      </c>
      <c r="BH36" s="417">
        <f>ד!M40</f>
        <v>0</v>
      </c>
      <c r="BI36" s="417">
        <f>ה!M40</f>
        <v>0</v>
      </c>
      <c r="BJ36" s="417">
        <f>ו!M40</f>
        <v>0</v>
      </c>
      <c r="BK36" s="417">
        <f>ז!M40</f>
        <v>0</v>
      </c>
      <c r="BL36" s="417">
        <f>ח!M40</f>
        <v>0</v>
      </c>
      <c r="BM36" s="417">
        <f>ט!M40</f>
        <v>0</v>
      </c>
      <c r="BN36" s="417">
        <f>י!M40</f>
        <v>0</v>
      </c>
      <c r="BO36" s="417">
        <f>יא!M40</f>
        <v>0</v>
      </c>
      <c r="BP36" s="417">
        <f>יב!M40</f>
        <v>0</v>
      </c>
      <c r="BR36" s="417">
        <f>'חודש א'!L40</f>
        <v>0</v>
      </c>
      <c r="BS36" s="417">
        <f>ב!L40</f>
        <v>0</v>
      </c>
      <c r="BT36" s="417">
        <f>ג!L40</f>
        <v>0</v>
      </c>
      <c r="BU36" s="417">
        <f>ד!L40</f>
        <v>0</v>
      </c>
      <c r="BV36" s="417">
        <f>ה!L40</f>
        <v>0</v>
      </c>
      <c r="BW36" s="417">
        <f>ו!L40</f>
        <v>0</v>
      </c>
      <c r="BX36" s="417">
        <f>ז!L40</f>
        <v>0</v>
      </c>
      <c r="BY36" s="417">
        <f>ח!L40</f>
        <v>0</v>
      </c>
      <c r="BZ36" s="417">
        <f>ט!L40</f>
        <v>0</v>
      </c>
      <c r="CA36" s="417">
        <f>י!L40</f>
        <v>0</v>
      </c>
      <c r="CB36" s="417">
        <f>יא!L40</f>
        <v>0</v>
      </c>
      <c r="CC36" s="417">
        <f>יב!L40</f>
        <v>0</v>
      </c>
      <c r="CY36" s="453">
        <f t="shared" ref="CY36:CY44" si="13">G32</f>
        <v>0</v>
      </c>
      <c r="CZ36" s="481" t="s">
        <v>371</v>
      </c>
    </row>
    <row r="37" spans="1:104" ht="16.5" x14ac:dyDescent="0.3">
      <c r="A37" s="415"/>
      <c r="B37" s="415"/>
      <c r="C37" s="415"/>
      <c r="D37" s="415"/>
      <c r="E37" s="415"/>
      <c r="F37" s="439" t="s">
        <v>324</v>
      </c>
      <c r="G37" s="440">
        <f t="shared" si="1"/>
        <v>0</v>
      </c>
      <c r="H37" s="415"/>
      <c r="I37" s="449">
        <f t="shared" si="2"/>
        <v>0</v>
      </c>
      <c r="J37" s="450"/>
      <c r="K37" s="450"/>
      <c r="L37" s="450"/>
      <c r="M37" s="450"/>
      <c r="N37" s="450"/>
      <c r="O37" s="451"/>
      <c r="P37" s="452"/>
      <c r="Q37" s="415"/>
      <c r="R37" s="415"/>
      <c r="S37" s="415"/>
      <c r="T37" s="415"/>
      <c r="U37" s="415"/>
      <c r="V37" s="415"/>
      <c r="W37" s="415"/>
      <c r="Z37" s="417" t="str">
        <f t="shared" si="7"/>
        <v>טלפון נייד</v>
      </c>
      <c r="AA37" s="417" t="str">
        <f t="shared" ref="AA37:AA61" si="14">HLOOKUP($AL$15,$AP$2:$BB$62,AC37,FALSE)</f>
        <v>טלפון נייד</v>
      </c>
      <c r="AB37" s="417">
        <f t="shared" ref="AB37:AB61" si="15">IF($D$2=$AI$4,HLOOKUP($AL$15,$BR$2:$CC$62,AC37,FALSE),HLOOKUP($AL$15,$BD$2:$BP$62,AC37,FALSE))</f>
        <v>0</v>
      </c>
      <c r="AC37" s="417">
        <f t="shared" si="9"/>
        <v>34</v>
      </c>
      <c r="AD37" s="417">
        <f t="shared" si="8"/>
        <v>33</v>
      </c>
      <c r="AE37" s="417">
        <f t="shared" si="11"/>
        <v>0</v>
      </c>
      <c r="AF37" s="417" t="e">
        <f t="shared" ca="1" si="10"/>
        <v>#N/A</v>
      </c>
      <c r="AG37" s="446">
        <f t="shared" si="0"/>
        <v>0</v>
      </c>
      <c r="AN37" s="436" t="s">
        <v>34</v>
      </c>
      <c r="AO37" s="430"/>
      <c r="AP37" s="417" t="str">
        <f>שיקוף!D39</f>
        <v>עוזרת / שמרטף</v>
      </c>
      <c r="AQ37" s="417" t="str">
        <f>'חודש א'!K41</f>
        <v>עוזרת / שמרטף</v>
      </c>
      <c r="AR37" s="417" t="str">
        <f>ב!K41</f>
        <v>עוזרת / שמרטף</v>
      </c>
      <c r="AS37" s="417" t="str">
        <f>ג!K41</f>
        <v>עוזרת / שמרטף</v>
      </c>
      <c r="AT37" s="417" t="str">
        <f>ד!K41</f>
        <v>עוזרת / שמרטף</v>
      </c>
      <c r="AU37" s="417" t="str">
        <f>ה!K41</f>
        <v>עוזרת / שמרטף</v>
      </c>
      <c r="AV37" s="417" t="str">
        <f>ו!K41</f>
        <v>עוזרת / שמרטף</v>
      </c>
      <c r="AW37" s="417" t="str">
        <f>ז!K41</f>
        <v>עוזרת / שמרטף</v>
      </c>
      <c r="AX37" s="417" t="str">
        <f>ח!K41</f>
        <v>עוזרת / שמרטף</v>
      </c>
      <c r="AY37" s="417" t="str">
        <f>ט!K41</f>
        <v>עוזרת / שמרטף</v>
      </c>
      <c r="AZ37" s="417" t="str">
        <f>י!K41</f>
        <v>עוזרת / שמרטף</v>
      </c>
      <c r="BA37" s="417" t="str">
        <f>יא!K41</f>
        <v>עוזרת / שמרטף</v>
      </c>
      <c r="BB37" s="417" t="str">
        <f>יב!K41</f>
        <v>עוזרת / שמרטף</v>
      </c>
      <c r="BD37" s="437">
        <f>שיקוף!F39</f>
        <v>0</v>
      </c>
      <c r="BE37" s="417">
        <f>'חודש א'!M41</f>
        <v>0</v>
      </c>
      <c r="BF37" s="417">
        <f>ב!M41</f>
        <v>0</v>
      </c>
      <c r="BG37" s="417">
        <f>ג!M41</f>
        <v>0</v>
      </c>
      <c r="BH37" s="417">
        <f>ד!M41</f>
        <v>0</v>
      </c>
      <c r="BI37" s="417">
        <f>ה!M41</f>
        <v>0</v>
      </c>
      <c r="BJ37" s="417">
        <f>ו!M41</f>
        <v>0</v>
      </c>
      <c r="BK37" s="417">
        <f>ז!M41</f>
        <v>0</v>
      </c>
      <c r="BL37" s="417">
        <f>ח!M41</f>
        <v>0</v>
      </c>
      <c r="BM37" s="417">
        <f>ט!M41</f>
        <v>0</v>
      </c>
      <c r="BN37" s="417">
        <f>י!M41</f>
        <v>0</v>
      </c>
      <c r="BO37" s="417">
        <f>יא!M41</f>
        <v>0</v>
      </c>
      <c r="BP37" s="417">
        <f>יב!M41</f>
        <v>0</v>
      </c>
      <c r="BR37" s="417">
        <f>'חודש א'!L41</f>
        <v>0</v>
      </c>
      <c r="BS37" s="417">
        <f>ב!L41</f>
        <v>0</v>
      </c>
      <c r="BT37" s="417">
        <f>ג!L41</f>
        <v>0</v>
      </c>
      <c r="BU37" s="417">
        <f>ד!L41</f>
        <v>0</v>
      </c>
      <c r="BV37" s="417">
        <f>ה!L41</f>
        <v>0</v>
      </c>
      <c r="BW37" s="417">
        <f>ו!L41</f>
        <v>0</v>
      </c>
      <c r="BX37" s="417">
        <f>ז!L41</f>
        <v>0</v>
      </c>
      <c r="BY37" s="417">
        <f>ח!L41</f>
        <v>0</v>
      </c>
      <c r="BZ37" s="417">
        <f>ט!L41</f>
        <v>0</v>
      </c>
      <c r="CA37" s="417">
        <f>י!L41</f>
        <v>0</v>
      </c>
      <c r="CB37" s="417">
        <f>יא!L41</f>
        <v>0</v>
      </c>
      <c r="CC37" s="417">
        <f>יב!L41</f>
        <v>0</v>
      </c>
      <c r="CY37" s="453">
        <f t="shared" si="13"/>
        <v>0</v>
      </c>
      <c r="CZ37" s="481" t="s">
        <v>372</v>
      </c>
    </row>
    <row r="38" spans="1:104" ht="16.5" x14ac:dyDescent="0.3">
      <c r="A38" s="415"/>
      <c r="B38" s="415"/>
      <c r="C38" s="415"/>
      <c r="D38" s="415"/>
      <c r="E38" s="415"/>
      <c r="F38" s="439" t="s">
        <v>34</v>
      </c>
      <c r="G38" s="440">
        <f t="shared" si="1"/>
        <v>0</v>
      </c>
      <c r="H38" s="415"/>
      <c r="I38" s="449">
        <f t="shared" si="2"/>
        <v>0</v>
      </c>
      <c r="J38" s="450"/>
      <c r="K38" s="450"/>
      <c r="L38" s="450"/>
      <c r="M38" s="450"/>
      <c r="N38" s="450"/>
      <c r="O38" s="451"/>
      <c r="P38" s="452"/>
      <c r="Q38" s="415"/>
      <c r="R38" s="415"/>
      <c r="S38" s="415"/>
      <c r="T38" s="415"/>
      <c r="U38" s="415"/>
      <c r="V38" s="415"/>
      <c r="W38" s="415"/>
      <c r="Z38" s="417" t="str">
        <f t="shared" si="7"/>
        <v>תיקונים בבית / במכשירים</v>
      </c>
      <c r="AA38" s="417" t="str">
        <f t="shared" si="14"/>
        <v>תיקונים בבית / במכשירים</v>
      </c>
      <c r="AB38" s="417">
        <f t="shared" si="15"/>
        <v>0</v>
      </c>
      <c r="AC38" s="417">
        <f t="shared" si="9"/>
        <v>35</v>
      </c>
      <c r="AD38" s="417">
        <f t="shared" si="8"/>
        <v>34</v>
      </c>
      <c r="AE38" s="417">
        <f t="shared" si="11"/>
        <v>0</v>
      </c>
      <c r="AF38" s="417" t="e">
        <f t="shared" ca="1" si="10"/>
        <v>#N/A</v>
      </c>
      <c r="AG38" s="446">
        <f t="shared" si="0"/>
        <v>0</v>
      </c>
      <c r="AN38" s="436" t="s">
        <v>21</v>
      </c>
      <c r="AO38" s="430"/>
      <c r="AP38" s="417" t="str">
        <f>שיקוף!D40</f>
        <v>סיגריות</v>
      </c>
      <c r="AQ38" s="417" t="str">
        <f>'חודש א'!K42</f>
        <v>סיגריות</v>
      </c>
      <c r="AR38" s="417" t="str">
        <f>ב!K42</f>
        <v>סיגריות</v>
      </c>
      <c r="AS38" s="417" t="str">
        <f>ג!K42</f>
        <v>סיגריות</v>
      </c>
      <c r="AT38" s="417" t="str">
        <f>ד!K42</f>
        <v>סיגריות</v>
      </c>
      <c r="AU38" s="417" t="str">
        <f>ה!K42</f>
        <v>סיגריות</v>
      </c>
      <c r="AV38" s="417" t="str">
        <f>ו!K42</f>
        <v>סיגריות</v>
      </c>
      <c r="AW38" s="417" t="str">
        <f>ז!K42</f>
        <v>סיגריות</v>
      </c>
      <c r="AX38" s="417" t="str">
        <f>ח!K42</f>
        <v>סיגריות</v>
      </c>
      <c r="AY38" s="417" t="str">
        <f>ט!K42</f>
        <v>סיגריות</v>
      </c>
      <c r="AZ38" s="417" t="str">
        <f>י!K42</f>
        <v>סיגריות</v>
      </c>
      <c r="BA38" s="417" t="str">
        <f>יא!K42</f>
        <v>סיגריות</v>
      </c>
      <c r="BB38" s="417" t="str">
        <f>יב!K42</f>
        <v>סיגריות</v>
      </c>
      <c r="BD38" s="437">
        <f>שיקוף!F40</f>
        <v>0</v>
      </c>
      <c r="BE38" s="417">
        <f>'חודש א'!M42</f>
        <v>0</v>
      </c>
      <c r="BF38" s="417">
        <f>ב!M42</f>
        <v>0</v>
      </c>
      <c r="BG38" s="417">
        <f>ג!M42</f>
        <v>0</v>
      </c>
      <c r="BH38" s="417">
        <f>ד!M42</f>
        <v>0</v>
      </c>
      <c r="BI38" s="417">
        <f>ה!M42</f>
        <v>0</v>
      </c>
      <c r="BJ38" s="417">
        <f>ו!M42</f>
        <v>0</v>
      </c>
      <c r="BK38" s="417">
        <f>ז!M42</f>
        <v>0</v>
      </c>
      <c r="BL38" s="417">
        <f>ח!M42</f>
        <v>0</v>
      </c>
      <c r="BM38" s="417">
        <f>ט!M42</f>
        <v>0</v>
      </c>
      <c r="BN38" s="417">
        <f>י!M42</f>
        <v>0</v>
      </c>
      <c r="BO38" s="417">
        <f>יא!M42</f>
        <v>0</v>
      </c>
      <c r="BP38" s="417">
        <f>יב!M42</f>
        <v>0</v>
      </c>
      <c r="BR38" s="417">
        <f>'חודש א'!L42</f>
        <v>0</v>
      </c>
      <c r="BS38" s="417">
        <f>ב!L42</f>
        <v>0</v>
      </c>
      <c r="BT38" s="417">
        <f>ג!L42</f>
        <v>0</v>
      </c>
      <c r="BU38" s="417">
        <f>ד!L42</f>
        <v>0</v>
      </c>
      <c r="BV38" s="417">
        <f>ה!L42</f>
        <v>0</v>
      </c>
      <c r="BW38" s="417">
        <f>ו!L42</f>
        <v>0</v>
      </c>
      <c r="BX38" s="417">
        <f>ז!L42</f>
        <v>0</v>
      </c>
      <c r="BY38" s="417">
        <f>ח!L42</f>
        <v>0</v>
      </c>
      <c r="BZ38" s="417">
        <f>ט!L42</f>
        <v>0</v>
      </c>
      <c r="CA38" s="417">
        <f>י!L42</f>
        <v>0</v>
      </c>
      <c r="CB38" s="417">
        <f>יא!L42</f>
        <v>0</v>
      </c>
      <c r="CC38" s="417">
        <f>יב!L42</f>
        <v>0</v>
      </c>
      <c r="CY38" s="453">
        <f t="shared" si="13"/>
        <v>0</v>
      </c>
      <c r="CZ38" s="481" t="s">
        <v>373</v>
      </c>
    </row>
    <row r="39" spans="1:104" ht="16.5" x14ac:dyDescent="0.3">
      <c r="A39" s="415"/>
      <c r="B39" s="415"/>
      <c r="C39" s="415"/>
      <c r="D39" s="415"/>
      <c r="E39" s="415"/>
      <c r="F39" s="439" t="s">
        <v>21</v>
      </c>
      <c r="G39" s="440">
        <f t="shared" si="1"/>
        <v>0</v>
      </c>
      <c r="H39" s="415"/>
      <c r="I39" s="449">
        <f t="shared" si="2"/>
        <v>0</v>
      </c>
      <c r="J39" s="450"/>
      <c r="K39" s="450"/>
      <c r="L39" s="450"/>
      <c r="M39" s="450"/>
      <c r="N39" s="450"/>
      <c r="O39" s="451"/>
      <c r="P39" s="452"/>
      <c r="Q39" s="415"/>
      <c r="R39" s="415"/>
      <c r="S39" s="415"/>
      <c r="T39" s="415"/>
      <c r="U39" s="415"/>
      <c r="V39" s="415"/>
      <c r="W39" s="415"/>
      <c r="Z39" s="417" t="str">
        <f t="shared" si="7"/>
        <v>עוזרת / שמרטף</v>
      </c>
      <c r="AA39" s="417" t="str">
        <f t="shared" si="14"/>
        <v>עוזרת / שמרטף</v>
      </c>
      <c r="AB39" s="417">
        <f t="shared" si="15"/>
        <v>0</v>
      </c>
      <c r="AC39" s="417">
        <f t="shared" si="9"/>
        <v>36</v>
      </c>
      <c r="AD39" s="417">
        <f t="shared" si="8"/>
        <v>35</v>
      </c>
      <c r="AE39" s="417">
        <f t="shared" si="11"/>
        <v>0</v>
      </c>
      <c r="AF39" s="417" t="e">
        <f t="shared" ca="1" si="10"/>
        <v>#N/A</v>
      </c>
      <c r="AG39" s="446">
        <f t="shared" si="0"/>
        <v>0</v>
      </c>
      <c r="AN39" s="436" t="s">
        <v>35</v>
      </c>
      <c r="AO39" s="430"/>
      <c r="AP39" s="417" t="str">
        <f>שיקוף!D41</f>
        <v>דברים נוספים</v>
      </c>
      <c r="AQ39" s="417" t="str">
        <f>'חודש א'!K43</f>
        <v>דברים נוספים</v>
      </c>
      <c r="AR39" s="417" t="str">
        <f>ב!K43</f>
        <v>דברים נוספים</v>
      </c>
      <c r="AS39" s="417" t="str">
        <f>ג!K43</f>
        <v>דברים נוספים</v>
      </c>
      <c r="AT39" s="417" t="str">
        <f>ד!K43</f>
        <v>דברים נוספים</v>
      </c>
      <c r="AU39" s="417" t="str">
        <f>ה!K43</f>
        <v>דברים נוספים</v>
      </c>
      <c r="AV39" s="417" t="str">
        <f>ו!K43</f>
        <v>דברים נוספים</v>
      </c>
      <c r="AW39" s="417" t="str">
        <f>ז!K43</f>
        <v>דברים נוספים</v>
      </c>
      <c r="AX39" s="417" t="str">
        <f>ח!K43</f>
        <v>דברים נוספים</v>
      </c>
      <c r="AY39" s="417" t="str">
        <f>ט!K43</f>
        <v>דברים נוספים</v>
      </c>
      <c r="AZ39" s="417" t="str">
        <f>י!K43</f>
        <v>דברים נוספים</v>
      </c>
      <c r="BA39" s="417" t="str">
        <f>יא!K43</f>
        <v>דברים נוספים</v>
      </c>
      <c r="BB39" s="417" t="str">
        <f>יב!K43</f>
        <v>דברים נוספים</v>
      </c>
      <c r="BD39" s="437">
        <f>שיקוף!F41</f>
        <v>0</v>
      </c>
      <c r="BE39" s="417">
        <f>'חודש א'!M43</f>
        <v>0</v>
      </c>
      <c r="BF39" s="417">
        <f>ב!M43</f>
        <v>0</v>
      </c>
      <c r="BG39" s="417">
        <f>ג!M43</f>
        <v>0</v>
      </c>
      <c r="BH39" s="417">
        <f>ד!M43</f>
        <v>0</v>
      </c>
      <c r="BI39" s="417">
        <f>ה!M43</f>
        <v>0</v>
      </c>
      <c r="BJ39" s="417">
        <f>ו!M43</f>
        <v>0</v>
      </c>
      <c r="BK39" s="417">
        <f>ז!M43</f>
        <v>0</v>
      </c>
      <c r="BL39" s="417">
        <f>ח!M43</f>
        <v>0</v>
      </c>
      <c r="BM39" s="417">
        <f>ט!M43</f>
        <v>0</v>
      </c>
      <c r="BN39" s="417">
        <f>י!M43</f>
        <v>0</v>
      </c>
      <c r="BO39" s="417">
        <f>יא!M43</f>
        <v>0</v>
      </c>
      <c r="BP39" s="417">
        <f>יב!M43</f>
        <v>0</v>
      </c>
      <c r="BR39" s="417">
        <f>'חודש א'!L43</f>
        <v>0</v>
      </c>
      <c r="BS39" s="417">
        <f>ב!L43</f>
        <v>0</v>
      </c>
      <c r="BT39" s="417">
        <f>ג!L43</f>
        <v>0</v>
      </c>
      <c r="BU39" s="417">
        <f>ד!L43</f>
        <v>0</v>
      </c>
      <c r="BV39" s="417">
        <f>ה!L43</f>
        <v>0</v>
      </c>
      <c r="BW39" s="417">
        <f>ו!L43</f>
        <v>0</v>
      </c>
      <c r="BX39" s="417">
        <f>ז!L43</f>
        <v>0</v>
      </c>
      <c r="BY39" s="417">
        <f>ח!L43</f>
        <v>0</v>
      </c>
      <c r="BZ39" s="417">
        <f>ט!L43</f>
        <v>0</v>
      </c>
      <c r="CA39" s="417">
        <f>י!L43</f>
        <v>0</v>
      </c>
      <c r="CB39" s="417">
        <f>יא!L43</f>
        <v>0</v>
      </c>
      <c r="CC39" s="417">
        <f>יב!L43</f>
        <v>0</v>
      </c>
      <c r="CY39" s="453">
        <f t="shared" si="13"/>
        <v>0</v>
      </c>
      <c r="CZ39" s="481" t="s">
        <v>374</v>
      </c>
    </row>
    <row r="40" spans="1:104" ht="16.5" x14ac:dyDescent="0.3">
      <c r="A40" s="415"/>
      <c r="B40" s="415"/>
      <c r="C40" s="415"/>
      <c r="D40" s="415"/>
      <c r="E40" s="415"/>
      <c r="F40" s="439" t="s">
        <v>35</v>
      </c>
      <c r="G40" s="440">
        <f t="shared" si="1"/>
        <v>0</v>
      </c>
      <c r="H40" s="415"/>
      <c r="I40" s="449">
        <f t="shared" si="2"/>
        <v>0</v>
      </c>
      <c r="J40" s="450"/>
      <c r="K40" s="450"/>
      <c r="L40" s="450"/>
      <c r="M40" s="450"/>
      <c r="N40" s="450"/>
      <c r="O40" s="451"/>
      <c r="P40" s="452"/>
      <c r="Q40" s="415"/>
      <c r="R40" s="415"/>
      <c r="S40" s="415"/>
      <c r="T40" s="415"/>
      <c r="U40" s="415"/>
      <c r="V40" s="415"/>
      <c r="W40" s="415"/>
      <c r="Z40" s="417" t="str">
        <f t="shared" si="7"/>
        <v>סיגריות</v>
      </c>
      <c r="AA40" s="417" t="str">
        <f t="shared" si="14"/>
        <v>סיגריות</v>
      </c>
      <c r="AB40" s="417">
        <f t="shared" si="15"/>
        <v>0</v>
      </c>
      <c r="AC40" s="417">
        <f t="shared" si="9"/>
        <v>37</v>
      </c>
      <c r="AD40" s="417">
        <f t="shared" si="8"/>
        <v>36</v>
      </c>
      <c r="AE40" s="417">
        <f t="shared" si="11"/>
        <v>0</v>
      </c>
      <c r="AF40" s="417" t="e">
        <f t="shared" ca="1" si="10"/>
        <v>#N/A</v>
      </c>
      <c r="AG40" s="446">
        <f t="shared" si="0"/>
        <v>0</v>
      </c>
      <c r="AN40" s="436" t="s">
        <v>326</v>
      </c>
      <c r="AO40" s="430"/>
      <c r="AP40" s="417" t="str">
        <f>שיקוף!D42</f>
        <v>הוצאות - מותאם אישית1</v>
      </c>
      <c r="AQ40" s="417" t="str">
        <f>'חודש א'!K44</f>
        <v>הוצאות - מותאם אישית1</v>
      </c>
      <c r="AR40" s="417" t="str">
        <f>ב!K44</f>
        <v>הוצאות - מותאם אישית1</v>
      </c>
      <c r="AS40" s="417" t="str">
        <f>ג!K44</f>
        <v>הוצאות - מותאם אישית1</v>
      </c>
      <c r="AT40" s="417" t="str">
        <f>ד!K44</f>
        <v>הוצאות - מותאם אישית1</v>
      </c>
      <c r="AU40" s="417" t="str">
        <f>ה!K44</f>
        <v>הוצאות - מותאם אישית1</v>
      </c>
      <c r="AV40" s="417" t="str">
        <f>ו!K44</f>
        <v>הוצאות - מותאם אישית1</v>
      </c>
      <c r="AW40" s="417" t="str">
        <f>ז!K44</f>
        <v>הוצאות - מותאם אישית1</v>
      </c>
      <c r="AX40" s="417" t="str">
        <f>ח!K44</f>
        <v>הוצאות - מותאם אישית1</v>
      </c>
      <c r="AY40" s="417" t="str">
        <f>ט!K44</f>
        <v>הוצאות - מותאם אישית1</v>
      </c>
      <c r="AZ40" s="417" t="str">
        <f>י!K44</f>
        <v>הוצאות - מותאם אישית1</v>
      </c>
      <c r="BA40" s="417" t="str">
        <f>יא!K44</f>
        <v>הוצאות - מותאם אישית1</v>
      </c>
      <c r="BB40" s="417" t="str">
        <f>יב!K44</f>
        <v>הוצאות - מותאם אישית1</v>
      </c>
      <c r="BD40" s="437">
        <f>שיקוף!F42</f>
        <v>0</v>
      </c>
      <c r="BE40" s="417">
        <f>'חודש א'!M44</f>
        <v>0</v>
      </c>
      <c r="BF40" s="417">
        <f>ב!M44</f>
        <v>0</v>
      </c>
      <c r="BG40" s="417">
        <f>ג!M44</f>
        <v>0</v>
      </c>
      <c r="BH40" s="417">
        <f>ד!M44</f>
        <v>0</v>
      </c>
      <c r="BI40" s="417">
        <f>ה!M44</f>
        <v>0</v>
      </c>
      <c r="BJ40" s="417">
        <f>ו!M44</f>
        <v>0</v>
      </c>
      <c r="BK40" s="417">
        <f>ז!M44</f>
        <v>0</v>
      </c>
      <c r="BL40" s="417">
        <f>ח!M44</f>
        <v>0</v>
      </c>
      <c r="BM40" s="417">
        <f>ט!M44</f>
        <v>0</v>
      </c>
      <c r="BN40" s="417">
        <f>י!M44</f>
        <v>0</v>
      </c>
      <c r="BO40" s="417">
        <f>יא!M44</f>
        <v>0</v>
      </c>
      <c r="BP40" s="417">
        <f>יב!M44</f>
        <v>0</v>
      </c>
      <c r="BR40" s="417">
        <f>'חודש א'!L44</f>
        <v>0</v>
      </c>
      <c r="BS40" s="417">
        <f>ב!L44</f>
        <v>0</v>
      </c>
      <c r="BT40" s="417">
        <f>ג!L44</f>
        <v>0</v>
      </c>
      <c r="BU40" s="417">
        <f>ד!L44</f>
        <v>0</v>
      </c>
      <c r="BV40" s="417">
        <f>ה!L44</f>
        <v>0</v>
      </c>
      <c r="BW40" s="417">
        <f>ו!L44</f>
        <v>0</v>
      </c>
      <c r="BX40" s="417">
        <f>ז!L44</f>
        <v>0</v>
      </c>
      <c r="BY40" s="417">
        <f>ח!L44</f>
        <v>0</v>
      </c>
      <c r="BZ40" s="417">
        <f>ט!L44</f>
        <v>0</v>
      </c>
      <c r="CA40" s="417">
        <f>י!L44</f>
        <v>0</v>
      </c>
      <c r="CB40" s="417">
        <f>יא!L44</f>
        <v>0</v>
      </c>
      <c r="CC40" s="417">
        <f>יב!L44</f>
        <v>0</v>
      </c>
      <c r="CY40" s="453">
        <f t="shared" si="13"/>
        <v>0</v>
      </c>
      <c r="CZ40" s="481" t="s">
        <v>375</v>
      </c>
    </row>
    <row r="41" spans="1:104" ht="16.5" x14ac:dyDescent="0.3">
      <c r="A41" s="415"/>
      <c r="B41" s="415"/>
      <c r="C41" s="415"/>
      <c r="D41" s="415"/>
      <c r="E41" s="415"/>
      <c r="F41" s="439" t="str">
        <f t="shared" ref="F41:F46" si="16">IF(ISERROR(VLOOKUP(AN40,$Z$5:$AA$63,2,FALSE)),AN40,VLOOKUP(AN40,$Z$5:$AA$63,2,FALSE))</f>
        <v>הוצאות - מותאם אישית1</v>
      </c>
      <c r="G41" s="440">
        <f t="shared" si="1"/>
        <v>0</v>
      </c>
      <c r="H41" s="415"/>
      <c r="I41" s="449">
        <f t="shared" si="2"/>
        <v>0</v>
      </c>
      <c r="J41" s="450"/>
      <c r="K41" s="450"/>
      <c r="L41" s="450"/>
      <c r="M41" s="450"/>
      <c r="N41" s="450"/>
      <c r="O41" s="451"/>
      <c r="P41" s="452"/>
      <c r="Q41" s="415"/>
      <c r="R41" s="415"/>
      <c r="S41" s="415"/>
      <c r="T41" s="415"/>
      <c r="U41" s="415"/>
      <c r="V41" s="415"/>
      <c r="W41" s="415"/>
      <c r="Z41" s="417" t="str">
        <f t="shared" si="7"/>
        <v>דברים נוספים</v>
      </c>
      <c r="AA41" s="417" t="str">
        <f t="shared" si="14"/>
        <v>דברים נוספים</v>
      </c>
      <c r="AB41" s="417">
        <f t="shared" si="15"/>
        <v>0</v>
      </c>
      <c r="AC41" s="417">
        <f t="shared" si="9"/>
        <v>38</v>
      </c>
      <c r="AD41" s="417">
        <f t="shared" si="8"/>
        <v>37</v>
      </c>
      <c r="AE41" s="417">
        <f t="shared" si="11"/>
        <v>0</v>
      </c>
      <c r="AF41" s="417" t="e">
        <f t="shared" ca="1" si="10"/>
        <v>#N/A</v>
      </c>
      <c r="AG41" s="446">
        <f t="shared" si="0"/>
        <v>0</v>
      </c>
      <c r="AN41" s="436" t="s">
        <v>327</v>
      </c>
      <c r="AO41" s="430"/>
      <c r="AP41" s="417" t="str">
        <f>שיקוף!D43</f>
        <v>הוצאות - מותאם אישית2</v>
      </c>
      <c r="AQ41" s="417" t="str">
        <f>'חודש א'!K45</f>
        <v>הוצאות - מותאם אישית2</v>
      </c>
      <c r="AR41" s="417" t="str">
        <f>ב!K45</f>
        <v>הוצאות - מותאם אישית2</v>
      </c>
      <c r="AS41" s="417" t="str">
        <f>ג!K45</f>
        <v>הוצאות - מותאם אישית2</v>
      </c>
      <c r="AT41" s="417" t="str">
        <f>ד!K45</f>
        <v>הוצאות - מותאם אישית2</v>
      </c>
      <c r="AU41" s="417" t="str">
        <f>ה!K45</f>
        <v>הוצאות - מותאם אישית2</v>
      </c>
      <c r="AV41" s="417" t="str">
        <f>ו!K45</f>
        <v>הוצאות - מותאם אישית2</v>
      </c>
      <c r="AW41" s="417" t="str">
        <f>ז!K45</f>
        <v>הוצאות - מותאם אישית2</v>
      </c>
      <c r="AX41" s="417" t="str">
        <f>ח!K45</f>
        <v>הוצאות - מותאם אישית2</v>
      </c>
      <c r="AY41" s="417" t="str">
        <f>ט!K45</f>
        <v>הוצאות - מותאם אישית2</v>
      </c>
      <c r="AZ41" s="417" t="str">
        <f>י!K45</f>
        <v>הוצאות - מותאם אישית2</v>
      </c>
      <c r="BA41" s="417" t="str">
        <f>יא!K45</f>
        <v>הוצאות - מותאם אישית2</v>
      </c>
      <c r="BB41" s="417" t="str">
        <f>יב!K45</f>
        <v>הוצאות - מותאם אישית2</v>
      </c>
      <c r="BD41" s="437">
        <f>שיקוף!F43</f>
        <v>0</v>
      </c>
      <c r="BE41" s="417">
        <f>'חודש א'!M45</f>
        <v>0</v>
      </c>
      <c r="BF41" s="417">
        <f>ב!M45</f>
        <v>0</v>
      </c>
      <c r="BG41" s="417">
        <f>ג!M45</f>
        <v>0</v>
      </c>
      <c r="BH41" s="417">
        <f>ד!M45</f>
        <v>0</v>
      </c>
      <c r="BI41" s="417">
        <f>ה!M45</f>
        <v>0</v>
      </c>
      <c r="BJ41" s="417">
        <f>ו!M45</f>
        <v>0</v>
      </c>
      <c r="BK41" s="417">
        <f>ז!M45</f>
        <v>0</v>
      </c>
      <c r="BL41" s="417">
        <f>ח!M45</f>
        <v>0</v>
      </c>
      <c r="BM41" s="417">
        <f>ט!M45</f>
        <v>0</v>
      </c>
      <c r="BN41" s="417">
        <f>י!M45</f>
        <v>0</v>
      </c>
      <c r="BO41" s="417">
        <f>יא!M45</f>
        <v>0</v>
      </c>
      <c r="BP41" s="417">
        <f>יב!M45</f>
        <v>0</v>
      </c>
      <c r="BR41" s="417">
        <f>'חודש א'!L45</f>
        <v>0</v>
      </c>
      <c r="BS41" s="417">
        <f>ב!L45</f>
        <v>0</v>
      </c>
      <c r="BT41" s="417">
        <f>ג!L45</f>
        <v>0</v>
      </c>
      <c r="BU41" s="417">
        <f>ד!L45</f>
        <v>0</v>
      </c>
      <c r="BV41" s="417">
        <f>ה!L45</f>
        <v>0</v>
      </c>
      <c r="BW41" s="417">
        <f>ו!L45</f>
        <v>0</v>
      </c>
      <c r="BX41" s="417">
        <f>ז!L45</f>
        <v>0</v>
      </c>
      <c r="BY41" s="417">
        <f>ח!L45</f>
        <v>0</v>
      </c>
      <c r="BZ41" s="417">
        <f>ט!L45</f>
        <v>0</v>
      </c>
      <c r="CA41" s="417">
        <f>י!L45</f>
        <v>0</v>
      </c>
      <c r="CB41" s="417">
        <f>יא!L45</f>
        <v>0</v>
      </c>
      <c r="CC41" s="417">
        <f>יב!L45</f>
        <v>0</v>
      </c>
      <c r="CY41" s="453">
        <f t="shared" si="13"/>
        <v>0</v>
      </c>
      <c r="CZ41" s="481" t="s">
        <v>376</v>
      </c>
    </row>
    <row r="42" spans="1:104" ht="16.5" x14ac:dyDescent="0.3">
      <c r="A42" s="415"/>
      <c r="B42" s="415"/>
      <c r="C42" s="415"/>
      <c r="D42" s="415"/>
      <c r="E42" s="415"/>
      <c r="F42" s="439" t="str">
        <f t="shared" si="16"/>
        <v>הוצאות - מותאם אישית2</v>
      </c>
      <c r="G42" s="440">
        <f t="shared" si="1"/>
        <v>0</v>
      </c>
      <c r="H42" s="415"/>
      <c r="I42" s="449">
        <f t="shared" si="2"/>
        <v>0</v>
      </c>
      <c r="J42" s="450"/>
      <c r="K42" s="450"/>
      <c r="L42" s="450"/>
      <c r="M42" s="450"/>
      <c r="N42" s="450"/>
      <c r="O42" s="451"/>
      <c r="P42" s="452"/>
      <c r="Q42" s="415"/>
      <c r="R42" s="415"/>
      <c r="S42" s="415"/>
      <c r="T42" s="415"/>
      <c r="U42" s="415"/>
      <c r="V42" s="415"/>
      <c r="W42" s="415"/>
      <c r="Z42" s="417" t="str">
        <f t="shared" si="7"/>
        <v>הוצאות - מותאם אישית1</v>
      </c>
      <c r="AA42" s="417" t="str">
        <f t="shared" si="14"/>
        <v>הוצאות - מותאם אישית1</v>
      </c>
      <c r="AB42" s="417">
        <f t="shared" si="15"/>
        <v>0</v>
      </c>
      <c r="AC42" s="417">
        <f t="shared" si="9"/>
        <v>39</v>
      </c>
      <c r="AD42" s="417">
        <f t="shared" si="8"/>
        <v>38</v>
      </c>
      <c r="AE42" s="417">
        <f t="shared" si="11"/>
        <v>0</v>
      </c>
      <c r="AF42" s="417" t="e">
        <f t="shared" ca="1" si="10"/>
        <v>#N/A</v>
      </c>
      <c r="AG42" s="446">
        <f t="shared" si="0"/>
        <v>0</v>
      </c>
      <c r="AN42" s="436" t="s">
        <v>328</v>
      </c>
      <c r="AO42" s="430"/>
      <c r="AP42" s="417" t="str">
        <f>שיקוף!D44</f>
        <v>הוצאות - מותאם אישית3</v>
      </c>
      <c r="AQ42" s="417" t="str">
        <f>'חודש א'!K46</f>
        <v>הוצאות - מותאם אישית3</v>
      </c>
      <c r="AR42" s="417" t="str">
        <f>ב!K46</f>
        <v>הוצאות - מותאם אישית3</v>
      </c>
      <c r="AS42" s="417" t="str">
        <f>ג!K46</f>
        <v>הוצאות - מותאם אישית3</v>
      </c>
      <c r="AT42" s="417" t="str">
        <f>ד!K46</f>
        <v>הוצאות - מותאם אישית3</v>
      </c>
      <c r="AU42" s="417" t="str">
        <f>ה!K46</f>
        <v>הוצאות - מותאם אישית3</v>
      </c>
      <c r="AV42" s="417" t="str">
        <f>ו!K46</f>
        <v>הוצאות - מותאם אישית3</v>
      </c>
      <c r="AW42" s="417" t="str">
        <f>ז!K46</f>
        <v>הוצאות - מותאם אישית3</v>
      </c>
      <c r="AX42" s="417" t="str">
        <f>ח!K46</f>
        <v>הוצאות - מותאם אישית3</v>
      </c>
      <c r="AY42" s="417" t="str">
        <f>ט!K46</f>
        <v>הוצאות - מותאם אישית3</v>
      </c>
      <c r="AZ42" s="417" t="str">
        <f>י!K46</f>
        <v>הוצאות - מותאם אישית3</v>
      </c>
      <c r="BA42" s="417" t="str">
        <f>יא!K46</f>
        <v>הוצאות - מותאם אישית3</v>
      </c>
      <c r="BB42" s="417" t="str">
        <f>יב!K46</f>
        <v>הוצאות - מותאם אישית3</v>
      </c>
      <c r="BD42" s="437">
        <f>שיקוף!F44</f>
        <v>0</v>
      </c>
      <c r="BE42" s="417">
        <f>'חודש א'!M46</f>
        <v>0</v>
      </c>
      <c r="BF42" s="417">
        <f>ב!M46</f>
        <v>0</v>
      </c>
      <c r="BG42" s="417">
        <f>ג!M46</f>
        <v>0</v>
      </c>
      <c r="BH42" s="417">
        <f>ד!M46</f>
        <v>0</v>
      </c>
      <c r="BI42" s="417">
        <f>ה!M46</f>
        <v>0</v>
      </c>
      <c r="BJ42" s="417">
        <f>ו!M46</f>
        <v>0</v>
      </c>
      <c r="BK42" s="417">
        <f>ז!M46</f>
        <v>0</v>
      </c>
      <c r="BL42" s="417">
        <f>ח!M46</f>
        <v>0</v>
      </c>
      <c r="BM42" s="417">
        <f>ט!M46</f>
        <v>0</v>
      </c>
      <c r="BN42" s="417">
        <f>י!M46</f>
        <v>0</v>
      </c>
      <c r="BO42" s="417">
        <f>יא!M46</f>
        <v>0</v>
      </c>
      <c r="BP42" s="417">
        <f>יב!M46</f>
        <v>0</v>
      </c>
      <c r="BR42" s="417">
        <f>'חודש א'!L46</f>
        <v>0</v>
      </c>
      <c r="BS42" s="417">
        <f>ב!L46</f>
        <v>0</v>
      </c>
      <c r="BT42" s="417">
        <f>ג!L46</f>
        <v>0</v>
      </c>
      <c r="BU42" s="417">
        <f>ד!L46</f>
        <v>0</v>
      </c>
      <c r="BV42" s="417">
        <f>ה!L46</f>
        <v>0</v>
      </c>
      <c r="BW42" s="417">
        <f>ו!L46</f>
        <v>0</v>
      </c>
      <c r="BX42" s="417">
        <f>ז!L46</f>
        <v>0</v>
      </c>
      <c r="BY42" s="417">
        <f>ח!L46</f>
        <v>0</v>
      </c>
      <c r="BZ42" s="417">
        <f>ט!L46</f>
        <v>0</v>
      </c>
      <c r="CA42" s="417">
        <f>י!L46</f>
        <v>0</v>
      </c>
      <c r="CB42" s="417">
        <f>יא!L46</f>
        <v>0</v>
      </c>
      <c r="CC42" s="417">
        <f>יב!L46</f>
        <v>0</v>
      </c>
      <c r="CY42" s="453">
        <f t="shared" si="13"/>
        <v>0</v>
      </c>
      <c r="CZ42" s="481" t="s">
        <v>377</v>
      </c>
    </row>
    <row r="43" spans="1:104" ht="16.5" x14ac:dyDescent="0.3">
      <c r="A43" s="415"/>
      <c r="B43" s="415"/>
      <c r="C43" s="415"/>
      <c r="D43" s="415"/>
      <c r="E43" s="415"/>
      <c r="F43" s="439" t="str">
        <f t="shared" si="16"/>
        <v>הוצאות - מותאם אישית3</v>
      </c>
      <c r="G43" s="440">
        <f t="shared" si="1"/>
        <v>0</v>
      </c>
      <c r="H43" s="415"/>
      <c r="I43" s="449">
        <f t="shared" si="2"/>
        <v>0</v>
      </c>
      <c r="J43" s="450"/>
      <c r="K43" s="450"/>
      <c r="L43" s="450"/>
      <c r="M43" s="450"/>
      <c r="N43" s="450"/>
      <c r="O43" s="451"/>
      <c r="P43" s="452"/>
      <c r="Q43" s="415"/>
      <c r="R43" s="415"/>
      <c r="S43" s="415"/>
      <c r="T43" s="415"/>
      <c r="U43" s="415"/>
      <c r="V43" s="415"/>
      <c r="W43" s="415"/>
      <c r="Z43" s="417" t="str">
        <f t="shared" si="7"/>
        <v>הוצאות - מותאם אישית2</v>
      </c>
      <c r="AA43" s="417" t="str">
        <f t="shared" si="14"/>
        <v>הוצאות - מותאם אישית2</v>
      </c>
      <c r="AB43" s="417">
        <f t="shared" si="15"/>
        <v>0</v>
      </c>
      <c r="AC43" s="417">
        <f t="shared" si="9"/>
        <v>40</v>
      </c>
      <c r="AD43" s="417">
        <f t="shared" si="8"/>
        <v>39</v>
      </c>
      <c r="AE43" s="417">
        <f t="shared" si="11"/>
        <v>0</v>
      </c>
      <c r="AF43" s="417" t="e">
        <f t="shared" ca="1" si="10"/>
        <v>#N/A</v>
      </c>
      <c r="AG43" s="446">
        <f t="shared" si="0"/>
        <v>0</v>
      </c>
      <c r="AN43" s="436" t="s">
        <v>329</v>
      </c>
      <c r="AO43" s="430"/>
      <c r="AP43" s="417" t="str">
        <f>שיקוף!D45</f>
        <v>הוצאות - מותאם אישית4</v>
      </c>
      <c r="AQ43" s="417" t="str">
        <f>'חודש א'!K47</f>
        <v>הוצאות - מותאם אישית4</v>
      </c>
      <c r="AR43" s="417" t="str">
        <f>ב!K47</f>
        <v>הוצאות - מותאם אישית4</v>
      </c>
      <c r="AS43" s="417" t="str">
        <f>ג!K47</f>
        <v>הוצאות - מותאם אישית4</v>
      </c>
      <c r="AT43" s="417" t="str">
        <f>ד!K47</f>
        <v>הוצאות - מותאם אישית4</v>
      </c>
      <c r="AU43" s="417" t="str">
        <f>ה!K47</f>
        <v>הוצאות - מותאם אישית4</v>
      </c>
      <c r="AV43" s="417" t="str">
        <f>ו!K47</f>
        <v>הוצאות - מותאם אישית4</v>
      </c>
      <c r="AW43" s="417" t="str">
        <f>ז!K47</f>
        <v>הוצאות - מותאם אישית4</v>
      </c>
      <c r="AX43" s="417" t="str">
        <f>ח!K47</f>
        <v>הוצאות - מותאם אישית4</v>
      </c>
      <c r="AY43" s="417" t="str">
        <f>ט!K47</f>
        <v>הוצאות - מותאם אישית4</v>
      </c>
      <c r="AZ43" s="417" t="str">
        <f>י!K47</f>
        <v>הוצאות - מותאם אישית4</v>
      </c>
      <c r="BA43" s="417" t="str">
        <f>יא!K47</f>
        <v>הוצאות - מותאם אישית4</v>
      </c>
      <c r="BB43" s="417" t="str">
        <f>יב!K47</f>
        <v>הוצאות - מותאם אישית4</v>
      </c>
      <c r="BD43" s="437">
        <f>שיקוף!F45</f>
        <v>0</v>
      </c>
      <c r="BE43" s="417">
        <f>'חודש א'!M47</f>
        <v>0</v>
      </c>
      <c r="BF43" s="417">
        <f>ב!M47</f>
        <v>0</v>
      </c>
      <c r="BG43" s="417">
        <f>ג!M47</f>
        <v>0</v>
      </c>
      <c r="BH43" s="417">
        <f>ד!M47</f>
        <v>0</v>
      </c>
      <c r="BI43" s="417">
        <f>ה!M47</f>
        <v>0</v>
      </c>
      <c r="BJ43" s="417">
        <f>ו!M47</f>
        <v>0</v>
      </c>
      <c r="BK43" s="417">
        <f>ז!M47</f>
        <v>0</v>
      </c>
      <c r="BL43" s="417">
        <f>ח!M47</f>
        <v>0</v>
      </c>
      <c r="BM43" s="417">
        <f>ט!M47</f>
        <v>0</v>
      </c>
      <c r="BN43" s="417">
        <f>י!M47</f>
        <v>0</v>
      </c>
      <c r="BO43" s="417">
        <f>יא!M47</f>
        <v>0</v>
      </c>
      <c r="BP43" s="417">
        <f>יב!M47</f>
        <v>0</v>
      </c>
      <c r="BR43" s="417">
        <f>'חודש א'!L47</f>
        <v>0</v>
      </c>
      <c r="BS43" s="417">
        <f>ב!L47</f>
        <v>0</v>
      </c>
      <c r="BT43" s="417">
        <f>ג!L47</f>
        <v>0</v>
      </c>
      <c r="BU43" s="417">
        <f>ד!L47</f>
        <v>0</v>
      </c>
      <c r="BV43" s="417">
        <f>ה!L47</f>
        <v>0</v>
      </c>
      <c r="BW43" s="417">
        <f>ו!L47</f>
        <v>0</v>
      </c>
      <c r="BX43" s="417">
        <f>ז!L47</f>
        <v>0</v>
      </c>
      <c r="BY43" s="417">
        <f>ח!L47</f>
        <v>0</v>
      </c>
      <c r="BZ43" s="417">
        <f>ט!L47</f>
        <v>0</v>
      </c>
      <c r="CA43" s="417">
        <f>י!L47</f>
        <v>0</v>
      </c>
      <c r="CB43" s="417">
        <f>יא!L47</f>
        <v>0</v>
      </c>
      <c r="CC43" s="417">
        <f>יב!L47</f>
        <v>0</v>
      </c>
      <c r="CY43" s="453">
        <f t="shared" si="13"/>
        <v>0</v>
      </c>
      <c r="CZ43" s="481" t="s">
        <v>378</v>
      </c>
    </row>
    <row r="44" spans="1:104" ht="16.5" x14ac:dyDescent="0.3">
      <c r="A44" s="415"/>
      <c r="B44" s="415"/>
      <c r="C44" s="415"/>
      <c r="D44" s="415"/>
      <c r="E44" s="415"/>
      <c r="F44" s="439" t="str">
        <f t="shared" si="16"/>
        <v>הוצאות - מותאם אישית4</v>
      </c>
      <c r="G44" s="440">
        <f t="shared" si="1"/>
        <v>0</v>
      </c>
      <c r="H44" s="415"/>
      <c r="I44" s="449">
        <f t="shared" si="2"/>
        <v>0</v>
      </c>
      <c r="J44" s="450"/>
      <c r="K44" s="450"/>
      <c r="L44" s="450"/>
      <c r="M44" s="450"/>
      <c r="N44" s="450"/>
      <c r="O44" s="451"/>
      <c r="P44" s="452"/>
      <c r="Q44" s="415"/>
      <c r="R44" s="415"/>
      <c r="S44" s="415"/>
      <c r="T44" s="415"/>
      <c r="U44" s="415"/>
      <c r="V44" s="415"/>
      <c r="W44" s="415"/>
      <c r="Z44" s="417" t="str">
        <f t="shared" si="7"/>
        <v>הוצאות - מותאם אישית3</v>
      </c>
      <c r="AA44" s="417" t="str">
        <f t="shared" si="14"/>
        <v>הוצאות - מותאם אישית3</v>
      </c>
      <c r="AB44" s="417">
        <f t="shared" si="15"/>
        <v>0</v>
      </c>
      <c r="AC44" s="417">
        <f t="shared" si="9"/>
        <v>41</v>
      </c>
      <c r="AD44" s="417">
        <f t="shared" si="8"/>
        <v>40</v>
      </c>
      <c r="AE44" s="417">
        <f t="shared" si="11"/>
        <v>0</v>
      </c>
      <c r="AF44" s="417" t="e">
        <f t="shared" ca="1" si="10"/>
        <v>#N/A</v>
      </c>
      <c r="AG44" s="446">
        <f t="shared" si="0"/>
        <v>0</v>
      </c>
      <c r="AN44" s="436" t="s">
        <v>330</v>
      </c>
      <c r="AO44" s="430"/>
      <c r="AP44" s="417" t="str">
        <f>שיקוף!D46</f>
        <v>הוצאות - מותאם אישית5</v>
      </c>
      <c r="AQ44" s="417" t="str">
        <f>'חודש א'!K48</f>
        <v>הוצאות - מותאם אישית5</v>
      </c>
      <c r="AR44" s="417" t="str">
        <f>ב!K48</f>
        <v>הוצאות - מותאם אישית5</v>
      </c>
      <c r="AS44" s="417" t="str">
        <f>ג!K48</f>
        <v>הוצאות - מותאם אישית5</v>
      </c>
      <c r="AT44" s="417" t="str">
        <f>ד!K48</f>
        <v>הוצאות - מותאם אישית5</v>
      </c>
      <c r="AU44" s="417" t="str">
        <f>ה!K48</f>
        <v>הוצאות - מותאם אישית5</v>
      </c>
      <c r="AV44" s="417" t="str">
        <f>ו!K48</f>
        <v>הוצאות - מותאם אישית5</v>
      </c>
      <c r="AW44" s="417" t="str">
        <f>ז!K48</f>
        <v>הוצאות - מותאם אישית5</v>
      </c>
      <c r="AX44" s="417" t="str">
        <f>ח!K48</f>
        <v>הוצאות - מותאם אישית5</v>
      </c>
      <c r="AY44" s="417" t="str">
        <f>ט!K48</f>
        <v>הוצאות - מותאם אישית5</v>
      </c>
      <c r="AZ44" s="417" t="str">
        <f>י!K48</f>
        <v>הוצאות - מותאם אישית5</v>
      </c>
      <c r="BA44" s="417" t="str">
        <f>יא!K48</f>
        <v>הוצאות - מותאם אישית5</v>
      </c>
      <c r="BB44" s="417" t="str">
        <f>יב!K48</f>
        <v>הוצאות - מותאם אישית5</v>
      </c>
      <c r="BD44" s="437">
        <f>שיקוף!F46</f>
        <v>0</v>
      </c>
      <c r="BE44" s="417">
        <f>'חודש א'!M48</f>
        <v>0</v>
      </c>
      <c r="BF44" s="417">
        <f>ב!M48</f>
        <v>0</v>
      </c>
      <c r="BG44" s="417">
        <f>ג!M48</f>
        <v>0</v>
      </c>
      <c r="BH44" s="417">
        <f>ד!M48</f>
        <v>0</v>
      </c>
      <c r="BI44" s="417">
        <f>ה!M48</f>
        <v>0</v>
      </c>
      <c r="BJ44" s="417">
        <f>ו!M48</f>
        <v>0</v>
      </c>
      <c r="BK44" s="417">
        <f>ז!M48</f>
        <v>0</v>
      </c>
      <c r="BL44" s="417">
        <f>ח!M48</f>
        <v>0</v>
      </c>
      <c r="BM44" s="417">
        <f>ט!M48</f>
        <v>0</v>
      </c>
      <c r="BN44" s="417">
        <f>י!M48</f>
        <v>0</v>
      </c>
      <c r="BO44" s="417">
        <f>יא!M48</f>
        <v>0</v>
      </c>
      <c r="BP44" s="417">
        <f>יב!M48</f>
        <v>0</v>
      </c>
      <c r="BR44" s="417">
        <f>'חודש א'!L48</f>
        <v>0</v>
      </c>
      <c r="BS44" s="417">
        <f>ב!L48</f>
        <v>0</v>
      </c>
      <c r="BT44" s="417">
        <f>ג!L48</f>
        <v>0</v>
      </c>
      <c r="BU44" s="417">
        <f>ד!L48</f>
        <v>0</v>
      </c>
      <c r="BV44" s="417">
        <f>ה!L48</f>
        <v>0</v>
      </c>
      <c r="BW44" s="417">
        <f>ו!L48</f>
        <v>0</v>
      </c>
      <c r="BX44" s="417">
        <f>ז!L48</f>
        <v>0</v>
      </c>
      <c r="BY44" s="417">
        <f>ח!L48</f>
        <v>0</v>
      </c>
      <c r="BZ44" s="417">
        <f>ט!L48</f>
        <v>0</v>
      </c>
      <c r="CA44" s="417">
        <f>י!L48</f>
        <v>0</v>
      </c>
      <c r="CB44" s="417">
        <f>יא!L48</f>
        <v>0</v>
      </c>
      <c r="CC44" s="417">
        <f>יב!L48</f>
        <v>0</v>
      </c>
      <c r="CY44" s="453">
        <f t="shared" si="13"/>
        <v>0</v>
      </c>
      <c r="CZ44" s="481" t="s">
        <v>379</v>
      </c>
    </row>
    <row r="45" spans="1:104" ht="16.5" x14ac:dyDescent="0.3">
      <c r="A45" s="415"/>
      <c r="B45" s="415"/>
      <c r="C45" s="415"/>
      <c r="D45" s="415"/>
      <c r="E45" s="415"/>
      <c r="F45" s="439" t="str">
        <f t="shared" si="16"/>
        <v>הוצאות - מותאם אישית5</v>
      </c>
      <c r="G45" s="440">
        <f t="shared" si="1"/>
        <v>0</v>
      </c>
      <c r="H45" s="415"/>
      <c r="I45" s="449">
        <f t="shared" si="2"/>
        <v>0</v>
      </c>
      <c r="J45" s="450"/>
      <c r="K45" s="450"/>
      <c r="L45" s="450"/>
      <c r="M45" s="450"/>
      <c r="N45" s="450"/>
      <c r="O45" s="451"/>
      <c r="P45" s="452"/>
      <c r="Q45" s="415"/>
      <c r="R45" s="415"/>
      <c r="S45" s="415"/>
      <c r="T45" s="415"/>
      <c r="U45" s="415"/>
      <c r="V45" s="415"/>
      <c r="W45" s="415"/>
      <c r="Z45" s="417" t="str">
        <f t="shared" si="7"/>
        <v>הוצאות - מותאם אישית4</v>
      </c>
      <c r="AA45" s="417" t="str">
        <f t="shared" si="14"/>
        <v>הוצאות - מותאם אישית4</v>
      </c>
      <c r="AB45" s="417">
        <f t="shared" si="15"/>
        <v>0</v>
      </c>
      <c r="AC45" s="417">
        <f t="shared" si="9"/>
        <v>42</v>
      </c>
      <c r="AD45" s="417">
        <f t="shared" si="8"/>
        <v>41</v>
      </c>
      <c r="AE45" s="417">
        <f t="shared" si="11"/>
        <v>0</v>
      </c>
      <c r="AF45" s="417" t="e">
        <f t="shared" ca="1" si="10"/>
        <v>#N/A</v>
      </c>
      <c r="AG45" s="446">
        <f t="shared" si="0"/>
        <v>0</v>
      </c>
      <c r="AN45" s="436" t="s">
        <v>331</v>
      </c>
      <c r="AO45" s="430"/>
      <c r="AP45" s="417" t="str">
        <f>שיקוף!D47</f>
        <v>הוצאות - מותאם אישית6</v>
      </c>
      <c r="AQ45" s="417" t="str">
        <f>'חודש א'!K49</f>
        <v>הוצאות - מותאם אישית6</v>
      </c>
      <c r="AR45" s="417" t="str">
        <f>ב!K49</f>
        <v>הוצאות - מותאם אישית6</v>
      </c>
      <c r="AS45" s="417" t="str">
        <f>ג!K49</f>
        <v>הוצאות - מותאם אישית6</v>
      </c>
      <c r="AT45" s="417" t="str">
        <f>ד!K49</f>
        <v>הוצאות - מותאם אישית6</v>
      </c>
      <c r="AU45" s="417" t="str">
        <f>ה!K49</f>
        <v>הוצאות - מותאם אישית6</v>
      </c>
      <c r="AV45" s="417" t="str">
        <f>ו!K49</f>
        <v>הוצאות - מותאם אישית6</v>
      </c>
      <c r="AW45" s="417" t="str">
        <f>ז!K49</f>
        <v>הוצאות - מותאם אישית6</v>
      </c>
      <c r="AX45" s="417" t="str">
        <f>ח!K49</f>
        <v>הוצאות - מותאם אישית6</v>
      </c>
      <c r="AY45" s="417" t="str">
        <f>ט!K49</f>
        <v>הוצאות - מותאם אישית6</v>
      </c>
      <c r="AZ45" s="417" t="str">
        <f>י!K49</f>
        <v>הוצאות - מותאם אישית6</v>
      </c>
      <c r="BA45" s="417" t="str">
        <f>יא!K49</f>
        <v>הוצאות - מותאם אישית6</v>
      </c>
      <c r="BB45" s="417" t="str">
        <f>יב!K49</f>
        <v>הוצאות - מותאם אישית6</v>
      </c>
      <c r="BD45" s="437">
        <f>שיקוף!F47</f>
        <v>0</v>
      </c>
      <c r="BE45" s="417">
        <f>'חודש א'!M49</f>
        <v>0</v>
      </c>
      <c r="BF45" s="417">
        <f>ב!M49</f>
        <v>0</v>
      </c>
      <c r="BG45" s="417">
        <f>ג!M49</f>
        <v>0</v>
      </c>
      <c r="BH45" s="417">
        <f>ד!M49</f>
        <v>0</v>
      </c>
      <c r="BI45" s="417">
        <f>ה!M49</f>
        <v>0</v>
      </c>
      <c r="BJ45" s="417">
        <f>ו!M49</f>
        <v>0</v>
      </c>
      <c r="BK45" s="417">
        <f>ז!M49</f>
        <v>0</v>
      </c>
      <c r="BL45" s="417">
        <f>ח!M49</f>
        <v>0</v>
      </c>
      <c r="BM45" s="417">
        <f>ט!M49</f>
        <v>0</v>
      </c>
      <c r="BN45" s="417">
        <f>י!M49</f>
        <v>0</v>
      </c>
      <c r="BO45" s="417">
        <f>יא!M49</f>
        <v>0</v>
      </c>
      <c r="BP45" s="417">
        <f>יב!M49</f>
        <v>0</v>
      </c>
      <c r="BR45" s="417">
        <f>'חודש א'!L49</f>
        <v>0</v>
      </c>
      <c r="BS45" s="417">
        <f>ב!L49</f>
        <v>0</v>
      </c>
      <c r="BT45" s="417">
        <f>ג!L49</f>
        <v>0</v>
      </c>
      <c r="BU45" s="417">
        <f>ד!L49</f>
        <v>0</v>
      </c>
      <c r="BV45" s="417">
        <f>ה!L49</f>
        <v>0</v>
      </c>
      <c r="BW45" s="417">
        <f>ו!L49</f>
        <v>0</v>
      </c>
      <c r="BX45" s="417">
        <f>ז!L49</f>
        <v>0</v>
      </c>
      <c r="BY45" s="417">
        <f>ח!L49</f>
        <v>0</v>
      </c>
      <c r="BZ45" s="417">
        <f>ט!L49</f>
        <v>0</v>
      </c>
      <c r="CA45" s="417">
        <f>י!L49</f>
        <v>0</v>
      </c>
      <c r="CB45" s="417">
        <f>יא!L49</f>
        <v>0</v>
      </c>
      <c r="CC45" s="417">
        <f>יב!L49</f>
        <v>0</v>
      </c>
      <c r="CX45" s="417" t="str">
        <f>F45</f>
        <v>הוצאות - מותאם אישית5</v>
      </c>
      <c r="CY45" s="453">
        <f>G45</f>
        <v>0</v>
      </c>
      <c r="CZ45" s="481" t="s">
        <v>380</v>
      </c>
    </row>
    <row r="46" spans="1:104" ht="16.5" x14ac:dyDescent="0.3">
      <c r="A46" s="415"/>
      <c r="B46" s="415"/>
      <c r="C46" s="415"/>
      <c r="D46" s="415"/>
      <c r="E46" s="415"/>
      <c r="F46" s="439" t="str">
        <f t="shared" si="16"/>
        <v>הוצאות - מותאם אישית6</v>
      </c>
      <c r="G46" s="440">
        <f t="shared" si="1"/>
        <v>0</v>
      </c>
      <c r="H46" s="415"/>
      <c r="I46" s="449">
        <f t="shared" si="2"/>
        <v>0</v>
      </c>
      <c r="J46" s="450"/>
      <c r="K46" s="450"/>
      <c r="L46" s="450"/>
      <c r="M46" s="450"/>
      <c r="N46" s="450"/>
      <c r="O46" s="451"/>
      <c r="P46" s="452"/>
      <c r="Q46" s="415"/>
      <c r="R46" s="415"/>
      <c r="S46" s="415"/>
      <c r="T46" s="415"/>
      <c r="U46" s="415"/>
      <c r="V46" s="415"/>
      <c r="W46" s="415"/>
      <c r="Z46" s="417" t="str">
        <f t="shared" si="7"/>
        <v>הוצאות - מותאם אישית5</v>
      </c>
      <c r="AA46" s="417" t="str">
        <f t="shared" si="14"/>
        <v>הוצאות - מותאם אישית5</v>
      </c>
      <c r="AB46" s="417">
        <f t="shared" si="15"/>
        <v>0</v>
      </c>
      <c r="AC46" s="417">
        <f t="shared" si="9"/>
        <v>43</v>
      </c>
      <c r="AD46" s="417">
        <f t="shared" si="8"/>
        <v>42</v>
      </c>
      <c r="AE46" s="417">
        <f t="shared" si="11"/>
        <v>0</v>
      </c>
      <c r="AF46" s="417" t="e">
        <f t="shared" ca="1" si="10"/>
        <v>#N/A</v>
      </c>
      <c r="AG46" s="446">
        <f t="shared" si="0"/>
        <v>0</v>
      </c>
      <c r="AN46" s="436" t="s">
        <v>55</v>
      </c>
      <c r="AO46" s="430"/>
      <c r="AP46" s="475" t="s">
        <v>55</v>
      </c>
      <c r="AQ46" s="417" t="str">
        <f>'חודש א'!K50</f>
        <v>החזרי חובות</v>
      </c>
      <c r="AR46" s="417" t="str">
        <f>ב!K50</f>
        <v>החזרי חובות</v>
      </c>
      <c r="AS46" s="417" t="str">
        <f>ג!K50</f>
        <v>החזרי חובות</v>
      </c>
      <c r="AT46" s="417" t="str">
        <f>ד!K50</f>
        <v>החזרי חובות</v>
      </c>
      <c r="AU46" s="417" t="str">
        <f>ה!K50</f>
        <v>החזרי חובות</v>
      </c>
      <c r="AV46" s="417" t="str">
        <f>ו!K50</f>
        <v>החזרי חובות</v>
      </c>
      <c r="AW46" s="417" t="str">
        <f>ז!K50</f>
        <v>החזרי חובות</v>
      </c>
      <c r="AX46" s="417" t="str">
        <f>ח!K50</f>
        <v>החזרי חובות</v>
      </c>
      <c r="AY46" s="417" t="str">
        <f>ט!K50</f>
        <v>החזרי חובות</v>
      </c>
      <c r="AZ46" s="417" t="str">
        <f>י!K50</f>
        <v>החזרי חובות</v>
      </c>
      <c r="BA46" s="417" t="str">
        <f>יא!K50</f>
        <v>החזרי חובות</v>
      </c>
      <c r="BB46" s="417" t="str">
        <f>יב!K50</f>
        <v>החזרי חובות</v>
      </c>
      <c r="BD46" s="437">
        <f>שיקוף!K23</f>
        <v>0</v>
      </c>
      <c r="BE46" s="417">
        <f>'חודש א'!M50</f>
        <v>0</v>
      </c>
      <c r="BF46" s="417">
        <f>ב!M50</f>
        <v>0</v>
      </c>
      <c r="BG46" s="417">
        <f>ג!M50</f>
        <v>0</v>
      </c>
      <c r="BH46" s="417">
        <f>ד!M50</f>
        <v>0</v>
      </c>
      <c r="BI46" s="417">
        <f>ה!M50</f>
        <v>0</v>
      </c>
      <c r="BJ46" s="417">
        <f>ו!M50</f>
        <v>0</v>
      </c>
      <c r="BK46" s="417">
        <f>ז!M50</f>
        <v>0</v>
      </c>
      <c r="BL46" s="417">
        <f>ח!M50</f>
        <v>0</v>
      </c>
      <c r="BM46" s="417">
        <f>ט!M50</f>
        <v>0</v>
      </c>
      <c r="BN46" s="417">
        <f>י!M50</f>
        <v>0</v>
      </c>
      <c r="BO46" s="417">
        <f>יא!M50</f>
        <v>0</v>
      </c>
      <c r="BP46" s="417">
        <f>יב!M50</f>
        <v>0</v>
      </c>
      <c r="BR46" s="417">
        <f>'חודש א'!L50</f>
        <v>0</v>
      </c>
      <c r="BS46" s="417">
        <f>ב!L50</f>
        <v>0</v>
      </c>
      <c r="BT46" s="417">
        <f>ג!L50</f>
        <v>0</v>
      </c>
      <c r="BU46" s="417">
        <f>ד!L50</f>
        <v>0</v>
      </c>
      <c r="BV46" s="417">
        <f>ה!L50</f>
        <v>0</v>
      </c>
      <c r="BW46" s="417">
        <f>ו!L50</f>
        <v>0</v>
      </c>
      <c r="BX46" s="417">
        <f>ז!L50</f>
        <v>0</v>
      </c>
      <c r="BY46" s="417">
        <f>ח!L50</f>
        <v>0</v>
      </c>
      <c r="BZ46" s="417">
        <f>ט!L50</f>
        <v>0</v>
      </c>
      <c r="CA46" s="417">
        <f>י!L50</f>
        <v>0</v>
      </c>
      <c r="CB46" s="417">
        <f>יא!L50</f>
        <v>0</v>
      </c>
      <c r="CC46" s="417">
        <f>יב!L50</f>
        <v>0</v>
      </c>
      <c r="CX46" s="417" t="str">
        <f>F46</f>
        <v>הוצאות - מותאם אישית6</v>
      </c>
      <c r="CY46" s="453">
        <f>G46</f>
        <v>0</v>
      </c>
      <c r="CZ46" s="481" t="s">
        <v>381</v>
      </c>
    </row>
    <row r="47" spans="1:104" ht="16.5" x14ac:dyDescent="0.3">
      <c r="A47" s="415"/>
      <c r="B47" s="415"/>
      <c r="C47" s="415"/>
      <c r="D47" s="415"/>
      <c r="E47" s="415"/>
      <c r="F47" s="439" t="s">
        <v>56</v>
      </c>
      <c r="G47" s="440">
        <f>SUMIF($Z$49:$Z$63,AN47,$AB$49:$AB$63)</f>
        <v>0</v>
      </c>
      <c r="H47" s="415"/>
      <c r="I47" s="449">
        <f t="shared" si="2"/>
        <v>0</v>
      </c>
      <c r="J47" s="450"/>
      <c r="K47" s="450"/>
      <c r="L47" s="450"/>
      <c r="M47" s="450"/>
      <c r="N47" s="450"/>
      <c r="O47" s="451"/>
      <c r="P47" s="452"/>
      <c r="Q47" s="415"/>
      <c r="R47" s="415"/>
      <c r="S47" s="415"/>
      <c r="T47" s="415"/>
      <c r="U47" s="415"/>
      <c r="V47" s="415"/>
      <c r="W47" s="415"/>
      <c r="Z47" s="417" t="str">
        <f t="shared" si="7"/>
        <v>הוצאות - מותאם אישית6</v>
      </c>
      <c r="AA47" s="417" t="str">
        <f t="shared" si="14"/>
        <v>הוצאות - מותאם אישית6</v>
      </c>
      <c r="AB47" s="417">
        <f t="shared" si="15"/>
        <v>0</v>
      </c>
      <c r="AC47" s="417">
        <f t="shared" si="9"/>
        <v>44</v>
      </c>
      <c r="AD47" s="417">
        <f t="shared" si="8"/>
        <v>43</v>
      </c>
      <c r="AE47" s="417">
        <f t="shared" si="11"/>
        <v>0</v>
      </c>
      <c r="AF47" s="417" t="e">
        <f t="shared" ca="1" si="10"/>
        <v>#N/A</v>
      </c>
      <c r="AG47" s="446">
        <f t="shared" si="0"/>
        <v>0</v>
      </c>
      <c r="AN47" s="436" t="s">
        <v>56</v>
      </c>
      <c r="AO47" s="430"/>
      <c r="AP47" s="417" t="str">
        <f>שיקוף!I5</f>
        <v>שכר עבודה 1</v>
      </c>
      <c r="AQ47" s="417" t="str">
        <f>'חודש א'!K53</f>
        <v>שכר עבודה 1</v>
      </c>
      <c r="AR47" s="417" t="str">
        <f>ב!K53</f>
        <v>שכר עבודה 1</v>
      </c>
      <c r="AS47" s="417" t="str">
        <f>ג!K53</f>
        <v>שכר עבודה 1</v>
      </c>
      <c r="AT47" s="417" t="str">
        <f>ד!K53</f>
        <v>שכר עבודה 1</v>
      </c>
      <c r="AU47" s="417" t="str">
        <f>ה!K53</f>
        <v>שכר עבודה 1</v>
      </c>
      <c r="AV47" s="417" t="str">
        <f>ו!K53</f>
        <v>שכר עבודה 1</v>
      </c>
      <c r="AW47" s="417" t="str">
        <f>ז!K53</f>
        <v>שכר עבודה 1</v>
      </c>
      <c r="AX47" s="417" t="str">
        <f>ח!K53</f>
        <v>שכר עבודה 1</v>
      </c>
      <c r="AY47" s="417" t="str">
        <f>ט!K53</f>
        <v>שכר עבודה 1</v>
      </c>
      <c r="AZ47" s="417" t="str">
        <f>י!K53</f>
        <v>שכר עבודה 1</v>
      </c>
      <c r="BA47" s="417" t="str">
        <f>יא!K53</f>
        <v>שכר עבודה 1</v>
      </c>
      <c r="BB47" s="417" t="str">
        <f>יב!K53</f>
        <v>שכר עבודה 1</v>
      </c>
      <c r="BD47" s="437">
        <f>שיקוף!K5</f>
        <v>0</v>
      </c>
      <c r="BE47" s="417">
        <f>'חודש א'!M53</f>
        <v>0</v>
      </c>
      <c r="BF47" s="417">
        <f>ב!M53</f>
        <v>0</v>
      </c>
      <c r="BG47" s="417">
        <f>ג!M53</f>
        <v>0</v>
      </c>
      <c r="BH47" s="417">
        <f>ד!M53</f>
        <v>0</v>
      </c>
      <c r="BI47" s="417">
        <f>ה!M53</f>
        <v>0</v>
      </c>
      <c r="BJ47" s="417">
        <f>ו!M53</f>
        <v>0</v>
      </c>
      <c r="BK47" s="417">
        <f>ז!M53</f>
        <v>0</v>
      </c>
      <c r="BL47" s="417">
        <f>ח!M53</f>
        <v>0</v>
      </c>
      <c r="BM47" s="417">
        <f>ט!M53</f>
        <v>0</v>
      </c>
      <c r="BN47" s="417">
        <f>י!M53</f>
        <v>0</v>
      </c>
      <c r="BO47" s="417">
        <f>יא!M53</f>
        <v>0</v>
      </c>
      <c r="BP47" s="417">
        <f>יב!M53</f>
        <v>0</v>
      </c>
      <c r="BR47" s="417">
        <f>'חודש א'!L53</f>
        <v>0</v>
      </c>
      <c r="BS47" s="417">
        <f>ב!L53</f>
        <v>0</v>
      </c>
      <c r="BT47" s="417">
        <f>ג!L53</f>
        <v>0</v>
      </c>
      <c r="BU47" s="417">
        <f>ד!L53</f>
        <v>0</v>
      </c>
      <c r="BV47" s="417">
        <f>ה!L53</f>
        <v>0</v>
      </c>
      <c r="BW47" s="417">
        <f>ו!L53</f>
        <v>0</v>
      </c>
      <c r="BX47" s="417">
        <f>ז!L53</f>
        <v>0</v>
      </c>
      <c r="BY47" s="417">
        <f>ח!L53</f>
        <v>0</v>
      </c>
      <c r="BZ47" s="417">
        <f>ט!L53</f>
        <v>0</v>
      </c>
      <c r="CA47" s="417">
        <f>י!L53</f>
        <v>0</v>
      </c>
      <c r="CB47" s="417">
        <f>יא!L53</f>
        <v>0</v>
      </c>
      <c r="CC47" s="417">
        <f>יב!L53</f>
        <v>0</v>
      </c>
      <c r="CY47" s="453">
        <f t="shared" ref="CY47:CY60" si="17">G47</f>
        <v>0</v>
      </c>
      <c r="CZ47" s="481" t="s">
        <v>382</v>
      </c>
    </row>
    <row r="48" spans="1:104" ht="16.5" x14ac:dyDescent="0.3">
      <c r="A48" s="415"/>
      <c r="B48" s="415"/>
      <c r="C48" s="415"/>
      <c r="D48" s="415"/>
      <c r="E48" s="415"/>
      <c r="F48" s="439" t="s">
        <v>57</v>
      </c>
      <c r="G48" s="440">
        <f t="shared" ref="G48:G59" si="18">SUMIF($Z$49:$Z$63,AN48,$AB$49:$AB$63)</f>
        <v>0</v>
      </c>
      <c r="H48" s="415"/>
      <c r="I48" s="449">
        <f t="shared" si="2"/>
        <v>0</v>
      </c>
      <c r="J48" s="450"/>
      <c r="K48" s="450"/>
      <c r="L48" s="450"/>
      <c r="M48" s="450"/>
      <c r="N48" s="450"/>
      <c r="O48" s="451"/>
      <c r="P48" s="452"/>
      <c r="Q48" s="415"/>
      <c r="R48" s="415"/>
      <c r="S48" s="415"/>
      <c r="T48" s="415"/>
      <c r="U48" s="415"/>
      <c r="V48" s="415"/>
      <c r="W48" s="415"/>
      <c r="Z48" s="417" t="str">
        <f t="shared" si="7"/>
        <v>החזרי חובות</v>
      </c>
      <c r="AA48" s="417" t="str">
        <f t="shared" si="14"/>
        <v>החזרי חובות</v>
      </c>
      <c r="AB48" s="417">
        <f t="shared" si="15"/>
        <v>0</v>
      </c>
      <c r="AC48" s="417">
        <f t="shared" si="9"/>
        <v>45</v>
      </c>
      <c r="AD48" s="417">
        <f t="shared" si="8"/>
        <v>44</v>
      </c>
      <c r="AE48" s="417">
        <f t="shared" si="11"/>
        <v>0</v>
      </c>
      <c r="AF48" s="417" t="e">
        <f t="shared" ca="1" si="10"/>
        <v>#N/A</v>
      </c>
      <c r="AG48" s="446">
        <f t="shared" si="0"/>
        <v>0</v>
      </c>
      <c r="AN48" s="436" t="s">
        <v>57</v>
      </c>
      <c r="AO48" s="430"/>
      <c r="AP48" s="417" t="str">
        <f>שיקוף!I6</f>
        <v>שכר עבודה 2</v>
      </c>
      <c r="AQ48" s="417" t="str">
        <f>'חודש א'!K54</f>
        <v>שכר עבודה 2</v>
      </c>
      <c r="AR48" s="417" t="str">
        <f>ב!K54</f>
        <v>שכר עבודה 2</v>
      </c>
      <c r="AS48" s="417" t="str">
        <f>ג!K54</f>
        <v>שכר עבודה 2</v>
      </c>
      <c r="AT48" s="417" t="str">
        <f>ד!K54</f>
        <v>שכר עבודה 2</v>
      </c>
      <c r="AU48" s="417" t="str">
        <f>ה!K54</f>
        <v>שכר עבודה 2</v>
      </c>
      <c r="AV48" s="417" t="str">
        <f>ו!K54</f>
        <v>שכר עבודה 2</v>
      </c>
      <c r="AW48" s="417" t="str">
        <f>ז!K54</f>
        <v>שכר עבודה 2</v>
      </c>
      <c r="AX48" s="417" t="str">
        <f>ח!K54</f>
        <v>שכר עבודה 2</v>
      </c>
      <c r="AY48" s="417" t="str">
        <f>ט!K54</f>
        <v>שכר עבודה 2</v>
      </c>
      <c r="AZ48" s="417" t="str">
        <f>י!K54</f>
        <v>שכר עבודה 2</v>
      </c>
      <c r="BA48" s="417" t="str">
        <f>יא!K54</f>
        <v>שכר עבודה 2</v>
      </c>
      <c r="BB48" s="417" t="str">
        <f>יב!K54</f>
        <v>שכר עבודה 2</v>
      </c>
      <c r="BD48" s="437">
        <f>שיקוף!K6</f>
        <v>0</v>
      </c>
      <c r="BE48" s="417">
        <f>'חודש א'!M54</f>
        <v>0</v>
      </c>
      <c r="BF48" s="417">
        <f>ב!M54</f>
        <v>0</v>
      </c>
      <c r="BG48" s="417">
        <f>ג!M54</f>
        <v>0</v>
      </c>
      <c r="BH48" s="417">
        <f>ד!M54</f>
        <v>0</v>
      </c>
      <c r="BI48" s="417">
        <f>ה!M54</f>
        <v>0</v>
      </c>
      <c r="BJ48" s="417">
        <f>ו!M54</f>
        <v>0</v>
      </c>
      <c r="BK48" s="417">
        <f>ז!M54</f>
        <v>0</v>
      </c>
      <c r="BL48" s="417">
        <f>ח!M54</f>
        <v>0</v>
      </c>
      <c r="BM48" s="417">
        <f>ט!M54</f>
        <v>0</v>
      </c>
      <c r="BN48" s="417">
        <f>י!M54</f>
        <v>0</v>
      </c>
      <c r="BO48" s="417">
        <f>יא!M54</f>
        <v>0</v>
      </c>
      <c r="BP48" s="417">
        <f>יב!M54</f>
        <v>0</v>
      </c>
      <c r="BR48" s="417">
        <f>'חודש א'!L54</f>
        <v>0</v>
      </c>
      <c r="BS48" s="417">
        <f>ב!L54</f>
        <v>0</v>
      </c>
      <c r="BT48" s="417">
        <f>ג!L54</f>
        <v>0</v>
      </c>
      <c r="BU48" s="417">
        <f>ד!L54</f>
        <v>0</v>
      </c>
      <c r="BV48" s="417">
        <f>ה!L54</f>
        <v>0</v>
      </c>
      <c r="BW48" s="417">
        <f>ו!L54</f>
        <v>0</v>
      </c>
      <c r="BX48" s="417">
        <f>ז!L54</f>
        <v>0</v>
      </c>
      <c r="BY48" s="417">
        <f>ח!L54</f>
        <v>0</v>
      </c>
      <c r="BZ48" s="417">
        <f>ט!L54</f>
        <v>0</v>
      </c>
      <c r="CA48" s="417">
        <f>י!L54</f>
        <v>0</v>
      </c>
      <c r="CB48" s="417">
        <f>יא!L54</f>
        <v>0</v>
      </c>
      <c r="CC48" s="417">
        <f>יב!L54</f>
        <v>0</v>
      </c>
      <c r="CY48" s="453">
        <f t="shared" si="17"/>
        <v>0</v>
      </c>
      <c r="CZ48" s="481" t="s">
        <v>383</v>
      </c>
    </row>
    <row r="49" spans="1:104" ht="16.5" x14ac:dyDescent="0.3">
      <c r="A49" s="415"/>
      <c r="B49" s="415"/>
      <c r="C49" s="415"/>
      <c r="D49" s="415"/>
      <c r="E49" s="415"/>
      <c r="F49" s="439" t="s">
        <v>58</v>
      </c>
      <c r="G49" s="440">
        <f t="shared" si="18"/>
        <v>0</v>
      </c>
      <c r="H49" s="415"/>
      <c r="I49" s="449">
        <f t="shared" si="2"/>
        <v>0</v>
      </c>
      <c r="J49" s="450"/>
      <c r="K49" s="450"/>
      <c r="L49" s="450"/>
      <c r="M49" s="450"/>
      <c r="N49" s="450"/>
      <c r="O49" s="451"/>
      <c r="P49" s="452"/>
      <c r="Q49" s="415"/>
      <c r="R49" s="415"/>
      <c r="S49" s="415"/>
      <c r="T49" s="415"/>
      <c r="U49" s="415"/>
      <c r="V49" s="415"/>
      <c r="W49" s="415"/>
      <c r="Z49" s="417" t="str">
        <f t="shared" si="7"/>
        <v>שכר עבודה 1</v>
      </c>
      <c r="AA49" s="417" t="str">
        <f t="shared" si="14"/>
        <v>שכר עבודה 1</v>
      </c>
      <c r="AB49" s="417">
        <f t="shared" si="15"/>
        <v>0</v>
      </c>
      <c r="AC49" s="417">
        <f t="shared" si="9"/>
        <v>46</v>
      </c>
      <c r="AD49" s="417">
        <f>MATCH(AA49,$AN$47:$AN$59,0)</f>
        <v>1</v>
      </c>
      <c r="AE49" s="417">
        <f t="shared" si="11"/>
        <v>0</v>
      </c>
      <c r="AF49" s="417" t="e">
        <f t="shared" ca="1" si="10"/>
        <v>#N/A</v>
      </c>
      <c r="AG49" s="446">
        <f t="shared" si="0"/>
        <v>0</v>
      </c>
      <c r="AN49" s="436" t="s">
        <v>58</v>
      </c>
      <c r="AO49" s="430"/>
      <c r="AP49" s="417" t="str">
        <f>שיקוף!I7</f>
        <v>שכר עבודה 3</v>
      </c>
      <c r="AQ49" s="417" t="str">
        <f>'חודש א'!K55</f>
        <v>שכר עבודה 3</v>
      </c>
      <c r="AR49" s="417" t="str">
        <f>ב!K55</f>
        <v>שכר עבודה 3</v>
      </c>
      <c r="AS49" s="417" t="str">
        <f>ג!K55</f>
        <v>שכר עבודה 3</v>
      </c>
      <c r="AT49" s="417" t="str">
        <f>ד!K55</f>
        <v>שכר עבודה 3</v>
      </c>
      <c r="AU49" s="417" t="str">
        <f>ה!K55</f>
        <v>שכר עבודה 3</v>
      </c>
      <c r="AV49" s="417" t="str">
        <f>ו!K55</f>
        <v>שכר עבודה 3</v>
      </c>
      <c r="AW49" s="417" t="str">
        <f>ז!K55</f>
        <v>שכר עבודה 3</v>
      </c>
      <c r="AX49" s="417" t="str">
        <f>ח!K55</f>
        <v>שכר עבודה 3</v>
      </c>
      <c r="AY49" s="417" t="str">
        <f>ט!K55</f>
        <v>שכר עבודה 3</v>
      </c>
      <c r="AZ49" s="417" t="str">
        <f>י!K55</f>
        <v>שכר עבודה 3</v>
      </c>
      <c r="BA49" s="417" t="str">
        <f>יא!K55</f>
        <v>שכר עבודה 3</v>
      </c>
      <c r="BB49" s="417" t="str">
        <f>יב!K55</f>
        <v>שכר עבודה 3</v>
      </c>
      <c r="BD49" s="437">
        <f>שיקוף!K7</f>
        <v>0</v>
      </c>
      <c r="BE49" s="417">
        <f>'חודש א'!M55</f>
        <v>0</v>
      </c>
      <c r="BF49" s="417">
        <f>ב!M55</f>
        <v>0</v>
      </c>
      <c r="BG49" s="417">
        <f>ג!M55</f>
        <v>0</v>
      </c>
      <c r="BH49" s="417">
        <f>ד!M55</f>
        <v>0</v>
      </c>
      <c r="BI49" s="417">
        <f>ה!M55</f>
        <v>0</v>
      </c>
      <c r="BJ49" s="417">
        <f>ו!M55</f>
        <v>0</v>
      </c>
      <c r="BK49" s="417">
        <f>ז!M55</f>
        <v>0</v>
      </c>
      <c r="BL49" s="417">
        <f>ח!M55</f>
        <v>0</v>
      </c>
      <c r="BM49" s="417">
        <f>ט!M55</f>
        <v>0</v>
      </c>
      <c r="BN49" s="417">
        <f>י!M55</f>
        <v>0</v>
      </c>
      <c r="BO49" s="417">
        <f>יא!M55</f>
        <v>0</v>
      </c>
      <c r="BP49" s="417">
        <f>יב!M55</f>
        <v>0</v>
      </c>
      <c r="BR49" s="417">
        <f>'חודש א'!L55</f>
        <v>0</v>
      </c>
      <c r="BS49" s="417">
        <f>ב!L55</f>
        <v>0</v>
      </c>
      <c r="BT49" s="417">
        <f>ג!L55</f>
        <v>0</v>
      </c>
      <c r="BU49" s="417">
        <f>ד!L55</f>
        <v>0</v>
      </c>
      <c r="BV49" s="417">
        <f>ה!L55</f>
        <v>0</v>
      </c>
      <c r="BW49" s="417">
        <f>ו!L55</f>
        <v>0</v>
      </c>
      <c r="BX49" s="417">
        <f>ז!L55</f>
        <v>0</v>
      </c>
      <c r="BY49" s="417">
        <f>ח!L55</f>
        <v>0</v>
      </c>
      <c r="BZ49" s="417">
        <f>ט!L55</f>
        <v>0</v>
      </c>
      <c r="CA49" s="417">
        <f>י!L55</f>
        <v>0</v>
      </c>
      <c r="CB49" s="417">
        <f>יא!L55</f>
        <v>0</v>
      </c>
      <c r="CC49" s="417">
        <f>יב!L55</f>
        <v>0</v>
      </c>
      <c r="CY49" s="453">
        <f t="shared" si="17"/>
        <v>0</v>
      </c>
      <c r="CZ49" s="481" t="s">
        <v>384</v>
      </c>
    </row>
    <row r="50" spans="1:104" ht="16.5" x14ac:dyDescent="0.3">
      <c r="A50" s="415"/>
      <c r="B50" s="415"/>
      <c r="C50" s="415"/>
      <c r="D50" s="415"/>
      <c r="E50" s="415"/>
      <c r="F50" s="439" t="s">
        <v>59</v>
      </c>
      <c r="G50" s="440">
        <f t="shared" si="18"/>
        <v>0</v>
      </c>
      <c r="H50" s="415"/>
      <c r="I50" s="449">
        <f t="shared" si="2"/>
        <v>0</v>
      </c>
      <c r="J50" s="450"/>
      <c r="K50" s="450"/>
      <c r="L50" s="450"/>
      <c r="M50" s="450"/>
      <c r="N50" s="450"/>
      <c r="O50" s="451"/>
      <c r="P50" s="452"/>
      <c r="Q50" s="415"/>
      <c r="R50" s="415"/>
      <c r="S50" s="415"/>
      <c r="T50" s="415"/>
      <c r="U50" s="415"/>
      <c r="V50" s="415"/>
      <c r="W50" s="415"/>
      <c r="Z50" s="417" t="str">
        <f t="shared" si="7"/>
        <v>שכר עבודה 2</v>
      </c>
      <c r="AA50" s="417" t="str">
        <f t="shared" si="14"/>
        <v>שכר עבודה 2</v>
      </c>
      <c r="AB50" s="417">
        <f t="shared" si="15"/>
        <v>0</v>
      </c>
      <c r="AC50" s="417">
        <f t="shared" si="9"/>
        <v>47</v>
      </c>
      <c r="AD50" s="417">
        <f t="shared" ref="AD50:AD61" si="19">MATCH(AA50,$AN$47:$AN$59,0)</f>
        <v>2</v>
      </c>
      <c r="AE50" s="417">
        <f t="shared" si="11"/>
        <v>0</v>
      </c>
      <c r="AF50" s="417" t="e">
        <f t="shared" ca="1" si="10"/>
        <v>#N/A</v>
      </c>
      <c r="AG50" s="446">
        <f t="shared" si="0"/>
        <v>0</v>
      </c>
      <c r="AN50" s="436" t="s">
        <v>59</v>
      </c>
      <c r="AO50" s="430"/>
      <c r="AP50" s="417" t="str">
        <f>שיקוף!I8</f>
        <v>שכר עבודה 4</v>
      </c>
      <c r="AQ50" s="417" t="str">
        <f>'חודש א'!K56</f>
        <v>שכר עבודה 4</v>
      </c>
      <c r="AR50" s="417" t="str">
        <f>ב!K56</f>
        <v>שכר עבודה 4</v>
      </c>
      <c r="AS50" s="417" t="str">
        <f>ג!K56</f>
        <v>שכר עבודה 4</v>
      </c>
      <c r="AT50" s="417" t="str">
        <f>ד!K56</f>
        <v>שכר עבודה 4</v>
      </c>
      <c r="AU50" s="417" t="str">
        <f>ה!K56</f>
        <v>שכר עבודה 4</v>
      </c>
      <c r="AV50" s="417" t="str">
        <f>ו!K56</f>
        <v>שכר עבודה 4</v>
      </c>
      <c r="AW50" s="417" t="str">
        <f>ז!K56</f>
        <v>שכר עבודה 4</v>
      </c>
      <c r="AX50" s="417" t="str">
        <f>ח!K56</f>
        <v>שכר עבודה 4</v>
      </c>
      <c r="AY50" s="417" t="str">
        <f>ט!K56</f>
        <v>שכר עבודה 4</v>
      </c>
      <c r="AZ50" s="417" t="str">
        <f>י!K56</f>
        <v>שכר עבודה 4</v>
      </c>
      <c r="BA50" s="417" t="str">
        <f>יא!K56</f>
        <v>שכר עבודה 4</v>
      </c>
      <c r="BB50" s="417" t="str">
        <f>יב!K56</f>
        <v>שכר עבודה 4</v>
      </c>
      <c r="BD50" s="437">
        <f>שיקוף!K8</f>
        <v>0</v>
      </c>
      <c r="BE50" s="417">
        <f>'חודש א'!M56</f>
        <v>0</v>
      </c>
      <c r="BF50" s="417">
        <f>ב!M56</f>
        <v>0</v>
      </c>
      <c r="BG50" s="417">
        <f>ג!M56</f>
        <v>0</v>
      </c>
      <c r="BH50" s="417">
        <f>ד!M56</f>
        <v>0</v>
      </c>
      <c r="BI50" s="417">
        <f>ה!M56</f>
        <v>0</v>
      </c>
      <c r="BJ50" s="417">
        <f>ו!M56</f>
        <v>0</v>
      </c>
      <c r="BK50" s="417">
        <f>ז!M56</f>
        <v>0</v>
      </c>
      <c r="BL50" s="417">
        <f>ח!M56</f>
        <v>0</v>
      </c>
      <c r="BM50" s="417">
        <f>ט!M56</f>
        <v>0</v>
      </c>
      <c r="BN50" s="417">
        <f>י!M56</f>
        <v>0</v>
      </c>
      <c r="BO50" s="417">
        <f>יא!M56</f>
        <v>0</v>
      </c>
      <c r="BP50" s="417">
        <f>יב!M56</f>
        <v>0</v>
      </c>
      <c r="BR50" s="417">
        <f>'חודש א'!L56</f>
        <v>0</v>
      </c>
      <c r="BS50" s="417">
        <f>ב!L56</f>
        <v>0</v>
      </c>
      <c r="BT50" s="417">
        <f>ג!L56</f>
        <v>0</v>
      </c>
      <c r="BU50" s="417">
        <f>ד!L56</f>
        <v>0</v>
      </c>
      <c r="BV50" s="417">
        <f>ה!L56</f>
        <v>0</v>
      </c>
      <c r="BW50" s="417">
        <f>ו!L56</f>
        <v>0</v>
      </c>
      <c r="BX50" s="417">
        <f>ז!L56</f>
        <v>0</v>
      </c>
      <c r="BY50" s="417">
        <f>ח!L56</f>
        <v>0</v>
      </c>
      <c r="BZ50" s="417">
        <f>ט!L56</f>
        <v>0</v>
      </c>
      <c r="CA50" s="417">
        <f>י!L56</f>
        <v>0</v>
      </c>
      <c r="CB50" s="417">
        <f>יא!L56</f>
        <v>0</v>
      </c>
      <c r="CC50" s="417">
        <f>יב!L56</f>
        <v>0</v>
      </c>
      <c r="CY50" s="453">
        <f t="shared" si="17"/>
        <v>0</v>
      </c>
      <c r="CZ50" s="481" t="s">
        <v>385</v>
      </c>
    </row>
    <row r="51" spans="1:104" ht="16.5" x14ac:dyDescent="0.3">
      <c r="A51" s="415"/>
      <c r="B51" s="415"/>
      <c r="C51" s="415"/>
      <c r="D51" s="415"/>
      <c r="E51" s="415"/>
      <c r="F51" s="439" t="s">
        <v>36</v>
      </c>
      <c r="G51" s="440">
        <f t="shared" si="18"/>
        <v>0</v>
      </c>
      <c r="H51" s="415"/>
      <c r="I51" s="449">
        <f t="shared" ref="I51:I61" si="20">IF(AE51=0,,CONCATENATE("סעיף הכנסה '",AA51,"' לא נמצא בתוכנה. להעביר לסעיף: "))</f>
        <v>0</v>
      </c>
      <c r="J51" s="450"/>
      <c r="K51" s="450"/>
      <c r="L51" s="450"/>
      <c r="M51" s="450"/>
      <c r="N51" s="450"/>
      <c r="O51" s="451"/>
      <c r="P51" s="452"/>
      <c r="Q51" s="415"/>
      <c r="R51" s="415"/>
      <c r="S51" s="415"/>
      <c r="T51" s="415"/>
      <c r="U51" s="415"/>
      <c r="V51" s="415"/>
      <c r="W51" s="415"/>
      <c r="Z51" s="417" t="str">
        <f t="shared" si="7"/>
        <v>שכר עבודה 3</v>
      </c>
      <c r="AA51" s="417" t="str">
        <f t="shared" si="14"/>
        <v>שכר עבודה 3</v>
      </c>
      <c r="AB51" s="417">
        <f t="shared" si="15"/>
        <v>0</v>
      </c>
      <c r="AC51" s="417">
        <f t="shared" si="9"/>
        <v>48</v>
      </c>
      <c r="AD51" s="417">
        <f t="shared" si="19"/>
        <v>3</v>
      </c>
      <c r="AE51" s="417">
        <f t="shared" si="11"/>
        <v>0</v>
      </c>
      <c r="AF51" s="417" t="e">
        <f t="shared" ca="1" si="10"/>
        <v>#N/A</v>
      </c>
      <c r="AG51" s="446">
        <f t="shared" si="0"/>
        <v>0</v>
      </c>
      <c r="AN51" s="436" t="s">
        <v>36</v>
      </c>
      <c r="AO51" s="430"/>
      <c r="AP51" s="417" t="str">
        <f>שיקוף!I9</f>
        <v>קצבת ילדים</v>
      </c>
      <c r="AQ51" s="417" t="str">
        <f>'חודש א'!K57</f>
        <v>קצבת ילדים</v>
      </c>
      <c r="AR51" s="417" t="str">
        <f>ב!K57</f>
        <v>קצבת ילדים</v>
      </c>
      <c r="AS51" s="417" t="str">
        <f>ג!K57</f>
        <v>קצבת ילדים</v>
      </c>
      <c r="AT51" s="417" t="str">
        <f>ד!K57</f>
        <v>קצבת ילדים</v>
      </c>
      <c r="AU51" s="417" t="str">
        <f>ה!K57</f>
        <v>קצבת ילדים</v>
      </c>
      <c r="AV51" s="417" t="str">
        <f>ו!K57</f>
        <v>קצבת ילדים</v>
      </c>
      <c r="AW51" s="417" t="str">
        <f>ז!K57</f>
        <v>קצבת ילדים</v>
      </c>
      <c r="AX51" s="417" t="str">
        <f>ח!K57</f>
        <v>קצבת ילדים</v>
      </c>
      <c r="AY51" s="417" t="str">
        <f>ט!K57</f>
        <v>קצבת ילדים</v>
      </c>
      <c r="AZ51" s="417" t="str">
        <f>י!K57</f>
        <v>קצבת ילדים</v>
      </c>
      <c r="BA51" s="417" t="str">
        <f>יא!K57</f>
        <v>קצבת ילדים</v>
      </c>
      <c r="BB51" s="417" t="str">
        <f>יב!K57</f>
        <v>קצבת ילדים</v>
      </c>
      <c r="BD51" s="437">
        <f>שיקוף!K9</f>
        <v>0</v>
      </c>
      <c r="BE51" s="417">
        <f>'חודש א'!M57</f>
        <v>0</v>
      </c>
      <c r="BF51" s="417">
        <f>ב!M57</f>
        <v>0</v>
      </c>
      <c r="BG51" s="417">
        <f>ג!M57</f>
        <v>0</v>
      </c>
      <c r="BH51" s="417">
        <f>ד!M57</f>
        <v>0</v>
      </c>
      <c r="BI51" s="417">
        <f>ה!M57</f>
        <v>0</v>
      </c>
      <c r="BJ51" s="417">
        <f>ו!M57</f>
        <v>0</v>
      </c>
      <c r="BK51" s="417">
        <f>ז!M57</f>
        <v>0</v>
      </c>
      <c r="BL51" s="417">
        <f>ח!M57</f>
        <v>0</v>
      </c>
      <c r="BM51" s="417">
        <f>ט!M57</f>
        <v>0</v>
      </c>
      <c r="BN51" s="417">
        <f>י!M57</f>
        <v>0</v>
      </c>
      <c r="BO51" s="417">
        <f>יא!M57</f>
        <v>0</v>
      </c>
      <c r="BP51" s="417">
        <f>יב!M57</f>
        <v>0</v>
      </c>
      <c r="BR51" s="417">
        <f>'חודש א'!L57</f>
        <v>0</v>
      </c>
      <c r="BS51" s="417">
        <f>ב!L57</f>
        <v>0</v>
      </c>
      <c r="BT51" s="417">
        <f>ג!L57</f>
        <v>0</v>
      </c>
      <c r="BU51" s="417">
        <f>ד!L57</f>
        <v>0</v>
      </c>
      <c r="BV51" s="417">
        <f>ה!L57</f>
        <v>0</v>
      </c>
      <c r="BW51" s="417">
        <f>ו!L57</f>
        <v>0</v>
      </c>
      <c r="BX51" s="417">
        <f>ז!L57</f>
        <v>0</v>
      </c>
      <c r="BY51" s="417">
        <f>ח!L57</f>
        <v>0</v>
      </c>
      <c r="BZ51" s="417">
        <f>ט!L57</f>
        <v>0</v>
      </c>
      <c r="CA51" s="417">
        <f>י!L57</f>
        <v>0</v>
      </c>
      <c r="CB51" s="417">
        <f>יא!L57</f>
        <v>0</v>
      </c>
      <c r="CC51" s="417">
        <f>יב!L57</f>
        <v>0</v>
      </c>
      <c r="CY51" s="453">
        <f t="shared" si="17"/>
        <v>0</v>
      </c>
      <c r="CZ51" s="481" t="s">
        <v>386</v>
      </c>
    </row>
    <row r="52" spans="1:104" ht="16.5" x14ac:dyDescent="0.3">
      <c r="A52" s="415"/>
      <c r="B52" s="415"/>
      <c r="C52" s="415"/>
      <c r="D52" s="415"/>
      <c r="E52" s="415"/>
      <c r="F52" s="439" t="s">
        <v>37</v>
      </c>
      <c r="G52" s="440">
        <f t="shared" si="18"/>
        <v>0</v>
      </c>
      <c r="H52" s="415"/>
      <c r="I52" s="449">
        <f t="shared" si="20"/>
        <v>0</v>
      </c>
      <c r="J52" s="450"/>
      <c r="K52" s="450"/>
      <c r="L52" s="450"/>
      <c r="M52" s="450"/>
      <c r="N52" s="450"/>
      <c r="O52" s="451"/>
      <c r="P52" s="452"/>
      <c r="Q52" s="415"/>
      <c r="R52" s="415"/>
      <c r="S52" s="415"/>
      <c r="T52" s="415"/>
      <c r="U52" s="415"/>
      <c r="V52" s="415"/>
      <c r="W52" s="415"/>
      <c r="Z52" s="417" t="str">
        <f t="shared" si="7"/>
        <v>שכר עבודה 4</v>
      </c>
      <c r="AA52" s="417" t="str">
        <f t="shared" si="14"/>
        <v>שכר עבודה 4</v>
      </c>
      <c r="AB52" s="417">
        <f t="shared" si="15"/>
        <v>0</v>
      </c>
      <c r="AC52" s="417">
        <f t="shared" si="9"/>
        <v>49</v>
      </c>
      <c r="AD52" s="417">
        <f t="shared" si="19"/>
        <v>4</v>
      </c>
      <c r="AE52" s="417">
        <f t="shared" si="11"/>
        <v>0</v>
      </c>
      <c r="AF52" s="417" t="e">
        <f t="shared" ca="1" si="10"/>
        <v>#N/A</v>
      </c>
      <c r="AG52" s="446">
        <f t="shared" si="0"/>
        <v>0</v>
      </c>
      <c r="AN52" s="436" t="s">
        <v>37</v>
      </c>
      <c r="AO52" s="430"/>
      <c r="AP52" s="417" t="str">
        <f>שיקוף!I10</f>
        <v>קצבאות נוספות</v>
      </c>
      <c r="AQ52" s="417" t="str">
        <f>'חודש א'!K58</f>
        <v>קצבאות נוספות</v>
      </c>
      <c r="AR52" s="417" t="str">
        <f>ב!K58</f>
        <v>קצבאות נוספות</v>
      </c>
      <c r="AS52" s="417" t="str">
        <f>ג!K58</f>
        <v>קצבאות נוספות</v>
      </c>
      <c r="AT52" s="417" t="str">
        <f>ד!K58</f>
        <v>קצבאות נוספות</v>
      </c>
      <c r="AU52" s="417" t="str">
        <f>ה!K58</f>
        <v>קצבאות נוספות</v>
      </c>
      <c r="AV52" s="417" t="str">
        <f>ו!K58</f>
        <v>קצבאות נוספות</v>
      </c>
      <c r="AW52" s="417" t="str">
        <f>ז!K58</f>
        <v>קצבאות נוספות</v>
      </c>
      <c r="AX52" s="417" t="str">
        <f>ח!K58</f>
        <v>קצבאות נוספות</v>
      </c>
      <c r="AY52" s="417" t="str">
        <f>ט!K58</f>
        <v>קצבאות נוספות</v>
      </c>
      <c r="AZ52" s="417" t="str">
        <f>י!K58</f>
        <v>קצבאות נוספות</v>
      </c>
      <c r="BA52" s="417" t="str">
        <f>יא!K58</f>
        <v>קצבאות נוספות</v>
      </c>
      <c r="BB52" s="417" t="str">
        <f>יב!K58</f>
        <v>קצבאות נוספות</v>
      </c>
      <c r="BD52" s="437">
        <f>שיקוף!K10</f>
        <v>0</v>
      </c>
      <c r="BE52" s="417">
        <f>'חודש א'!M58</f>
        <v>0</v>
      </c>
      <c r="BF52" s="417">
        <f>ב!M58</f>
        <v>0</v>
      </c>
      <c r="BG52" s="417">
        <f>ג!M58</f>
        <v>0</v>
      </c>
      <c r="BH52" s="417">
        <f>ד!M58</f>
        <v>0</v>
      </c>
      <c r="BI52" s="417">
        <f>ה!M58</f>
        <v>0</v>
      </c>
      <c r="BJ52" s="417">
        <f>ו!M58</f>
        <v>0</v>
      </c>
      <c r="BK52" s="417">
        <f>ז!M58</f>
        <v>0</v>
      </c>
      <c r="BL52" s="417">
        <f>ח!M58</f>
        <v>0</v>
      </c>
      <c r="BM52" s="417">
        <f>ט!M58</f>
        <v>0</v>
      </c>
      <c r="BN52" s="417">
        <f>י!M58</f>
        <v>0</v>
      </c>
      <c r="BO52" s="417">
        <f>יא!M58</f>
        <v>0</v>
      </c>
      <c r="BP52" s="417">
        <f>יב!M58</f>
        <v>0</v>
      </c>
      <c r="BR52" s="417">
        <f>'חודש א'!L58</f>
        <v>0</v>
      </c>
      <c r="BS52" s="417">
        <f>ב!L58</f>
        <v>0</v>
      </c>
      <c r="BT52" s="417">
        <f>ג!L58</f>
        <v>0</v>
      </c>
      <c r="BU52" s="417">
        <f>ד!L58</f>
        <v>0</v>
      </c>
      <c r="BV52" s="417">
        <f>ה!L58</f>
        <v>0</v>
      </c>
      <c r="BW52" s="417">
        <f>ו!L58</f>
        <v>0</v>
      </c>
      <c r="BX52" s="417">
        <f>ז!L58</f>
        <v>0</v>
      </c>
      <c r="BY52" s="417">
        <f>ח!L58</f>
        <v>0</v>
      </c>
      <c r="BZ52" s="417">
        <f>ט!L58</f>
        <v>0</v>
      </c>
      <c r="CA52" s="417">
        <f>י!L58</f>
        <v>0</v>
      </c>
      <c r="CB52" s="417">
        <f>יא!L58</f>
        <v>0</v>
      </c>
      <c r="CC52" s="417">
        <f>יב!L58</f>
        <v>0</v>
      </c>
      <c r="CY52" s="453">
        <f t="shared" si="17"/>
        <v>0</v>
      </c>
      <c r="CZ52" s="481" t="s">
        <v>387</v>
      </c>
    </row>
    <row r="53" spans="1:104" ht="16.5" x14ac:dyDescent="0.3">
      <c r="A53" s="415"/>
      <c r="B53" s="415"/>
      <c r="C53" s="415"/>
      <c r="D53" s="415"/>
      <c r="E53" s="415"/>
      <c r="F53" s="439" t="s">
        <v>38</v>
      </c>
      <c r="G53" s="440">
        <f t="shared" si="18"/>
        <v>0</v>
      </c>
      <c r="H53" s="415"/>
      <c r="I53" s="449">
        <f t="shared" si="20"/>
        <v>0</v>
      </c>
      <c r="J53" s="450"/>
      <c r="K53" s="450"/>
      <c r="L53" s="450"/>
      <c r="M53" s="450"/>
      <c r="N53" s="450"/>
      <c r="O53" s="451"/>
      <c r="P53" s="452"/>
      <c r="Q53" s="415"/>
      <c r="R53" s="415"/>
      <c r="S53" s="415"/>
      <c r="T53" s="415"/>
      <c r="U53" s="415"/>
      <c r="V53" s="415"/>
      <c r="W53" s="415"/>
      <c r="Z53" s="417" t="str">
        <f t="shared" si="7"/>
        <v>קצבת ילדים</v>
      </c>
      <c r="AA53" s="417" t="str">
        <f t="shared" si="14"/>
        <v>קצבת ילדים</v>
      </c>
      <c r="AB53" s="417">
        <f t="shared" si="15"/>
        <v>0</v>
      </c>
      <c r="AC53" s="417">
        <f t="shared" si="9"/>
        <v>50</v>
      </c>
      <c r="AD53" s="417">
        <f t="shared" si="19"/>
        <v>5</v>
      </c>
      <c r="AE53" s="417">
        <f t="shared" si="11"/>
        <v>0</v>
      </c>
      <c r="AF53" s="417" t="e">
        <f t="shared" ca="1" si="10"/>
        <v>#N/A</v>
      </c>
      <c r="AG53" s="446">
        <f t="shared" si="0"/>
        <v>0</v>
      </c>
      <c r="AN53" s="436" t="s">
        <v>38</v>
      </c>
      <c r="AO53" s="430"/>
      <c r="AP53" s="417" t="str">
        <f>שיקוף!I11</f>
        <v>סיוע בשכר דירה</v>
      </c>
      <c r="AQ53" s="417" t="str">
        <f>'חודש א'!K59</f>
        <v>סיוע בשכר דירה</v>
      </c>
      <c r="AR53" s="417" t="str">
        <f>ב!K59</f>
        <v>סיוע בשכר דירה</v>
      </c>
      <c r="AS53" s="417" t="str">
        <f>ג!K59</f>
        <v>סיוע בשכר דירה</v>
      </c>
      <c r="AT53" s="417" t="str">
        <f>ד!K59</f>
        <v>סיוע בשכר דירה</v>
      </c>
      <c r="AU53" s="417" t="str">
        <f>ה!K59</f>
        <v>סיוע בשכר דירה</v>
      </c>
      <c r="AV53" s="417" t="str">
        <f>ו!K59</f>
        <v>סיוע בשכר דירה</v>
      </c>
      <c r="AW53" s="417" t="str">
        <f>ז!K59</f>
        <v>סיוע בשכר דירה</v>
      </c>
      <c r="AX53" s="417" t="str">
        <f>ח!K59</f>
        <v>סיוע בשכר דירה</v>
      </c>
      <c r="AY53" s="417" t="str">
        <f>ט!K59</f>
        <v>סיוע בשכר דירה</v>
      </c>
      <c r="AZ53" s="417" t="str">
        <f>י!K59</f>
        <v>סיוע בשכר דירה</v>
      </c>
      <c r="BA53" s="417" t="str">
        <f>יא!K59</f>
        <v>סיוע בשכר דירה</v>
      </c>
      <c r="BB53" s="417" t="str">
        <f>יב!K59</f>
        <v>סיוע בשכר דירה</v>
      </c>
      <c r="BD53" s="437">
        <f>שיקוף!K11</f>
        <v>0</v>
      </c>
      <c r="BE53" s="417">
        <f>'חודש א'!M59</f>
        <v>0</v>
      </c>
      <c r="BF53" s="417">
        <f>ב!M59</f>
        <v>0</v>
      </c>
      <c r="BG53" s="417">
        <f>ג!M59</f>
        <v>0</v>
      </c>
      <c r="BH53" s="417">
        <f>ד!M59</f>
        <v>0</v>
      </c>
      <c r="BI53" s="417">
        <f>ה!M59</f>
        <v>0</v>
      </c>
      <c r="BJ53" s="417">
        <f>ו!M59</f>
        <v>0</v>
      </c>
      <c r="BK53" s="417">
        <f>ז!M59</f>
        <v>0</v>
      </c>
      <c r="BL53" s="417">
        <f>ח!M59</f>
        <v>0</v>
      </c>
      <c r="BM53" s="417">
        <f>ט!M59</f>
        <v>0</v>
      </c>
      <c r="BN53" s="417">
        <f>י!M59</f>
        <v>0</v>
      </c>
      <c r="BO53" s="417">
        <f>יא!M59</f>
        <v>0</v>
      </c>
      <c r="BP53" s="417">
        <f>יב!M59</f>
        <v>0</v>
      </c>
      <c r="BR53" s="417">
        <f>'חודש א'!L59</f>
        <v>0</v>
      </c>
      <c r="BS53" s="417">
        <f>ב!L59</f>
        <v>0</v>
      </c>
      <c r="BT53" s="417">
        <f>ג!L59</f>
        <v>0</v>
      </c>
      <c r="BU53" s="417">
        <f>ד!L59</f>
        <v>0</v>
      </c>
      <c r="BV53" s="417">
        <f>ה!L59</f>
        <v>0</v>
      </c>
      <c r="BW53" s="417">
        <f>ו!L59</f>
        <v>0</v>
      </c>
      <c r="BX53" s="417">
        <f>ז!L59</f>
        <v>0</v>
      </c>
      <c r="BY53" s="417">
        <f>ח!L59</f>
        <v>0</v>
      </c>
      <c r="BZ53" s="417">
        <f>ט!L59</f>
        <v>0</v>
      </c>
      <c r="CA53" s="417">
        <f>י!L59</f>
        <v>0</v>
      </c>
      <c r="CB53" s="417">
        <f>יא!L59</f>
        <v>0</v>
      </c>
      <c r="CC53" s="417">
        <f>יב!L59</f>
        <v>0</v>
      </c>
      <c r="CY53" s="453">
        <f t="shared" si="17"/>
        <v>0</v>
      </c>
      <c r="CZ53" s="481" t="s">
        <v>388</v>
      </c>
    </row>
    <row r="54" spans="1:104" ht="16.5" x14ac:dyDescent="0.3">
      <c r="A54" s="415"/>
      <c r="B54" s="415"/>
      <c r="C54" s="415"/>
      <c r="D54" s="415"/>
      <c r="E54" s="415"/>
      <c r="F54" s="439" t="s">
        <v>9</v>
      </c>
      <c r="G54" s="440">
        <f t="shared" si="18"/>
        <v>0</v>
      </c>
      <c r="H54" s="415"/>
      <c r="I54" s="449">
        <f t="shared" si="20"/>
        <v>0</v>
      </c>
      <c r="J54" s="450"/>
      <c r="K54" s="450"/>
      <c r="L54" s="450"/>
      <c r="M54" s="450"/>
      <c r="N54" s="450"/>
      <c r="O54" s="451"/>
      <c r="P54" s="452"/>
      <c r="Q54" s="415"/>
      <c r="R54" s="415"/>
      <c r="S54" s="415"/>
      <c r="T54" s="415"/>
      <c r="U54" s="415"/>
      <c r="V54" s="415"/>
      <c r="W54" s="415"/>
      <c r="Z54" s="417" t="str">
        <f t="shared" si="7"/>
        <v>קצבאות נוספות</v>
      </c>
      <c r="AA54" s="417" t="str">
        <f t="shared" si="14"/>
        <v>קצבאות נוספות</v>
      </c>
      <c r="AB54" s="417">
        <f t="shared" si="15"/>
        <v>0</v>
      </c>
      <c r="AC54" s="417">
        <f t="shared" si="9"/>
        <v>51</v>
      </c>
      <c r="AD54" s="417">
        <f t="shared" si="19"/>
        <v>6</v>
      </c>
      <c r="AE54" s="417">
        <f t="shared" si="11"/>
        <v>0</v>
      </c>
      <c r="AF54" s="417" t="e">
        <f t="shared" ca="1" si="10"/>
        <v>#N/A</v>
      </c>
      <c r="AG54" s="446">
        <f t="shared" si="0"/>
        <v>0</v>
      </c>
      <c r="AN54" s="436" t="s">
        <v>9</v>
      </c>
      <c r="AO54" s="430"/>
      <c r="AP54" s="417" t="str">
        <f>שיקוף!I12</f>
        <v>מזונות</v>
      </c>
      <c r="AQ54" s="417" t="str">
        <f>'חודש א'!K60</f>
        <v>מזונות</v>
      </c>
      <c r="AR54" s="417" t="str">
        <f>ב!K60</f>
        <v>מזונות</v>
      </c>
      <c r="AS54" s="417" t="str">
        <f>ג!K60</f>
        <v>מזונות</v>
      </c>
      <c r="AT54" s="417" t="str">
        <f>ד!K60</f>
        <v>מזונות</v>
      </c>
      <c r="AU54" s="417" t="str">
        <f>ה!K60</f>
        <v>מזונות</v>
      </c>
      <c r="AV54" s="417" t="str">
        <f>ו!K60</f>
        <v>מזונות</v>
      </c>
      <c r="AW54" s="417" t="str">
        <f>ז!K60</f>
        <v>מזונות</v>
      </c>
      <c r="AX54" s="417" t="str">
        <f>ח!K60</f>
        <v>מזונות</v>
      </c>
      <c r="AY54" s="417" t="str">
        <f>ט!K60</f>
        <v>מזונות</v>
      </c>
      <c r="AZ54" s="417" t="str">
        <f>י!K60</f>
        <v>מזונות</v>
      </c>
      <c r="BA54" s="417" t="str">
        <f>יא!K60</f>
        <v>מזונות</v>
      </c>
      <c r="BB54" s="417" t="str">
        <f>יב!K60</f>
        <v>מזונות</v>
      </c>
      <c r="BD54" s="437">
        <f>שיקוף!K12</f>
        <v>0</v>
      </c>
      <c r="BE54" s="417">
        <f>'חודש א'!M60</f>
        <v>0</v>
      </c>
      <c r="BF54" s="417">
        <f>ב!M60</f>
        <v>0</v>
      </c>
      <c r="BG54" s="417">
        <f>ג!M60</f>
        <v>0</v>
      </c>
      <c r="BH54" s="417">
        <f>ד!M60</f>
        <v>0</v>
      </c>
      <c r="BI54" s="417">
        <f>ה!M60</f>
        <v>0</v>
      </c>
      <c r="BJ54" s="417">
        <f>ו!M60</f>
        <v>0</v>
      </c>
      <c r="BK54" s="417">
        <f>ז!M60</f>
        <v>0</v>
      </c>
      <c r="BL54" s="417">
        <f>ח!M60</f>
        <v>0</v>
      </c>
      <c r="BM54" s="417">
        <f>ט!M60</f>
        <v>0</v>
      </c>
      <c r="BN54" s="417">
        <f>י!M60</f>
        <v>0</v>
      </c>
      <c r="BO54" s="417">
        <f>יא!M60</f>
        <v>0</v>
      </c>
      <c r="BP54" s="417">
        <f>יב!M60</f>
        <v>0</v>
      </c>
      <c r="BR54" s="417">
        <f>'חודש א'!L60</f>
        <v>0</v>
      </c>
      <c r="BS54" s="417">
        <f>ב!L60</f>
        <v>0</v>
      </c>
      <c r="BT54" s="417">
        <f>ג!L60</f>
        <v>0</v>
      </c>
      <c r="BU54" s="417">
        <f>ד!L60</f>
        <v>0</v>
      </c>
      <c r="BV54" s="417">
        <f>ה!L60</f>
        <v>0</v>
      </c>
      <c r="BW54" s="417">
        <f>ו!L60</f>
        <v>0</v>
      </c>
      <c r="BX54" s="417">
        <f>ז!L60</f>
        <v>0</v>
      </c>
      <c r="BY54" s="417">
        <f>ח!L60</f>
        <v>0</v>
      </c>
      <c r="BZ54" s="417">
        <f>ט!L60</f>
        <v>0</v>
      </c>
      <c r="CA54" s="417">
        <f>י!L60</f>
        <v>0</v>
      </c>
      <c r="CB54" s="417">
        <f>יא!L60</f>
        <v>0</v>
      </c>
      <c r="CC54" s="417">
        <f>יב!L60</f>
        <v>0</v>
      </c>
      <c r="CY54" s="453">
        <f t="shared" si="17"/>
        <v>0</v>
      </c>
      <c r="CZ54" s="481" t="s">
        <v>389</v>
      </c>
    </row>
    <row r="55" spans="1:104" ht="16.5" x14ac:dyDescent="0.3">
      <c r="A55" s="415"/>
      <c r="B55" s="415"/>
      <c r="C55" s="415"/>
      <c r="D55" s="415"/>
      <c r="E55" s="415"/>
      <c r="F55" s="439" t="s">
        <v>39</v>
      </c>
      <c r="G55" s="440">
        <f t="shared" si="18"/>
        <v>0</v>
      </c>
      <c r="H55" s="415"/>
      <c r="I55" s="449">
        <f t="shared" si="20"/>
        <v>0</v>
      </c>
      <c r="J55" s="450"/>
      <c r="K55" s="450"/>
      <c r="L55" s="450"/>
      <c r="M55" s="450"/>
      <c r="N55" s="450"/>
      <c r="O55" s="451"/>
      <c r="P55" s="452"/>
      <c r="Q55" s="415"/>
      <c r="R55" s="415"/>
      <c r="S55" s="415"/>
      <c r="T55" s="415"/>
      <c r="U55" s="415"/>
      <c r="V55" s="415"/>
      <c r="W55" s="415"/>
      <c r="Z55" s="417" t="str">
        <f t="shared" si="7"/>
        <v>סיוע בשכר דירה</v>
      </c>
      <c r="AA55" s="417" t="str">
        <f t="shared" si="14"/>
        <v>סיוע בשכר דירה</v>
      </c>
      <c r="AB55" s="417">
        <f t="shared" si="15"/>
        <v>0</v>
      </c>
      <c r="AC55" s="417">
        <f t="shared" si="9"/>
        <v>52</v>
      </c>
      <c r="AD55" s="417">
        <f t="shared" si="19"/>
        <v>7</v>
      </c>
      <c r="AE55" s="417">
        <f t="shared" si="11"/>
        <v>0</v>
      </c>
      <c r="AF55" s="417" t="e">
        <f t="shared" ca="1" si="10"/>
        <v>#N/A</v>
      </c>
      <c r="AG55" s="446">
        <f t="shared" si="0"/>
        <v>0</v>
      </c>
      <c r="AN55" s="436" t="s">
        <v>39</v>
      </c>
      <c r="AO55" s="430"/>
      <c r="AP55" s="417" t="str">
        <f>שיקוף!I13</f>
        <v>הכנסה מנכס</v>
      </c>
      <c r="AQ55" s="417" t="str">
        <f>'חודש א'!K61</f>
        <v>הכנסה מנכס</v>
      </c>
      <c r="AR55" s="417" t="str">
        <f>ב!K61</f>
        <v>הכנסה מנכס</v>
      </c>
      <c r="AS55" s="417" t="str">
        <f>ג!K61</f>
        <v>הכנסה מנכס</v>
      </c>
      <c r="AT55" s="417" t="str">
        <f>ד!K61</f>
        <v>הכנסה מנכס</v>
      </c>
      <c r="AU55" s="417" t="str">
        <f>ה!K61</f>
        <v>הכנסה מנכס</v>
      </c>
      <c r="AV55" s="417" t="str">
        <f>ו!K61</f>
        <v>הכנסה מנכס</v>
      </c>
      <c r="AW55" s="417" t="str">
        <f>ז!K61</f>
        <v>הכנסה מנכס</v>
      </c>
      <c r="AX55" s="417" t="str">
        <f>ח!K61</f>
        <v>הכנסה מנכס</v>
      </c>
      <c r="AY55" s="417" t="str">
        <f>ט!K61</f>
        <v>הכנסה מנכס</v>
      </c>
      <c r="AZ55" s="417" t="str">
        <f>י!K61</f>
        <v>הכנסה מנכס</v>
      </c>
      <c r="BA55" s="417" t="str">
        <f>יא!K61</f>
        <v>הכנסה מנכס</v>
      </c>
      <c r="BB55" s="417" t="str">
        <f>יב!K61</f>
        <v>הכנסה מנכס</v>
      </c>
      <c r="BD55" s="437">
        <f>שיקוף!K13</f>
        <v>0</v>
      </c>
      <c r="BE55" s="417">
        <f>'חודש א'!M61</f>
        <v>0</v>
      </c>
      <c r="BF55" s="417">
        <f>ב!M61</f>
        <v>0</v>
      </c>
      <c r="BG55" s="417">
        <f>ג!M61</f>
        <v>0</v>
      </c>
      <c r="BH55" s="417">
        <f>ד!M61</f>
        <v>0</v>
      </c>
      <c r="BI55" s="417">
        <f>ה!M61</f>
        <v>0</v>
      </c>
      <c r="BJ55" s="417">
        <f>ו!M61</f>
        <v>0</v>
      </c>
      <c r="BK55" s="417">
        <f>ז!M61</f>
        <v>0</v>
      </c>
      <c r="BL55" s="417">
        <f>ח!M61</f>
        <v>0</v>
      </c>
      <c r="BM55" s="417">
        <f>ט!M61</f>
        <v>0</v>
      </c>
      <c r="BN55" s="417">
        <f>י!M61</f>
        <v>0</v>
      </c>
      <c r="BO55" s="417">
        <f>יא!M61</f>
        <v>0</v>
      </c>
      <c r="BP55" s="417">
        <f>יב!M61</f>
        <v>0</v>
      </c>
      <c r="BR55" s="417">
        <f>'חודש א'!L61</f>
        <v>0</v>
      </c>
      <c r="BS55" s="417">
        <f>ב!L61</f>
        <v>0</v>
      </c>
      <c r="BT55" s="417">
        <f>ג!L61</f>
        <v>0</v>
      </c>
      <c r="BU55" s="417">
        <f>ד!L61</f>
        <v>0</v>
      </c>
      <c r="BV55" s="417">
        <f>ה!L61</f>
        <v>0</v>
      </c>
      <c r="BW55" s="417">
        <f>ו!L61</f>
        <v>0</v>
      </c>
      <c r="BX55" s="417">
        <f>ז!L61</f>
        <v>0</v>
      </c>
      <c r="BY55" s="417">
        <f>ח!L61</f>
        <v>0</v>
      </c>
      <c r="BZ55" s="417">
        <f>ט!L61</f>
        <v>0</v>
      </c>
      <c r="CA55" s="417">
        <f>י!L61</f>
        <v>0</v>
      </c>
      <c r="CB55" s="417">
        <f>יא!L61</f>
        <v>0</v>
      </c>
      <c r="CC55" s="417">
        <f>יב!L61</f>
        <v>0</v>
      </c>
      <c r="CY55" s="453">
        <f t="shared" si="17"/>
        <v>0</v>
      </c>
      <c r="CZ55" s="481" t="s">
        <v>390</v>
      </c>
    </row>
    <row r="56" spans="1:104" ht="16.5" x14ac:dyDescent="0.3">
      <c r="A56" s="415"/>
      <c r="B56" s="415"/>
      <c r="C56" s="415"/>
      <c r="D56" s="415"/>
      <c r="E56" s="415"/>
      <c r="F56" s="439" t="s">
        <v>61</v>
      </c>
      <c r="G56" s="440">
        <f t="shared" si="18"/>
        <v>0</v>
      </c>
      <c r="H56" s="415"/>
      <c r="I56" s="449">
        <f t="shared" si="20"/>
        <v>0</v>
      </c>
      <c r="J56" s="450"/>
      <c r="K56" s="450"/>
      <c r="L56" s="450"/>
      <c r="M56" s="450"/>
      <c r="N56" s="450"/>
      <c r="O56" s="451"/>
      <c r="P56" s="452"/>
      <c r="Q56" s="415"/>
      <c r="R56" s="415"/>
      <c r="S56" s="415"/>
      <c r="T56" s="415"/>
      <c r="U56" s="415"/>
      <c r="V56" s="415"/>
      <c r="W56" s="415"/>
      <c r="Z56" s="417" t="str">
        <f t="shared" si="7"/>
        <v>מזונות</v>
      </c>
      <c r="AA56" s="417" t="str">
        <f t="shared" si="14"/>
        <v>מזונות</v>
      </c>
      <c r="AB56" s="417">
        <f t="shared" si="15"/>
        <v>0</v>
      </c>
      <c r="AC56" s="417">
        <f t="shared" si="9"/>
        <v>53</v>
      </c>
      <c r="AD56" s="417">
        <f t="shared" si="19"/>
        <v>8</v>
      </c>
      <c r="AE56" s="417">
        <f t="shared" si="11"/>
        <v>0</v>
      </c>
      <c r="AF56" s="417" t="e">
        <f t="shared" ca="1" si="10"/>
        <v>#N/A</v>
      </c>
      <c r="AG56" s="446">
        <f t="shared" si="0"/>
        <v>0</v>
      </c>
      <c r="AN56" s="436" t="s">
        <v>61</v>
      </c>
      <c r="AO56" s="430"/>
      <c r="AP56" s="417" t="str">
        <f>שיקוף!I14</f>
        <v>עזרה מההורים</v>
      </c>
      <c r="AQ56" s="417" t="str">
        <f>'חודש א'!K62</f>
        <v>עזרה מההורים</v>
      </c>
      <c r="AR56" s="417" t="str">
        <f>ב!K62</f>
        <v>עזרה מההורים</v>
      </c>
      <c r="AS56" s="417" t="str">
        <f>ג!K62</f>
        <v>עזרה מההורים</v>
      </c>
      <c r="AT56" s="417" t="str">
        <f>ד!K62</f>
        <v>עזרה מההורים</v>
      </c>
      <c r="AU56" s="417" t="str">
        <f>ה!K62</f>
        <v>עזרה מההורים</v>
      </c>
      <c r="AV56" s="417" t="str">
        <f>ו!K62</f>
        <v>עזרה מההורים</v>
      </c>
      <c r="AW56" s="417" t="str">
        <f>ז!K62</f>
        <v>עזרה מההורים</v>
      </c>
      <c r="AX56" s="417" t="str">
        <f>ח!K62</f>
        <v>עזרה מההורים</v>
      </c>
      <c r="AY56" s="417" t="str">
        <f>ט!K62</f>
        <v>עזרה מההורים</v>
      </c>
      <c r="AZ56" s="417" t="str">
        <f>י!K62</f>
        <v>עזרה מההורים</v>
      </c>
      <c r="BA56" s="417" t="str">
        <f>יא!K62</f>
        <v>עזרה מההורים</v>
      </c>
      <c r="BB56" s="417" t="str">
        <f>יב!K62</f>
        <v>עזרה מההורים</v>
      </c>
      <c r="BD56" s="437">
        <f>שיקוף!K14</f>
        <v>0</v>
      </c>
      <c r="BE56" s="417">
        <f>'חודש א'!M62</f>
        <v>0</v>
      </c>
      <c r="BF56" s="417">
        <f>ב!M62</f>
        <v>0</v>
      </c>
      <c r="BG56" s="417">
        <f>ג!M62</f>
        <v>0</v>
      </c>
      <c r="BH56" s="417">
        <f>ד!M62</f>
        <v>0</v>
      </c>
      <c r="BI56" s="417">
        <f>ה!M62</f>
        <v>0</v>
      </c>
      <c r="BJ56" s="417">
        <f>ו!M62</f>
        <v>0</v>
      </c>
      <c r="BK56" s="417">
        <f>ז!M62</f>
        <v>0</v>
      </c>
      <c r="BL56" s="417">
        <f>ח!M62</f>
        <v>0</v>
      </c>
      <c r="BM56" s="417">
        <f>ט!M62</f>
        <v>0</v>
      </c>
      <c r="BN56" s="417">
        <f>י!M62</f>
        <v>0</v>
      </c>
      <c r="BO56" s="417">
        <f>יא!M62</f>
        <v>0</v>
      </c>
      <c r="BP56" s="417">
        <f>יב!M62</f>
        <v>0</v>
      </c>
      <c r="BR56" s="417">
        <f>'חודש א'!L62</f>
        <v>0</v>
      </c>
      <c r="BS56" s="417">
        <f>ב!L62</f>
        <v>0</v>
      </c>
      <c r="BT56" s="417">
        <f>ג!L62</f>
        <v>0</v>
      </c>
      <c r="BU56" s="417">
        <f>ד!L62</f>
        <v>0</v>
      </c>
      <c r="BV56" s="417">
        <f>ה!L62</f>
        <v>0</v>
      </c>
      <c r="BW56" s="417">
        <f>ו!L62</f>
        <v>0</v>
      </c>
      <c r="BX56" s="417">
        <f>ז!L62</f>
        <v>0</v>
      </c>
      <c r="BY56" s="417">
        <f>ח!L62</f>
        <v>0</v>
      </c>
      <c r="BZ56" s="417">
        <f>ט!L62</f>
        <v>0</v>
      </c>
      <c r="CA56" s="417">
        <f>י!L62</f>
        <v>0</v>
      </c>
      <c r="CB56" s="417">
        <f>יא!L62</f>
        <v>0</v>
      </c>
      <c r="CC56" s="417">
        <f>יב!L62</f>
        <v>0</v>
      </c>
      <c r="CY56" s="453">
        <f t="shared" si="17"/>
        <v>0</v>
      </c>
      <c r="CZ56" s="481" t="s">
        <v>391</v>
      </c>
    </row>
    <row r="57" spans="1:104" ht="16.5" x14ac:dyDescent="0.3">
      <c r="A57" s="415"/>
      <c r="B57" s="415"/>
      <c r="C57" s="415"/>
      <c r="D57" s="415"/>
      <c r="E57" s="415"/>
      <c r="F57" s="439" t="s">
        <v>62</v>
      </c>
      <c r="G57" s="440">
        <f t="shared" si="18"/>
        <v>0</v>
      </c>
      <c r="H57" s="415"/>
      <c r="I57" s="449">
        <f t="shared" si="20"/>
        <v>0</v>
      </c>
      <c r="J57" s="450"/>
      <c r="K57" s="450"/>
      <c r="L57" s="450"/>
      <c r="M57" s="450"/>
      <c r="N57" s="450"/>
      <c r="O57" s="451"/>
      <c r="P57" s="452"/>
      <c r="Q57" s="415"/>
      <c r="R57" s="415"/>
      <c r="S57" s="415"/>
      <c r="T57" s="415"/>
      <c r="U57" s="415"/>
      <c r="V57" s="415"/>
      <c r="W57" s="415"/>
      <c r="Z57" s="417" t="str">
        <f t="shared" si="7"/>
        <v>הכנסה מנכס</v>
      </c>
      <c r="AA57" s="417" t="str">
        <f t="shared" si="14"/>
        <v>הכנסה מנכס</v>
      </c>
      <c r="AB57" s="417">
        <f t="shared" si="15"/>
        <v>0</v>
      </c>
      <c r="AC57" s="417">
        <f t="shared" si="9"/>
        <v>54</v>
      </c>
      <c r="AD57" s="417">
        <f t="shared" si="19"/>
        <v>9</v>
      </c>
      <c r="AE57" s="417">
        <f t="shared" si="11"/>
        <v>0</v>
      </c>
      <c r="AF57" s="417" t="e">
        <f t="shared" ca="1" si="10"/>
        <v>#N/A</v>
      </c>
      <c r="AG57" s="446">
        <f t="shared" si="0"/>
        <v>0</v>
      </c>
      <c r="AN57" s="436" t="s">
        <v>62</v>
      </c>
      <c r="AO57" s="430"/>
      <c r="AP57" s="417" t="str">
        <f>שיקוף!I15</f>
        <v>הכנסה נוספת</v>
      </c>
      <c r="AQ57" s="417" t="str">
        <f>'חודש א'!K63</f>
        <v>הכנסה נוספת</v>
      </c>
      <c r="AR57" s="417" t="str">
        <f>ב!K63</f>
        <v>הכנסה נוספת</v>
      </c>
      <c r="AS57" s="417" t="str">
        <f>ג!K63</f>
        <v>הכנסה נוספת</v>
      </c>
      <c r="AT57" s="417" t="str">
        <f>ד!K63</f>
        <v>הכנסה נוספת</v>
      </c>
      <c r="AU57" s="417" t="str">
        <f>ה!K63</f>
        <v>הכנסה נוספת</v>
      </c>
      <c r="AV57" s="417" t="str">
        <f>ו!K63</f>
        <v>הכנסה נוספת</v>
      </c>
      <c r="AW57" s="417" t="str">
        <f>ז!K63</f>
        <v>הכנסה נוספת</v>
      </c>
      <c r="AX57" s="417" t="str">
        <f>ח!K63</f>
        <v>הכנסה נוספת</v>
      </c>
      <c r="AY57" s="417" t="str">
        <f>ט!K63</f>
        <v>הכנסה נוספת</v>
      </c>
      <c r="AZ57" s="417" t="str">
        <f>י!K63</f>
        <v>הכנסה נוספת</v>
      </c>
      <c r="BA57" s="417" t="str">
        <f>יא!K63</f>
        <v>הכנסה נוספת</v>
      </c>
      <c r="BB57" s="417" t="str">
        <f>יב!K63</f>
        <v>הכנסה נוספת</v>
      </c>
      <c r="BD57" s="437">
        <f>שיקוף!K15</f>
        <v>0</v>
      </c>
      <c r="BE57" s="417">
        <f>'חודש א'!M63</f>
        <v>0</v>
      </c>
      <c r="BF57" s="417">
        <f>ב!M63</f>
        <v>0</v>
      </c>
      <c r="BG57" s="417">
        <f>ג!M63</f>
        <v>0</v>
      </c>
      <c r="BH57" s="417">
        <f>ד!M63</f>
        <v>0</v>
      </c>
      <c r="BI57" s="417">
        <f>ה!M63</f>
        <v>0</v>
      </c>
      <c r="BJ57" s="417">
        <f>ו!M63</f>
        <v>0</v>
      </c>
      <c r="BK57" s="417">
        <f>ז!M63</f>
        <v>0</v>
      </c>
      <c r="BL57" s="417">
        <f>ח!M63</f>
        <v>0</v>
      </c>
      <c r="BM57" s="417">
        <f>ט!M63</f>
        <v>0</v>
      </c>
      <c r="BN57" s="417">
        <f>י!M63</f>
        <v>0</v>
      </c>
      <c r="BO57" s="417">
        <f>יא!M63</f>
        <v>0</v>
      </c>
      <c r="BP57" s="417">
        <f>יב!M63</f>
        <v>0</v>
      </c>
      <c r="BR57" s="417">
        <f>'חודש א'!L63</f>
        <v>0</v>
      </c>
      <c r="BS57" s="417">
        <f>ב!L63</f>
        <v>0</v>
      </c>
      <c r="BT57" s="417">
        <f>ג!L63</f>
        <v>0</v>
      </c>
      <c r="BU57" s="417">
        <f>ד!L63</f>
        <v>0</v>
      </c>
      <c r="BV57" s="417">
        <f>ה!L63</f>
        <v>0</v>
      </c>
      <c r="BW57" s="417">
        <f>ו!L63</f>
        <v>0</v>
      </c>
      <c r="BX57" s="417">
        <f>ז!L63</f>
        <v>0</v>
      </c>
      <c r="BY57" s="417">
        <f>ח!L63</f>
        <v>0</v>
      </c>
      <c r="BZ57" s="417">
        <f>ט!L63</f>
        <v>0</v>
      </c>
      <c r="CA57" s="417">
        <f>י!L63</f>
        <v>0</v>
      </c>
      <c r="CB57" s="417">
        <f>יא!L63</f>
        <v>0</v>
      </c>
      <c r="CC57" s="417">
        <f>יב!L63</f>
        <v>0</v>
      </c>
      <c r="CY57" s="453">
        <f t="shared" si="17"/>
        <v>0</v>
      </c>
      <c r="CZ57" s="481" t="s">
        <v>392</v>
      </c>
    </row>
    <row r="58" spans="1:104" ht="16.5" x14ac:dyDescent="0.3">
      <c r="A58" s="415"/>
      <c r="B58" s="415"/>
      <c r="C58" s="415"/>
      <c r="D58" s="415"/>
      <c r="E58" s="415"/>
      <c r="F58" s="439" t="str">
        <f>IF(ISERROR(VLOOKUP(AN58,$Z$5:$AA$63,2,FALSE)),AN58,VLOOKUP(AN58,$Z$5:$AA$63,2,FALSE))</f>
        <v>הכנסות - מותאם אישית1</v>
      </c>
      <c r="G58" s="440">
        <f t="shared" si="18"/>
        <v>0</v>
      </c>
      <c r="H58" s="415"/>
      <c r="I58" s="449">
        <f t="shared" si="20"/>
        <v>0</v>
      </c>
      <c r="J58" s="450"/>
      <c r="K58" s="450"/>
      <c r="L58" s="450"/>
      <c r="M58" s="450"/>
      <c r="N58" s="450"/>
      <c r="O58" s="451"/>
      <c r="P58" s="452"/>
      <c r="Q58" s="415"/>
      <c r="R58" s="415"/>
      <c r="S58" s="415"/>
      <c r="T58" s="415"/>
      <c r="U58" s="415"/>
      <c r="V58" s="415"/>
      <c r="W58" s="415"/>
      <c r="Z58" s="417" t="str">
        <f t="shared" si="7"/>
        <v>עזרה מההורים</v>
      </c>
      <c r="AA58" s="417" t="str">
        <f t="shared" si="14"/>
        <v>עזרה מההורים</v>
      </c>
      <c r="AB58" s="417">
        <f t="shared" si="15"/>
        <v>0</v>
      </c>
      <c r="AC58" s="417">
        <f t="shared" si="9"/>
        <v>55</v>
      </c>
      <c r="AD58" s="417">
        <f t="shared" si="19"/>
        <v>10</v>
      </c>
      <c r="AE58" s="417">
        <f t="shared" si="11"/>
        <v>0</v>
      </c>
      <c r="AF58" s="417" t="e">
        <f t="shared" ca="1" si="10"/>
        <v>#N/A</v>
      </c>
      <c r="AG58" s="446">
        <f t="shared" si="0"/>
        <v>0</v>
      </c>
      <c r="AN58" s="436" t="s">
        <v>332</v>
      </c>
      <c r="AO58" s="430"/>
      <c r="AP58" s="417" t="str">
        <f>שיקוף!I16</f>
        <v>הכנסות - מותאם אישית1</v>
      </c>
      <c r="AQ58" s="417" t="str">
        <f>'חודש א'!K64</f>
        <v>הכנסות - מותאם אישית1</v>
      </c>
      <c r="AR58" s="417" t="str">
        <f>ב!K64</f>
        <v>הכנסות - מותאם אישית1</v>
      </c>
      <c r="AS58" s="417" t="str">
        <f>ג!K64</f>
        <v>הכנסות - מותאם אישית1</v>
      </c>
      <c r="AT58" s="417" t="str">
        <f>ד!K64</f>
        <v>הכנסות - מותאם אישית1</v>
      </c>
      <c r="AU58" s="417" t="str">
        <f>ה!K64</f>
        <v>הכנסות - מותאם אישית1</v>
      </c>
      <c r="AV58" s="417" t="str">
        <f>ו!K64</f>
        <v>הכנסות - מותאם אישית1</v>
      </c>
      <c r="AW58" s="417" t="str">
        <f>ז!K64</f>
        <v>הכנסות - מותאם אישית1</v>
      </c>
      <c r="AX58" s="417" t="str">
        <f>ח!K64</f>
        <v>הכנסות - מותאם אישית1</v>
      </c>
      <c r="AY58" s="417" t="str">
        <f>ט!K64</f>
        <v>הכנסות - מותאם אישית1</v>
      </c>
      <c r="AZ58" s="417" t="str">
        <f>י!K64</f>
        <v>הכנסות - מותאם אישית1</v>
      </c>
      <c r="BA58" s="417" t="str">
        <f>יא!K64</f>
        <v>הכנסות - מותאם אישית1</v>
      </c>
      <c r="BB58" s="417" t="str">
        <f>יב!K64</f>
        <v>הכנסות - מותאם אישית1</v>
      </c>
      <c r="BD58" s="437">
        <f>שיקוף!K16</f>
        <v>0</v>
      </c>
      <c r="BE58" s="417">
        <f>'חודש א'!M64</f>
        <v>0</v>
      </c>
      <c r="BF58" s="417">
        <f>ב!M64</f>
        <v>0</v>
      </c>
      <c r="BG58" s="417">
        <f>ג!M64</f>
        <v>0</v>
      </c>
      <c r="BH58" s="417">
        <f>ד!M64</f>
        <v>0</v>
      </c>
      <c r="BI58" s="417">
        <f>ה!M64</f>
        <v>0</v>
      </c>
      <c r="BJ58" s="417">
        <f>ו!M64</f>
        <v>0</v>
      </c>
      <c r="BK58" s="417">
        <f>ז!M64</f>
        <v>0</v>
      </c>
      <c r="BL58" s="417">
        <f>ח!M64</f>
        <v>0</v>
      </c>
      <c r="BM58" s="417">
        <f>ט!M64</f>
        <v>0</v>
      </c>
      <c r="BN58" s="417">
        <f>י!M64</f>
        <v>0</v>
      </c>
      <c r="BO58" s="417">
        <f>יא!M64</f>
        <v>0</v>
      </c>
      <c r="BP58" s="417">
        <f>יב!M64</f>
        <v>0</v>
      </c>
      <c r="BR58" s="417">
        <f>'חודש א'!L64</f>
        <v>0</v>
      </c>
      <c r="BS58" s="417">
        <f>ב!L64</f>
        <v>0</v>
      </c>
      <c r="BT58" s="417">
        <f>ג!L64</f>
        <v>0</v>
      </c>
      <c r="BU58" s="417">
        <f>ד!L64</f>
        <v>0</v>
      </c>
      <c r="BV58" s="417">
        <f>ה!L64</f>
        <v>0</v>
      </c>
      <c r="BW58" s="417">
        <f>ו!L64</f>
        <v>0</v>
      </c>
      <c r="BX58" s="417">
        <f>ז!L64</f>
        <v>0</v>
      </c>
      <c r="BY58" s="417">
        <f>ח!L64</f>
        <v>0</v>
      </c>
      <c r="BZ58" s="417">
        <f>ט!L64</f>
        <v>0</v>
      </c>
      <c r="CA58" s="417">
        <f>י!L64</f>
        <v>0</v>
      </c>
      <c r="CB58" s="417">
        <f>יא!L64</f>
        <v>0</v>
      </c>
      <c r="CC58" s="417">
        <f>יב!L64</f>
        <v>0</v>
      </c>
      <c r="CX58" s="417" t="str">
        <f>F58</f>
        <v>הכנסות - מותאם אישית1</v>
      </c>
      <c r="CY58" s="453">
        <f t="shared" si="17"/>
        <v>0</v>
      </c>
      <c r="CZ58" s="481" t="s">
        <v>393</v>
      </c>
    </row>
    <row r="59" spans="1:104" ht="16.5" x14ac:dyDescent="0.3">
      <c r="A59" s="415"/>
      <c r="B59" s="415"/>
      <c r="C59" s="415"/>
      <c r="D59" s="415"/>
      <c r="E59" s="415"/>
      <c r="F59" s="439" t="str">
        <f>IF(ISERROR(VLOOKUP(AN59,$Z$5:$AA$63,2,FALSE)),AN59,VLOOKUP(AN59,$Z$5:$AA$63,2,FALSE))</f>
        <v>הכנסות - מותאם אישית2</v>
      </c>
      <c r="G59" s="440">
        <f t="shared" si="18"/>
        <v>0</v>
      </c>
      <c r="H59" s="415"/>
      <c r="I59" s="449">
        <f t="shared" si="20"/>
        <v>0</v>
      </c>
      <c r="J59" s="450"/>
      <c r="K59" s="450"/>
      <c r="L59" s="450"/>
      <c r="M59" s="450"/>
      <c r="N59" s="450"/>
      <c r="O59" s="451"/>
      <c r="P59" s="452"/>
      <c r="Q59" s="415"/>
      <c r="R59" s="415"/>
      <c r="S59" s="415"/>
      <c r="T59" s="415"/>
      <c r="U59" s="415"/>
      <c r="V59" s="415"/>
      <c r="W59" s="415"/>
      <c r="Z59" s="417" t="str">
        <f t="shared" si="7"/>
        <v>הכנסה נוספת</v>
      </c>
      <c r="AA59" s="417" t="str">
        <f t="shared" si="14"/>
        <v>הכנסה נוספת</v>
      </c>
      <c r="AB59" s="417">
        <f t="shared" si="15"/>
        <v>0</v>
      </c>
      <c r="AC59" s="417">
        <f t="shared" si="9"/>
        <v>56</v>
      </c>
      <c r="AD59" s="417">
        <f t="shared" si="19"/>
        <v>11</v>
      </c>
      <c r="AE59" s="417">
        <f t="shared" si="11"/>
        <v>0</v>
      </c>
      <c r="AF59" s="417" t="e">
        <f t="shared" ca="1" si="10"/>
        <v>#N/A</v>
      </c>
      <c r="AG59" s="446">
        <f t="shared" si="0"/>
        <v>0</v>
      </c>
      <c r="AN59" s="436" t="s">
        <v>333</v>
      </c>
      <c r="AO59" s="430"/>
      <c r="AP59" s="417" t="str">
        <f>שיקוף!I17</f>
        <v>הכנסות - מותאם אישית2</v>
      </c>
      <c r="AQ59" s="417" t="str">
        <f>'חודש א'!K65</f>
        <v>הכנסות - מותאם אישית2</v>
      </c>
      <c r="AR59" s="417" t="str">
        <f>ב!K65</f>
        <v>הכנסות - מותאם אישית2</v>
      </c>
      <c r="AS59" s="417" t="str">
        <f>ג!K65</f>
        <v>הכנסות - מותאם אישית2</v>
      </c>
      <c r="AT59" s="417" t="str">
        <f>ד!K65</f>
        <v>הכנסות - מותאם אישית2</v>
      </c>
      <c r="AU59" s="417" t="str">
        <f>ה!K65</f>
        <v>הכנסות - מותאם אישית2</v>
      </c>
      <c r="AV59" s="417" t="str">
        <f>ו!K65</f>
        <v>הכנסות - מותאם אישית2</v>
      </c>
      <c r="AW59" s="417" t="str">
        <f>ז!K65</f>
        <v>הכנסות - מותאם אישית2</v>
      </c>
      <c r="AX59" s="417" t="str">
        <f>ח!K65</f>
        <v>הכנסות - מותאם אישית2</v>
      </c>
      <c r="AY59" s="417" t="str">
        <f>ט!K65</f>
        <v>הכנסות - מותאם אישית2</v>
      </c>
      <c r="AZ59" s="417" t="str">
        <f>י!K65</f>
        <v>הכנסות - מותאם אישית2</v>
      </c>
      <c r="BA59" s="417" t="str">
        <f>יא!K65</f>
        <v>הכנסות - מותאם אישית2</v>
      </c>
      <c r="BB59" s="417" t="str">
        <f>יב!K65</f>
        <v>הכנסות - מותאם אישית2</v>
      </c>
      <c r="BD59" s="437">
        <f>שיקוף!K17</f>
        <v>0</v>
      </c>
      <c r="BE59" s="417">
        <f>'חודש א'!M65</f>
        <v>0</v>
      </c>
      <c r="BF59" s="417">
        <f>ב!M65</f>
        <v>0</v>
      </c>
      <c r="BG59" s="417">
        <f>ג!M65</f>
        <v>0</v>
      </c>
      <c r="BH59" s="417">
        <f>ד!M65</f>
        <v>0</v>
      </c>
      <c r="BI59" s="417">
        <f>ה!M65</f>
        <v>0</v>
      </c>
      <c r="BJ59" s="417">
        <f>ו!M65</f>
        <v>0</v>
      </c>
      <c r="BK59" s="417">
        <f>ז!M65</f>
        <v>0</v>
      </c>
      <c r="BL59" s="417">
        <f>ח!M65</f>
        <v>0</v>
      </c>
      <c r="BM59" s="417">
        <f>ט!M65</f>
        <v>0</v>
      </c>
      <c r="BN59" s="417">
        <f>י!M65</f>
        <v>0</v>
      </c>
      <c r="BO59" s="417">
        <f>יא!M65</f>
        <v>0</v>
      </c>
      <c r="BP59" s="417">
        <f>יב!M65</f>
        <v>0</v>
      </c>
      <c r="BR59" s="417">
        <f>'חודש א'!L65</f>
        <v>0</v>
      </c>
      <c r="BS59" s="417">
        <f>ב!L65</f>
        <v>0</v>
      </c>
      <c r="BT59" s="417">
        <f>ג!L65</f>
        <v>0</v>
      </c>
      <c r="BU59" s="417">
        <f>ד!L65</f>
        <v>0</v>
      </c>
      <c r="BV59" s="417">
        <f>ה!L65</f>
        <v>0</v>
      </c>
      <c r="BW59" s="417">
        <f>ו!L65</f>
        <v>0</v>
      </c>
      <c r="BX59" s="417">
        <f>ז!L65</f>
        <v>0</v>
      </c>
      <c r="BY59" s="417">
        <f>ח!L65</f>
        <v>0</v>
      </c>
      <c r="BZ59" s="417">
        <f>ט!L65</f>
        <v>0</v>
      </c>
      <c r="CA59" s="417">
        <f>י!L65</f>
        <v>0</v>
      </c>
      <c r="CB59" s="417">
        <f>יא!L65</f>
        <v>0</v>
      </c>
      <c r="CC59" s="417">
        <f>יב!L65</f>
        <v>0</v>
      </c>
      <c r="CX59" s="417" t="str">
        <f>F59</f>
        <v>הכנסות - מותאם אישית2</v>
      </c>
      <c r="CY59" s="453">
        <f t="shared" si="17"/>
        <v>0</v>
      </c>
      <c r="CZ59" s="481" t="s">
        <v>394</v>
      </c>
    </row>
    <row r="60" spans="1:104" ht="17.25" thickBot="1" x14ac:dyDescent="0.35">
      <c r="A60" s="415"/>
      <c r="B60" s="415"/>
      <c r="C60" s="415"/>
      <c r="D60" s="415"/>
      <c r="E60" s="415"/>
      <c r="F60" s="439" t="s">
        <v>55</v>
      </c>
      <c r="G60" s="440">
        <f>SUMIF($Z$5:$Z$63,AN46,$AB$5:$AB$63)</f>
        <v>0</v>
      </c>
      <c r="H60" s="415"/>
      <c r="I60" s="449">
        <f t="shared" si="20"/>
        <v>0</v>
      </c>
      <c r="J60" s="450"/>
      <c r="K60" s="450"/>
      <c r="L60" s="450"/>
      <c r="M60" s="450"/>
      <c r="N60" s="450"/>
      <c r="O60" s="451"/>
      <c r="P60" s="452"/>
      <c r="Q60" s="415"/>
      <c r="R60" s="415"/>
      <c r="S60" s="415"/>
      <c r="T60" s="415"/>
      <c r="U60" s="415"/>
      <c r="V60" s="415"/>
      <c r="W60" s="415"/>
      <c r="Z60" s="417" t="str">
        <f t="shared" si="7"/>
        <v>הכנסות - מותאם אישית1</v>
      </c>
      <c r="AA60" s="417" t="str">
        <f t="shared" si="14"/>
        <v>הכנסות - מותאם אישית1</v>
      </c>
      <c r="AB60" s="417">
        <f t="shared" si="15"/>
        <v>0</v>
      </c>
      <c r="AC60" s="417">
        <f t="shared" si="9"/>
        <v>57</v>
      </c>
      <c r="AD60" s="417">
        <f t="shared" si="19"/>
        <v>12</v>
      </c>
      <c r="AE60" s="417">
        <f t="shared" si="11"/>
        <v>0</v>
      </c>
      <c r="AF60" s="417" t="e">
        <f t="shared" ca="1" si="10"/>
        <v>#N/A</v>
      </c>
      <c r="AG60" s="446">
        <f t="shared" si="0"/>
        <v>0</v>
      </c>
      <c r="AO60" s="430"/>
      <c r="CY60" s="460">
        <f t="shared" si="17"/>
        <v>0</v>
      </c>
      <c r="CZ60" s="482" t="s">
        <v>395</v>
      </c>
    </row>
    <row r="61" spans="1:104" ht="17.25" thickBot="1" x14ac:dyDescent="0.35">
      <c r="A61" s="415"/>
      <c r="B61" s="415"/>
      <c r="C61" s="415"/>
      <c r="D61" s="415"/>
      <c r="E61" s="415"/>
      <c r="F61" s="432"/>
      <c r="G61" s="415"/>
      <c r="H61" s="415"/>
      <c r="I61" s="461">
        <f t="shared" si="20"/>
        <v>0</v>
      </c>
      <c r="J61" s="462"/>
      <c r="K61" s="462"/>
      <c r="L61" s="462"/>
      <c r="M61" s="462"/>
      <c r="N61" s="462"/>
      <c r="O61" s="463"/>
      <c r="P61" s="464"/>
      <c r="Q61" s="415"/>
      <c r="R61" s="415"/>
      <c r="S61" s="415"/>
      <c r="T61" s="415"/>
      <c r="U61" s="415"/>
      <c r="V61" s="415"/>
      <c r="W61" s="415"/>
      <c r="Z61" s="417" t="str">
        <f t="shared" si="7"/>
        <v>הכנסות - מותאם אישית2</v>
      </c>
      <c r="AA61" s="417" t="str">
        <f t="shared" si="14"/>
        <v>הכנסות - מותאם אישית2</v>
      </c>
      <c r="AB61" s="417">
        <f t="shared" si="15"/>
        <v>0</v>
      </c>
      <c r="AC61" s="417">
        <f t="shared" si="9"/>
        <v>58</v>
      </c>
      <c r="AD61" s="417">
        <f t="shared" si="19"/>
        <v>13</v>
      </c>
      <c r="AE61" s="417">
        <f t="shared" si="11"/>
        <v>0</v>
      </c>
      <c r="AF61" s="417" t="e">
        <f t="shared" ca="1" si="10"/>
        <v>#N/A</v>
      </c>
      <c r="AG61" s="446">
        <f t="shared" si="0"/>
        <v>0</v>
      </c>
      <c r="AO61" s="430"/>
      <c r="CZ61"/>
    </row>
    <row r="62" spans="1:104" ht="16.5" x14ac:dyDescent="0.3">
      <c r="A62" s="415"/>
      <c r="B62" s="415"/>
      <c r="C62" s="415"/>
      <c r="D62" s="415"/>
      <c r="E62" s="415"/>
      <c r="F62" s="432"/>
      <c r="G62" s="415"/>
      <c r="H62" s="415"/>
      <c r="I62" s="415"/>
      <c r="J62" s="415"/>
      <c r="K62" s="415"/>
      <c r="L62" s="415"/>
      <c r="M62" s="415"/>
      <c r="N62" s="415"/>
      <c r="O62" s="465"/>
      <c r="P62" s="476"/>
      <c r="Q62" s="415"/>
      <c r="R62" s="415"/>
      <c r="S62" s="415"/>
      <c r="T62" s="415"/>
      <c r="U62" s="415"/>
      <c r="V62" s="415"/>
      <c r="W62" s="415"/>
      <c r="AG62" s="446"/>
      <c r="AO62" s="430"/>
      <c r="BD62" s="437"/>
      <c r="CZ62"/>
    </row>
    <row r="63" spans="1:104" ht="16.5" x14ac:dyDescent="0.3">
      <c r="A63" s="415"/>
      <c r="B63" s="415"/>
      <c r="C63" s="415"/>
      <c r="D63" s="415"/>
      <c r="E63" s="415"/>
      <c r="F63" s="432"/>
      <c r="G63" s="415"/>
      <c r="H63" s="415"/>
      <c r="I63" s="415"/>
      <c r="J63" s="415"/>
      <c r="K63" s="415"/>
      <c r="L63" s="415"/>
      <c r="M63" s="415"/>
      <c r="N63" s="415"/>
      <c r="O63" s="466"/>
      <c r="P63" s="415"/>
      <c r="Q63" s="415"/>
      <c r="R63" s="415"/>
      <c r="S63" s="415"/>
      <c r="T63" s="415"/>
      <c r="U63" s="415"/>
      <c r="V63" s="415"/>
      <c r="W63" s="415"/>
      <c r="AG63" s="446"/>
      <c r="AO63" s="430"/>
      <c r="CZ63"/>
    </row>
    <row r="64" spans="1:104" ht="16.5" x14ac:dyDescent="0.3">
      <c r="A64" s="415"/>
      <c r="B64" s="415"/>
      <c r="C64" s="415"/>
      <c r="D64" s="415"/>
      <c r="E64" s="415"/>
      <c r="F64" s="432"/>
      <c r="G64" s="415"/>
      <c r="H64" s="415"/>
      <c r="I64" s="415"/>
      <c r="J64" s="415"/>
      <c r="K64" s="415"/>
      <c r="L64" s="415"/>
      <c r="M64" s="415"/>
      <c r="N64" s="415"/>
      <c r="O64" s="466"/>
      <c r="P64" s="415"/>
      <c r="Q64" s="415"/>
      <c r="R64" s="415"/>
      <c r="S64" s="415"/>
      <c r="T64" s="415"/>
      <c r="U64" s="415"/>
      <c r="V64" s="415"/>
      <c r="W64" s="415"/>
      <c r="AO64" s="430"/>
      <c r="CZ64"/>
    </row>
    <row r="65" spans="1:104" ht="16.5" x14ac:dyDescent="0.3">
      <c r="A65" s="415"/>
      <c r="B65" s="415"/>
      <c r="C65" s="415"/>
      <c r="D65" s="415"/>
      <c r="E65" s="415"/>
      <c r="F65" s="432"/>
      <c r="G65" s="415"/>
      <c r="H65" s="415"/>
      <c r="I65" s="415"/>
      <c r="J65" s="415"/>
      <c r="K65" s="415"/>
      <c r="L65" s="415"/>
      <c r="M65" s="415"/>
      <c r="N65" s="415"/>
      <c r="O65" s="466"/>
      <c r="P65" s="415"/>
      <c r="Q65" s="415"/>
      <c r="R65" s="415"/>
      <c r="S65" s="415"/>
      <c r="T65" s="415"/>
      <c r="U65" s="415"/>
      <c r="V65" s="415"/>
      <c r="W65" s="415"/>
      <c r="AO65" s="430"/>
      <c r="CZ65"/>
    </row>
    <row r="66" spans="1:104" ht="16.5" x14ac:dyDescent="0.3">
      <c r="A66" s="415"/>
      <c r="B66" s="415"/>
      <c r="C66" s="415"/>
      <c r="D66" s="415"/>
      <c r="E66" s="415"/>
      <c r="F66" s="432"/>
      <c r="G66" s="415"/>
      <c r="H66" s="415"/>
      <c r="I66" s="415"/>
      <c r="J66" s="415"/>
      <c r="K66" s="415"/>
      <c r="L66" s="415"/>
      <c r="M66" s="415"/>
      <c r="N66" s="415"/>
      <c r="O66" s="466"/>
      <c r="P66" s="415"/>
      <c r="Q66" s="415"/>
      <c r="R66" s="415"/>
      <c r="S66" s="415"/>
      <c r="T66" s="415"/>
      <c r="U66" s="415"/>
      <c r="V66" s="415"/>
      <c r="W66" s="415"/>
      <c r="AO66" s="430"/>
      <c r="CZ66"/>
    </row>
    <row r="67" spans="1:104" ht="16.5" x14ac:dyDescent="0.3">
      <c r="A67" s="415"/>
      <c r="B67" s="415"/>
      <c r="C67" s="415"/>
      <c r="D67" s="415"/>
      <c r="E67" s="415"/>
      <c r="F67" s="432"/>
      <c r="G67" s="415"/>
      <c r="H67" s="415"/>
      <c r="I67" s="415"/>
      <c r="J67" s="415"/>
      <c r="K67" s="415"/>
      <c r="L67" s="415"/>
      <c r="M67" s="415"/>
      <c r="N67" s="415"/>
      <c r="O67" s="466"/>
      <c r="P67" s="415"/>
      <c r="Q67" s="415"/>
      <c r="R67" s="415"/>
      <c r="S67" s="415"/>
      <c r="T67" s="415"/>
      <c r="U67" s="415"/>
      <c r="V67" s="415"/>
      <c r="W67" s="415"/>
      <c r="AO67" s="430"/>
      <c r="CZ67"/>
    </row>
    <row r="68" spans="1:104" ht="16.5" x14ac:dyDescent="0.3">
      <c r="A68" s="415"/>
      <c r="B68" s="415"/>
      <c r="C68" s="415"/>
      <c r="D68" s="415"/>
      <c r="E68" s="415"/>
      <c r="F68" s="432"/>
      <c r="G68" s="415"/>
      <c r="H68" s="415"/>
      <c r="I68" s="415"/>
      <c r="J68" s="415"/>
      <c r="K68" s="415"/>
      <c r="L68" s="415"/>
      <c r="M68" s="415"/>
      <c r="N68" s="415"/>
      <c r="O68" s="466"/>
      <c r="P68" s="415"/>
      <c r="Q68" s="415"/>
      <c r="R68" s="415"/>
      <c r="S68" s="415"/>
      <c r="T68" s="415"/>
      <c r="U68" s="415"/>
      <c r="V68" s="415"/>
      <c r="W68" s="415"/>
      <c r="AO68" s="430"/>
      <c r="CZ68"/>
    </row>
    <row r="69" spans="1:104" ht="16.5" x14ac:dyDescent="0.3">
      <c r="A69" s="415"/>
      <c r="B69" s="415"/>
      <c r="C69" s="415"/>
      <c r="D69" s="415"/>
      <c r="E69" s="415"/>
      <c r="F69" s="432"/>
      <c r="G69" s="415"/>
      <c r="H69" s="415"/>
      <c r="I69" s="415"/>
      <c r="J69" s="415"/>
      <c r="K69" s="415"/>
      <c r="L69" s="415"/>
      <c r="M69" s="415"/>
      <c r="N69" s="415"/>
      <c r="O69" s="466"/>
      <c r="P69" s="415"/>
      <c r="Q69" s="415"/>
      <c r="R69" s="415"/>
      <c r="S69" s="415"/>
      <c r="T69" s="415"/>
      <c r="U69" s="415"/>
      <c r="V69" s="415"/>
      <c r="W69" s="415"/>
      <c r="AO69" s="430"/>
      <c r="CZ69"/>
    </row>
    <row r="70" spans="1:104" ht="15" x14ac:dyDescent="0.2">
      <c r="A70" s="415"/>
      <c r="B70" s="415"/>
      <c r="C70" s="415"/>
      <c r="D70" s="415"/>
      <c r="E70" s="415"/>
      <c r="F70" s="432"/>
      <c r="G70" s="415"/>
      <c r="H70" s="415"/>
      <c r="I70" s="415"/>
      <c r="J70" s="415"/>
      <c r="K70" s="415"/>
      <c r="L70" s="415"/>
      <c r="M70" s="415"/>
      <c r="N70" s="415"/>
      <c r="O70" s="466"/>
      <c r="P70" s="415"/>
      <c r="Q70" s="415"/>
      <c r="R70" s="415"/>
      <c r="S70" s="415"/>
      <c r="T70" s="415"/>
      <c r="U70" s="415"/>
      <c r="V70" s="415"/>
      <c r="W70" s="415"/>
      <c r="CZ70"/>
    </row>
    <row r="71" spans="1:104" ht="15" x14ac:dyDescent="0.2">
      <c r="A71" s="415"/>
      <c r="B71" s="415"/>
      <c r="C71" s="415"/>
      <c r="D71" s="415"/>
      <c r="E71" s="415"/>
      <c r="F71" s="432"/>
      <c r="G71" s="415"/>
      <c r="H71" s="415"/>
      <c r="I71" s="415"/>
      <c r="J71" s="415"/>
      <c r="K71" s="415"/>
      <c r="L71" s="415"/>
      <c r="M71" s="415"/>
      <c r="N71" s="415"/>
      <c r="O71" s="466"/>
      <c r="P71" s="415"/>
      <c r="Q71" s="415"/>
      <c r="R71" s="415"/>
      <c r="S71" s="415"/>
      <c r="T71" s="415"/>
      <c r="U71" s="415"/>
      <c r="V71" s="415"/>
      <c r="W71" s="415"/>
      <c r="CZ71"/>
    </row>
    <row r="72" spans="1:104" ht="15" x14ac:dyDescent="0.2">
      <c r="A72" s="415"/>
      <c r="B72" s="415"/>
      <c r="C72" s="415"/>
      <c r="D72" s="415"/>
      <c r="E72" s="415"/>
      <c r="F72" s="432"/>
      <c r="G72" s="415"/>
      <c r="H72" s="415"/>
      <c r="I72" s="415"/>
      <c r="J72" s="415"/>
      <c r="K72" s="415"/>
      <c r="L72" s="415"/>
      <c r="M72" s="415"/>
      <c r="N72" s="415"/>
      <c r="O72" s="466"/>
      <c r="P72" s="415"/>
      <c r="Q72" s="415"/>
      <c r="R72" s="415"/>
      <c r="S72" s="415"/>
      <c r="T72" s="415"/>
      <c r="U72" s="415"/>
      <c r="V72" s="415"/>
      <c r="W72" s="415"/>
      <c r="CZ72"/>
    </row>
    <row r="73" spans="1:104" ht="15" x14ac:dyDescent="0.2">
      <c r="A73" s="415"/>
      <c r="B73" s="415"/>
      <c r="C73" s="415"/>
      <c r="D73" s="415"/>
      <c r="E73" s="415"/>
      <c r="F73" s="432"/>
      <c r="G73" s="415"/>
      <c r="H73" s="415"/>
      <c r="I73" s="415"/>
      <c r="J73" s="415"/>
      <c r="K73" s="415"/>
      <c r="L73" s="415"/>
      <c r="M73" s="415"/>
      <c r="N73" s="415"/>
      <c r="O73" s="466"/>
      <c r="P73" s="415"/>
      <c r="Q73" s="415"/>
      <c r="R73" s="415"/>
      <c r="S73" s="415"/>
      <c r="T73" s="415"/>
      <c r="U73" s="415"/>
      <c r="V73" s="415"/>
      <c r="W73" s="415"/>
      <c r="CZ73"/>
    </row>
    <row r="74" spans="1:104" ht="15" x14ac:dyDescent="0.2">
      <c r="A74" s="415"/>
      <c r="B74" s="415"/>
      <c r="C74" s="415"/>
      <c r="D74" s="415"/>
      <c r="E74" s="415"/>
      <c r="F74" s="432"/>
      <c r="G74" s="415"/>
      <c r="H74" s="415"/>
      <c r="I74" s="415"/>
      <c r="J74" s="415"/>
      <c r="K74" s="415"/>
      <c r="L74" s="415"/>
      <c r="M74" s="415"/>
      <c r="N74" s="415"/>
      <c r="O74" s="466"/>
      <c r="P74" s="415"/>
      <c r="Q74" s="415"/>
      <c r="R74" s="415"/>
      <c r="S74" s="415"/>
      <c r="T74" s="415"/>
      <c r="U74" s="415"/>
      <c r="V74" s="415"/>
      <c r="W74" s="415"/>
      <c r="CZ74"/>
    </row>
    <row r="75" spans="1:104" ht="15" x14ac:dyDescent="0.2">
      <c r="A75" s="415"/>
      <c r="B75" s="415"/>
      <c r="C75" s="415"/>
      <c r="D75" s="415"/>
      <c r="E75" s="415"/>
      <c r="F75" s="432"/>
      <c r="G75" s="415"/>
      <c r="H75" s="415"/>
      <c r="I75" s="415"/>
      <c r="J75" s="415"/>
      <c r="K75" s="415"/>
      <c r="L75" s="415"/>
      <c r="M75" s="415"/>
      <c r="N75" s="415"/>
      <c r="O75" s="466"/>
      <c r="P75" s="415"/>
      <c r="Q75" s="415"/>
      <c r="R75" s="415"/>
      <c r="S75" s="415"/>
      <c r="T75" s="415"/>
      <c r="U75" s="415"/>
      <c r="V75" s="415"/>
      <c r="W75" s="415"/>
      <c r="CZ75"/>
    </row>
    <row r="76" spans="1:104" ht="15" x14ac:dyDescent="0.2">
      <c r="A76" s="415"/>
      <c r="B76" s="415"/>
      <c r="C76" s="415"/>
      <c r="D76" s="415"/>
      <c r="E76" s="415"/>
      <c r="F76" s="432"/>
      <c r="G76" s="415"/>
      <c r="H76" s="415"/>
      <c r="I76" s="415"/>
      <c r="J76" s="415"/>
      <c r="K76" s="415"/>
      <c r="L76" s="415"/>
      <c r="M76" s="415"/>
      <c r="N76" s="415"/>
      <c r="O76" s="466"/>
      <c r="P76" s="415"/>
      <c r="Q76" s="415"/>
      <c r="R76" s="415"/>
      <c r="S76" s="415"/>
      <c r="T76" s="415"/>
      <c r="U76" s="415"/>
      <c r="V76" s="415"/>
      <c r="W76" s="415"/>
      <c r="CZ76"/>
    </row>
    <row r="77" spans="1:104" ht="15" x14ac:dyDescent="0.2">
      <c r="A77" s="415"/>
      <c r="B77" s="415"/>
      <c r="C77" s="415"/>
      <c r="D77" s="415"/>
      <c r="E77" s="415"/>
      <c r="F77" s="432"/>
      <c r="G77" s="415"/>
      <c r="H77" s="415"/>
      <c r="I77" s="415"/>
      <c r="J77" s="415"/>
      <c r="K77" s="415"/>
      <c r="L77" s="415"/>
      <c r="M77" s="415"/>
      <c r="N77" s="415"/>
      <c r="O77" s="466"/>
      <c r="P77" s="415"/>
      <c r="Q77" s="415"/>
      <c r="R77" s="415"/>
      <c r="S77" s="415"/>
      <c r="T77" s="415"/>
      <c r="U77" s="415"/>
      <c r="V77" s="415"/>
      <c r="W77" s="415"/>
      <c r="CZ77"/>
    </row>
    <row r="78" spans="1:104" ht="15" x14ac:dyDescent="0.2">
      <c r="A78" s="415"/>
      <c r="B78" s="415"/>
      <c r="C78" s="415"/>
      <c r="D78" s="415"/>
      <c r="E78" s="415"/>
      <c r="F78" s="432"/>
      <c r="G78" s="415"/>
      <c r="H78" s="415"/>
      <c r="I78" s="415"/>
      <c r="J78" s="415"/>
      <c r="K78" s="415"/>
      <c r="L78" s="415"/>
      <c r="M78" s="415"/>
      <c r="N78" s="415"/>
      <c r="O78" s="466"/>
      <c r="P78" s="415"/>
      <c r="Q78" s="415"/>
      <c r="R78" s="415"/>
      <c r="S78" s="415"/>
      <c r="T78" s="415"/>
      <c r="U78" s="415"/>
      <c r="V78" s="415"/>
      <c r="W78" s="415"/>
      <c r="CZ78"/>
    </row>
    <row r="79" spans="1:104" ht="15" x14ac:dyDescent="0.2">
      <c r="A79" s="415"/>
      <c r="B79" s="415"/>
      <c r="C79" s="415"/>
      <c r="D79" s="415"/>
      <c r="E79" s="415"/>
      <c r="F79" s="432"/>
      <c r="G79" s="415"/>
      <c r="H79" s="415"/>
      <c r="I79" s="415"/>
      <c r="J79" s="415"/>
      <c r="K79" s="415"/>
      <c r="L79" s="415"/>
      <c r="M79" s="415"/>
      <c r="N79" s="415"/>
      <c r="O79" s="466"/>
      <c r="P79" s="415"/>
      <c r="Q79" s="415"/>
      <c r="R79" s="415"/>
      <c r="S79" s="415"/>
      <c r="T79" s="415"/>
      <c r="U79" s="415"/>
      <c r="V79" s="415"/>
      <c r="W79" s="415"/>
      <c r="CZ79"/>
    </row>
    <row r="80" spans="1:104" ht="15" x14ac:dyDescent="0.2">
      <c r="A80" s="415"/>
      <c r="B80" s="415"/>
      <c r="C80" s="415"/>
      <c r="D80" s="415"/>
      <c r="E80" s="415"/>
      <c r="F80" s="432"/>
      <c r="G80" s="415"/>
      <c r="H80" s="415"/>
      <c r="I80" s="415"/>
      <c r="J80" s="415"/>
      <c r="K80" s="415"/>
      <c r="L80" s="415"/>
      <c r="M80" s="415"/>
      <c r="N80" s="415"/>
      <c r="O80" s="466"/>
      <c r="P80" s="415"/>
      <c r="Q80" s="415"/>
      <c r="R80" s="415"/>
      <c r="S80" s="415"/>
      <c r="T80" s="415"/>
      <c r="U80" s="415"/>
      <c r="V80" s="415"/>
      <c r="W80" s="415"/>
      <c r="CZ80"/>
    </row>
    <row r="81" spans="1:104" ht="15" x14ac:dyDescent="0.2">
      <c r="A81" s="415"/>
      <c r="B81" s="415"/>
      <c r="C81" s="415"/>
      <c r="D81" s="415"/>
      <c r="E81" s="415"/>
      <c r="F81" s="432"/>
      <c r="G81" s="415"/>
      <c r="H81" s="415"/>
      <c r="I81" s="415"/>
      <c r="J81" s="415"/>
      <c r="K81" s="415"/>
      <c r="L81" s="415"/>
      <c r="M81" s="415"/>
      <c r="N81" s="415"/>
      <c r="O81" s="466"/>
      <c r="P81" s="415"/>
      <c r="Q81" s="415"/>
      <c r="R81" s="415"/>
      <c r="S81" s="415"/>
      <c r="T81" s="415"/>
      <c r="U81" s="415"/>
      <c r="V81" s="415"/>
      <c r="W81" s="415"/>
      <c r="CZ81"/>
    </row>
    <row r="82" spans="1:104" ht="15" x14ac:dyDescent="0.2">
      <c r="A82" s="415"/>
      <c r="B82" s="415"/>
      <c r="C82" s="415"/>
      <c r="D82" s="415"/>
      <c r="E82" s="415"/>
      <c r="F82" s="432"/>
      <c r="G82" s="415"/>
      <c r="H82" s="415"/>
      <c r="I82" s="415"/>
      <c r="J82" s="415"/>
      <c r="K82" s="415"/>
      <c r="L82" s="415"/>
      <c r="M82" s="415"/>
      <c r="N82" s="415"/>
      <c r="O82" s="466"/>
      <c r="P82" s="415"/>
      <c r="Q82" s="415"/>
      <c r="R82" s="415"/>
      <c r="S82" s="415"/>
      <c r="T82" s="415"/>
      <c r="U82" s="415"/>
      <c r="V82" s="415"/>
      <c r="W82" s="415"/>
      <c r="CZ82"/>
    </row>
    <row r="83" spans="1:104" ht="15" x14ac:dyDescent="0.2">
      <c r="A83" s="415"/>
      <c r="B83" s="415"/>
      <c r="C83" s="415"/>
      <c r="D83" s="415"/>
      <c r="E83" s="415"/>
      <c r="F83" s="432"/>
      <c r="G83" s="415"/>
      <c r="H83" s="415"/>
      <c r="I83" s="415"/>
      <c r="J83" s="415"/>
      <c r="K83" s="415"/>
      <c r="L83" s="415"/>
      <c r="M83" s="415"/>
      <c r="N83" s="415"/>
      <c r="O83" s="466"/>
      <c r="P83" s="415"/>
      <c r="Q83" s="415"/>
      <c r="R83" s="415"/>
      <c r="S83" s="415"/>
      <c r="T83" s="415"/>
      <c r="U83" s="415"/>
      <c r="V83" s="415"/>
      <c r="W83" s="415"/>
      <c r="CZ83"/>
    </row>
    <row r="84" spans="1:104" ht="15" x14ac:dyDescent="0.2">
      <c r="A84" s="415"/>
      <c r="B84" s="415"/>
      <c r="C84" s="415"/>
      <c r="D84" s="415"/>
      <c r="E84" s="415"/>
      <c r="F84" s="432"/>
      <c r="G84" s="415"/>
      <c r="H84" s="415"/>
      <c r="I84" s="415"/>
      <c r="J84" s="415"/>
      <c r="K84" s="415"/>
      <c r="L84" s="415"/>
      <c r="M84" s="415"/>
      <c r="N84" s="415"/>
      <c r="O84" s="466"/>
      <c r="P84" s="415"/>
      <c r="Q84" s="415"/>
      <c r="R84" s="415"/>
      <c r="S84" s="415"/>
      <c r="T84" s="415"/>
      <c r="U84" s="415"/>
      <c r="V84" s="415"/>
      <c r="W84" s="415"/>
      <c r="CZ84"/>
    </row>
    <row r="85" spans="1:104" ht="15" x14ac:dyDescent="0.2">
      <c r="A85" s="415"/>
      <c r="B85" s="415"/>
      <c r="C85" s="415"/>
      <c r="D85" s="415"/>
      <c r="E85" s="415"/>
      <c r="F85" s="432"/>
      <c r="G85" s="415"/>
      <c r="H85" s="415"/>
      <c r="I85" s="415"/>
      <c r="J85" s="415"/>
      <c r="K85" s="415"/>
      <c r="L85" s="415"/>
      <c r="M85" s="415"/>
      <c r="N85" s="415"/>
      <c r="O85" s="466"/>
      <c r="P85" s="415"/>
      <c r="Q85" s="415"/>
      <c r="R85" s="415"/>
      <c r="S85" s="415"/>
      <c r="T85" s="415"/>
      <c r="U85" s="415"/>
      <c r="V85" s="415"/>
      <c r="W85" s="415"/>
      <c r="CZ85"/>
    </row>
    <row r="86" spans="1:104" ht="15" x14ac:dyDescent="0.2">
      <c r="A86" s="415"/>
      <c r="B86" s="415"/>
      <c r="C86" s="415"/>
      <c r="D86" s="415"/>
      <c r="E86" s="415"/>
      <c r="F86" s="432"/>
      <c r="G86" s="415"/>
      <c r="H86" s="415"/>
      <c r="I86" s="415"/>
      <c r="J86" s="415"/>
      <c r="K86" s="415"/>
      <c r="L86" s="415"/>
      <c r="M86" s="415"/>
      <c r="N86" s="415"/>
      <c r="O86" s="466"/>
      <c r="P86" s="415"/>
      <c r="Q86" s="415"/>
      <c r="R86" s="415"/>
      <c r="S86" s="415"/>
      <c r="T86" s="415"/>
      <c r="U86" s="415"/>
      <c r="V86" s="415"/>
      <c r="W86" s="415"/>
      <c r="CZ86"/>
    </row>
    <row r="87" spans="1:104" ht="15" x14ac:dyDescent="0.2">
      <c r="A87" s="415"/>
      <c r="B87" s="415"/>
      <c r="C87" s="415"/>
      <c r="D87" s="415"/>
      <c r="E87" s="415"/>
      <c r="F87" s="432"/>
      <c r="G87" s="415"/>
      <c r="H87" s="415"/>
      <c r="I87" s="415"/>
      <c r="J87" s="415"/>
      <c r="K87" s="415"/>
      <c r="L87" s="415"/>
      <c r="M87" s="415"/>
      <c r="N87" s="415"/>
      <c r="O87" s="466"/>
      <c r="P87" s="415"/>
      <c r="Q87" s="415"/>
      <c r="R87" s="415"/>
      <c r="S87" s="415"/>
      <c r="T87" s="415"/>
      <c r="U87" s="415"/>
      <c r="V87" s="415"/>
      <c r="W87" s="415"/>
      <c r="CZ87"/>
    </row>
    <row r="88" spans="1:104" ht="15" x14ac:dyDescent="0.2">
      <c r="A88" s="415"/>
      <c r="B88" s="415"/>
      <c r="C88" s="415"/>
      <c r="D88" s="415"/>
      <c r="E88" s="415"/>
      <c r="F88" s="432"/>
      <c r="G88" s="415"/>
      <c r="H88" s="415"/>
      <c r="I88" s="415"/>
      <c r="J88" s="415"/>
      <c r="K88" s="415"/>
      <c r="L88" s="415"/>
      <c r="M88" s="415"/>
      <c r="N88" s="415"/>
      <c r="O88" s="466"/>
      <c r="P88" s="415"/>
      <c r="Q88" s="415"/>
      <c r="R88" s="415"/>
      <c r="S88" s="415"/>
      <c r="T88" s="415"/>
      <c r="U88" s="415"/>
      <c r="V88" s="415"/>
      <c r="W88" s="415"/>
      <c r="CZ88"/>
    </row>
    <row r="89" spans="1:104" ht="15" x14ac:dyDescent="0.2">
      <c r="A89" s="415"/>
      <c r="B89" s="415"/>
      <c r="C89" s="415"/>
      <c r="D89" s="415"/>
      <c r="E89" s="415"/>
      <c r="F89" s="432"/>
      <c r="G89" s="415"/>
      <c r="H89" s="415"/>
      <c r="I89" s="415"/>
      <c r="J89" s="415"/>
      <c r="K89" s="415"/>
      <c r="L89" s="415"/>
      <c r="M89" s="415"/>
      <c r="N89" s="415"/>
      <c r="O89" s="466"/>
      <c r="P89" s="415"/>
      <c r="Q89" s="415"/>
      <c r="R89" s="415"/>
      <c r="S89" s="415"/>
      <c r="T89" s="415"/>
      <c r="U89" s="415"/>
      <c r="V89" s="415"/>
      <c r="W89" s="415"/>
      <c r="CZ89"/>
    </row>
    <row r="90" spans="1:104" ht="15" x14ac:dyDescent="0.2">
      <c r="A90" s="415"/>
      <c r="B90" s="415"/>
      <c r="C90" s="415"/>
      <c r="D90" s="415"/>
      <c r="E90" s="415"/>
      <c r="F90" s="432"/>
      <c r="G90" s="415"/>
      <c r="H90" s="415"/>
      <c r="I90" s="415"/>
      <c r="J90" s="415"/>
      <c r="K90" s="415"/>
      <c r="L90" s="415"/>
      <c r="M90" s="415"/>
      <c r="N90" s="415"/>
      <c r="O90" s="466"/>
      <c r="P90" s="415"/>
      <c r="Q90" s="415"/>
      <c r="R90" s="415"/>
      <c r="S90" s="415"/>
      <c r="T90" s="415"/>
      <c r="U90" s="415"/>
      <c r="V90" s="415"/>
      <c r="W90" s="415"/>
      <c r="CZ90"/>
    </row>
    <row r="91" spans="1:104" ht="15" x14ac:dyDescent="0.2">
      <c r="A91" s="415"/>
      <c r="B91" s="415"/>
      <c r="C91" s="415"/>
      <c r="D91" s="415"/>
      <c r="E91" s="415"/>
      <c r="F91" s="432"/>
      <c r="G91" s="415"/>
      <c r="H91" s="415"/>
      <c r="I91" s="415"/>
      <c r="J91" s="415"/>
      <c r="K91" s="415"/>
      <c r="L91" s="415"/>
      <c r="M91" s="415"/>
      <c r="N91" s="415"/>
      <c r="O91" s="466"/>
      <c r="P91" s="415"/>
      <c r="Q91" s="415"/>
      <c r="R91" s="415"/>
      <c r="S91" s="415"/>
      <c r="T91" s="415"/>
      <c r="U91" s="415"/>
      <c r="V91" s="415"/>
      <c r="W91" s="415"/>
      <c r="CZ91"/>
    </row>
    <row r="92" spans="1:104" ht="15" x14ac:dyDescent="0.2">
      <c r="A92" s="415"/>
      <c r="B92" s="415"/>
      <c r="C92" s="415"/>
      <c r="D92" s="415"/>
      <c r="E92" s="415"/>
      <c r="F92" s="432"/>
      <c r="G92" s="415"/>
      <c r="H92" s="415"/>
      <c r="I92" s="415"/>
      <c r="J92" s="415"/>
      <c r="K92" s="415"/>
      <c r="L92" s="415"/>
      <c r="M92" s="415"/>
      <c r="N92" s="415"/>
      <c r="O92" s="466"/>
      <c r="P92" s="415"/>
      <c r="Q92" s="415"/>
      <c r="R92" s="415"/>
      <c r="S92" s="415"/>
      <c r="T92" s="415"/>
      <c r="U92" s="415"/>
      <c r="V92" s="415"/>
      <c r="W92" s="415"/>
      <c r="CZ92"/>
    </row>
    <row r="93" spans="1:104" ht="15" x14ac:dyDescent="0.2">
      <c r="A93" s="415"/>
      <c r="B93" s="415"/>
      <c r="C93" s="415"/>
      <c r="D93" s="415"/>
      <c r="E93" s="415"/>
      <c r="F93" s="432"/>
      <c r="G93" s="415"/>
      <c r="H93" s="415"/>
      <c r="I93" s="415"/>
      <c r="J93" s="415"/>
      <c r="K93" s="415"/>
      <c r="L93" s="415"/>
      <c r="M93" s="415"/>
      <c r="N93" s="415"/>
      <c r="O93" s="466"/>
      <c r="P93" s="415"/>
      <c r="Q93" s="415"/>
      <c r="R93" s="415"/>
      <c r="S93" s="415"/>
      <c r="T93" s="415"/>
      <c r="U93" s="415"/>
      <c r="V93" s="415"/>
      <c r="W93" s="415"/>
      <c r="CZ93"/>
    </row>
    <row r="94" spans="1:104" ht="15" x14ac:dyDescent="0.2">
      <c r="A94" s="415"/>
      <c r="B94" s="415"/>
      <c r="C94" s="415"/>
      <c r="D94" s="415"/>
      <c r="E94" s="415"/>
      <c r="F94" s="432"/>
      <c r="G94" s="415"/>
      <c r="H94" s="415"/>
      <c r="I94" s="415"/>
      <c r="J94" s="415"/>
      <c r="K94" s="415"/>
      <c r="L94" s="415"/>
      <c r="M94" s="415"/>
      <c r="N94" s="415"/>
      <c r="O94" s="466"/>
      <c r="P94" s="415"/>
      <c r="Q94" s="415"/>
      <c r="R94" s="415"/>
      <c r="S94" s="415"/>
      <c r="T94" s="415"/>
      <c r="U94" s="415"/>
      <c r="V94" s="415"/>
      <c r="W94" s="415"/>
      <c r="CZ94"/>
    </row>
    <row r="95" spans="1:104" ht="15" x14ac:dyDescent="0.2">
      <c r="A95" s="415"/>
      <c r="B95" s="415"/>
      <c r="C95" s="415"/>
      <c r="D95" s="415"/>
      <c r="E95" s="415"/>
      <c r="F95" s="432"/>
      <c r="G95" s="415"/>
      <c r="H95" s="415"/>
      <c r="I95" s="415"/>
      <c r="J95" s="415"/>
      <c r="K95" s="415"/>
      <c r="L95" s="415"/>
      <c r="M95" s="415"/>
      <c r="N95" s="415"/>
      <c r="O95" s="466"/>
      <c r="P95" s="415"/>
      <c r="Q95" s="415"/>
      <c r="R95" s="415"/>
      <c r="S95" s="415"/>
      <c r="T95" s="415"/>
      <c r="U95" s="415"/>
      <c r="V95" s="415"/>
      <c r="W95" s="415"/>
      <c r="CZ95"/>
    </row>
    <row r="96" spans="1:104" ht="15" x14ac:dyDescent="0.2">
      <c r="A96" s="415"/>
      <c r="B96" s="415"/>
      <c r="C96" s="415"/>
      <c r="D96" s="415"/>
      <c r="E96" s="415"/>
      <c r="F96" s="432"/>
      <c r="G96" s="415"/>
      <c r="H96" s="415"/>
      <c r="I96" s="415"/>
      <c r="J96" s="415"/>
      <c r="K96" s="415"/>
      <c r="L96" s="415"/>
      <c r="M96" s="415"/>
      <c r="N96" s="415"/>
      <c r="O96" s="466"/>
      <c r="P96" s="415"/>
      <c r="Q96" s="415"/>
      <c r="R96" s="415"/>
      <c r="S96" s="415"/>
      <c r="T96" s="415"/>
      <c r="U96" s="415"/>
      <c r="V96" s="415"/>
      <c r="W96" s="415"/>
      <c r="CZ96"/>
    </row>
    <row r="97" spans="1:104" ht="15" x14ac:dyDescent="0.2">
      <c r="A97" s="415"/>
      <c r="B97" s="415"/>
      <c r="C97" s="415"/>
      <c r="D97" s="415"/>
      <c r="E97" s="415"/>
      <c r="F97" s="432"/>
      <c r="G97" s="415"/>
      <c r="H97" s="415"/>
      <c r="I97" s="415"/>
      <c r="J97" s="415"/>
      <c r="K97" s="415"/>
      <c r="L97" s="415"/>
      <c r="M97" s="415"/>
      <c r="N97" s="415"/>
      <c r="O97" s="466"/>
      <c r="P97" s="415"/>
      <c r="Q97" s="415"/>
      <c r="R97" s="415"/>
      <c r="S97" s="415"/>
      <c r="T97" s="415"/>
      <c r="U97" s="415"/>
      <c r="V97" s="415"/>
      <c r="W97" s="415"/>
      <c r="CZ97"/>
    </row>
    <row r="98" spans="1:104" ht="15" x14ac:dyDescent="0.2">
      <c r="A98" s="415"/>
      <c r="B98" s="415"/>
      <c r="C98" s="415"/>
      <c r="D98" s="415"/>
      <c r="E98" s="415"/>
      <c r="F98" s="432"/>
      <c r="G98" s="415"/>
      <c r="H98" s="415"/>
      <c r="I98" s="415"/>
      <c r="J98" s="415"/>
      <c r="K98" s="415"/>
      <c r="L98" s="415"/>
      <c r="M98" s="415"/>
      <c r="N98" s="415"/>
      <c r="O98" s="466"/>
      <c r="P98" s="415"/>
      <c r="Q98" s="415"/>
      <c r="R98" s="415"/>
      <c r="S98" s="415"/>
      <c r="T98" s="415"/>
      <c r="U98" s="415"/>
      <c r="V98" s="415"/>
      <c r="W98" s="415"/>
      <c r="CZ98"/>
    </row>
    <row r="99" spans="1:104" ht="15" x14ac:dyDescent="0.2">
      <c r="A99" s="415"/>
      <c r="B99" s="415"/>
      <c r="C99" s="415"/>
      <c r="D99" s="415"/>
      <c r="E99" s="415"/>
      <c r="F99" s="432"/>
      <c r="G99" s="415"/>
      <c r="H99" s="415"/>
      <c r="I99" s="415"/>
      <c r="J99" s="415"/>
      <c r="K99" s="415"/>
      <c r="L99" s="415"/>
      <c r="M99" s="415"/>
      <c r="N99" s="415"/>
      <c r="O99" s="466"/>
      <c r="P99" s="415"/>
      <c r="Q99" s="415"/>
      <c r="R99" s="415"/>
      <c r="S99" s="415"/>
      <c r="T99" s="415"/>
      <c r="U99" s="415"/>
      <c r="V99" s="415"/>
      <c r="W99" s="415"/>
      <c r="CZ99"/>
    </row>
    <row r="100" spans="1:104" ht="15" x14ac:dyDescent="0.2">
      <c r="A100" s="415"/>
      <c r="B100" s="415"/>
      <c r="C100" s="415"/>
      <c r="D100" s="415"/>
      <c r="E100" s="415"/>
      <c r="F100" s="432"/>
      <c r="G100" s="415"/>
      <c r="H100" s="415"/>
      <c r="Q100" s="415"/>
      <c r="R100" s="415"/>
      <c r="S100" s="415"/>
      <c r="T100" s="415"/>
      <c r="U100" s="415"/>
      <c r="V100" s="415"/>
      <c r="W100" s="415"/>
      <c r="CZ100"/>
    </row>
  </sheetData>
  <sheetProtection algorithmName="SHA-512" hashValue="l7cQ4TYqv0uTNzBgL6b5ojOxNsgrHW505EXiAzWyoXgnAmMczu5kYGqwqoihucKIsx6Hwo9AHHu/9SVYlXnUuQ==" saltValue="CnOSALmE9ac7xwhc5UEi6g==" spinCount="100000" sheet="1" objects="1" scenarios="1"/>
  <mergeCells count="7">
    <mergeCell ref="BD1:BP1"/>
    <mergeCell ref="BR1:CC1"/>
    <mergeCell ref="I3:P3"/>
    <mergeCell ref="AA3:AB3"/>
    <mergeCell ref="G1:H2"/>
    <mergeCell ref="I1:P2"/>
    <mergeCell ref="AP1:BB1"/>
  </mergeCells>
  <conditionalFormatting sqref="F2">
    <cfRule type="expression" dxfId="4" priority="4" stopIfTrue="1">
      <formula>$D$2=$AI$2</formula>
    </cfRule>
    <cfRule type="containsBlanks" dxfId="3" priority="6">
      <formula>LEN(TRIM(F2))=0</formula>
    </cfRule>
  </conditionalFormatting>
  <conditionalFormatting sqref="O5:O62">
    <cfRule type="expression" dxfId="2" priority="5">
      <formula>ISTEXT(I5)</formula>
    </cfRule>
  </conditionalFormatting>
  <conditionalFormatting sqref="I1">
    <cfRule type="containsText" dxfId="1" priority="2" operator="containsText" text="מוכן">
      <formula>NOT(ISERROR(SEARCH("מוכן",I1)))</formula>
    </cfRule>
    <cfRule type="containsText" dxfId="0" priority="3" operator="containsText" text="אין">
      <formula>NOT(ISERROR(SEARCH("אין",I1)))</formula>
    </cfRule>
  </conditionalFormatting>
  <conditionalFormatting sqref="G1:H2">
    <cfRule type="notContainsBlanks" priority="1">
      <formula>LEN(TRIM(G1))&gt;0</formula>
    </cfRule>
  </conditionalFormatting>
  <dataValidations count="4">
    <dataValidation type="list" allowBlank="1" showInputMessage="1" showErrorMessage="1" error="חובה לבחור מתוך הרשימה הנפתחת" sqref="F2">
      <formula1>$AK$2:$AK$13</formula1>
    </dataValidation>
    <dataValidation type="list" allowBlank="1" showInputMessage="1" showErrorMessage="1" error="חובה לבחור מתוך הרשימה הנפתחת" sqref="D2">
      <formula1>$AI$2:$AI$4</formula1>
    </dataValidation>
    <dataValidation type="list" allowBlank="1" showInputMessage="1" showErrorMessage="1" error="חובה לבחור מתוך הרשימה הנפתחת" sqref="O5:O49">
      <formula1>$AN$3:$AN$62</formula1>
    </dataValidation>
    <dataValidation type="list" allowBlank="1" showInputMessage="1" showErrorMessage="1" error="חובה לבחור מתוך הרשימה הנפתחת" sqref="O50:O62">
      <formula1>$AN$47:$AN$60</formula1>
    </dataValidation>
  </dataValidations>
  <pageMargins left="0.7" right="0.7" top="0.75" bottom="0.75" header="0.3" footer="0.3"/>
  <pageSetup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AB882"/>
  </sheetPr>
  <dimension ref="A1:BM99"/>
  <sheetViews>
    <sheetView showZeros="0" rightToLeft="1" zoomScaleNormal="100" workbookViewId="0"/>
  </sheetViews>
  <sheetFormatPr defaultRowHeight="14.25" x14ac:dyDescent="0.2"/>
  <cols>
    <col min="1" max="1" width="3.21875" style="152" customWidth="1"/>
    <col min="2" max="2" width="3.77734375" style="353" customWidth="1"/>
    <col min="3" max="3" width="2.44140625" style="335" customWidth="1"/>
    <col min="4" max="4" width="16.5546875" style="154" bestFit="1" customWidth="1"/>
    <col min="5" max="5" width="11.77734375" style="154" customWidth="1"/>
    <col min="6" max="6" width="9.6640625" style="154" customWidth="1"/>
    <col min="7" max="7" width="9" style="154" customWidth="1"/>
    <col min="8" max="8" width="3.5546875" style="154" customWidth="1"/>
    <col min="9" max="9" width="15.21875" style="154" customWidth="1"/>
    <col min="10" max="10" width="9.77734375" style="154" customWidth="1"/>
    <col min="11" max="11" width="10" style="154" customWidth="1"/>
    <col min="12" max="12" width="9.44140625" style="154" customWidth="1"/>
    <col min="13" max="14" width="6.77734375" style="154" customWidth="1"/>
    <col min="15" max="15" width="10.5546875" style="154" customWidth="1"/>
    <col min="16" max="16" width="9" style="154" customWidth="1"/>
    <col min="17" max="17" width="8.77734375" style="154" bestFit="1" customWidth="1"/>
    <col min="18" max="18" width="10.5546875" style="154" customWidth="1"/>
    <col min="19" max="19" width="8.33203125" style="154" bestFit="1" customWidth="1"/>
    <col min="20" max="20" width="8.77734375" style="154" bestFit="1" customWidth="1"/>
    <col min="21" max="21" width="8.33203125" style="154" bestFit="1" customWidth="1"/>
    <col min="22" max="22" width="8.77734375" style="154" bestFit="1" customWidth="1"/>
    <col min="23" max="23" width="8.33203125" style="154" bestFit="1" customWidth="1"/>
    <col min="24" max="24" width="8.77734375" style="154" bestFit="1" customWidth="1"/>
    <col min="25" max="25" width="8.33203125" style="154" bestFit="1" customWidth="1"/>
    <col min="26" max="26" width="8.77734375" style="154" bestFit="1" customWidth="1"/>
    <col min="27" max="27" width="8.33203125" style="154" bestFit="1" customWidth="1"/>
    <col min="28" max="29" width="6.77734375" style="154" customWidth="1"/>
    <col min="30" max="30" width="9.88671875" style="154" customWidth="1"/>
    <col min="31" max="31" width="9.21875" style="154" customWidth="1"/>
    <col min="32" max="33" width="8.77734375" style="154" bestFit="1" customWidth="1"/>
    <col min="34" max="34" width="4.6640625" style="154" customWidth="1"/>
    <col min="35" max="35" width="9.5546875" style="154" customWidth="1"/>
    <col min="36" max="36" width="10.5546875" style="154" customWidth="1"/>
    <col min="37" max="37" width="8.77734375" style="154" bestFit="1" customWidth="1"/>
    <col min="38" max="38" width="8.77734375" style="339" customWidth="1"/>
    <col min="39" max="39" width="4.6640625" style="154" customWidth="1"/>
    <col min="40" max="40" width="8.88671875" style="154"/>
    <col min="41" max="41" width="11.88671875" style="154" customWidth="1"/>
    <col min="42" max="43" width="8.88671875" style="154"/>
    <col min="44" max="45" width="6.77734375" style="154" customWidth="1"/>
    <col min="46" max="46" width="3.88671875" style="154" customWidth="1"/>
    <col min="47" max="47" width="19.44140625" style="154" customWidth="1"/>
    <col min="48" max="48" width="13" style="154" customWidth="1"/>
    <col min="49" max="49" width="12.77734375" style="154" customWidth="1"/>
    <col min="50" max="50" width="9.109375" style="154" customWidth="1"/>
    <col min="51" max="51" width="17.109375" style="154" bestFit="1" customWidth="1"/>
    <col min="52" max="52" width="15.21875" style="154" bestFit="1" customWidth="1"/>
    <col min="53" max="53" width="11.33203125" style="154" bestFit="1" customWidth="1"/>
    <col min="54" max="54" width="27.77734375" style="154" customWidth="1"/>
    <col min="55" max="55" width="8.88671875" style="154"/>
    <col min="56" max="56" width="15.88671875" style="154" hidden="1" customWidth="1"/>
    <col min="57" max="57" width="17.21875" style="154" hidden="1" customWidth="1"/>
    <col min="58" max="58" width="8.109375" style="154" hidden="1" customWidth="1"/>
    <col min="59" max="59" width="6" style="154" hidden="1" customWidth="1"/>
    <col min="60" max="60" width="12.77734375" style="154" hidden="1" customWidth="1"/>
    <col min="61" max="61" width="11.5546875" style="154" hidden="1" customWidth="1"/>
    <col min="62" max="65" width="8.109375" style="154" hidden="1" customWidth="1"/>
    <col min="66" max="257" width="8.88671875" style="154"/>
    <col min="258" max="258" width="5.33203125" style="154" customWidth="1"/>
    <col min="259" max="259" width="3.77734375" style="154" customWidth="1"/>
    <col min="260" max="260" width="2.44140625" style="154" customWidth="1"/>
    <col min="261" max="261" width="18.44140625" style="154" bestFit="1" customWidth="1"/>
    <col min="262" max="262" width="9.6640625" style="154" customWidth="1"/>
    <col min="263" max="263" width="9" style="154" customWidth="1"/>
    <col min="264" max="264" width="3.5546875" style="154" customWidth="1"/>
    <col min="265" max="265" width="13.21875" style="154" bestFit="1" customWidth="1"/>
    <col min="266" max="266" width="9.77734375" style="154" customWidth="1"/>
    <col min="267" max="267" width="10" style="154" customWidth="1"/>
    <col min="268" max="268" width="9.44140625" style="154" customWidth="1"/>
    <col min="269" max="270" width="6.77734375" style="154" customWidth="1"/>
    <col min="271" max="271" width="10.5546875" style="154" customWidth="1"/>
    <col min="272" max="272" width="9" style="154" customWidth="1"/>
    <col min="273" max="273" width="8.77734375" style="154" bestFit="1" customWidth="1"/>
    <col min="274" max="274" width="10.5546875" style="154" customWidth="1"/>
    <col min="275" max="275" width="8.33203125" style="154" bestFit="1" customWidth="1"/>
    <col min="276" max="276" width="8.77734375" style="154" bestFit="1" customWidth="1"/>
    <col min="277" max="277" width="8.33203125" style="154" bestFit="1" customWidth="1"/>
    <col min="278" max="278" width="8.77734375" style="154" bestFit="1" customWidth="1"/>
    <col min="279" max="279" width="8.33203125" style="154" bestFit="1" customWidth="1"/>
    <col min="280" max="280" width="8.77734375" style="154" bestFit="1" customWidth="1"/>
    <col min="281" max="281" width="8.33203125" style="154" bestFit="1" customWidth="1"/>
    <col min="282" max="282" width="8.77734375" style="154" bestFit="1" customWidth="1"/>
    <col min="283" max="283" width="8.33203125" style="154" bestFit="1" customWidth="1"/>
    <col min="284" max="285" width="6.77734375" style="154" customWidth="1"/>
    <col min="286" max="286" width="9.88671875" style="154" customWidth="1"/>
    <col min="287" max="287" width="9.21875" style="154" customWidth="1"/>
    <col min="288" max="289" width="8.77734375" style="154" bestFit="1" customWidth="1"/>
    <col min="290" max="290" width="4.6640625" style="154" customWidth="1"/>
    <col min="291" max="291" width="9.5546875" style="154" customWidth="1"/>
    <col min="292" max="292" width="10.5546875" style="154" customWidth="1"/>
    <col min="293" max="293" width="8.77734375" style="154" bestFit="1" customWidth="1"/>
    <col min="294" max="294" width="8.77734375" style="154" customWidth="1"/>
    <col min="295" max="295" width="4.6640625" style="154" customWidth="1"/>
    <col min="296" max="299" width="8.88671875" style="154"/>
    <col min="300" max="301" width="6.77734375" style="154" customWidth="1"/>
    <col min="302" max="302" width="3.88671875" style="154" customWidth="1"/>
    <col min="303" max="303" width="19.44140625" style="154" customWidth="1"/>
    <col min="304" max="304" width="13" style="154" customWidth="1"/>
    <col min="305" max="305" width="12.77734375" style="154" customWidth="1"/>
    <col min="306" max="306" width="9.109375" style="154" customWidth="1"/>
    <col min="307" max="307" width="17.109375" style="154" bestFit="1" customWidth="1"/>
    <col min="308" max="308" width="15.21875" style="154" bestFit="1" customWidth="1"/>
    <col min="309" max="309" width="11.33203125" style="154" bestFit="1" customWidth="1"/>
    <col min="310" max="310" width="27.77734375" style="154" customWidth="1"/>
    <col min="311" max="311" width="8.88671875" style="154"/>
    <col min="312" max="313" width="0" style="154" hidden="1" customWidth="1"/>
    <col min="314" max="513" width="8.88671875" style="154"/>
    <col min="514" max="514" width="5.33203125" style="154" customWidth="1"/>
    <col min="515" max="515" width="3.77734375" style="154" customWidth="1"/>
    <col min="516" max="516" width="2.44140625" style="154" customWidth="1"/>
    <col min="517" max="517" width="18.44140625" style="154" bestFit="1" customWidth="1"/>
    <col min="518" max="518" width="9.6640625" style="154" customWidth="1"/>
    <col min="519" max="519" width="9" style="154" customWidth="1"/>
    <col min="520" max="520" width="3.5546875" style="154" customWidth="1"/>
    <col min="521" max="521" width="13.21875" style="154" bestFit="1" customWidth="1"/>
    <col min="522" max="522" width="9.77734375" style="154" customWidth="1"/>
    <col min="523" max="523" width="10" style="154" customWidth="1"/>
    <col min="524" max="524" width="9.44140625" style="154" customWidth="1"/>
    <col min="525" max="526" width="6.77734375" style="154" customWidth="1"/>
    <col min="527" max="527" width="10.5546875" style="154" customWidth="1"/>
    <col min="528" max="528" width="9" style="154" customWidth="1"/>
    <col min="529" max="529" width="8.77734375" style="154" bestFit="1" customWidth="1"/>
    <col min="530" max="530" width="10.5546875" style="154" customWidth="1"/>
    <col min="531" max="531" width="8.33203125" style="154" bestFit="1" customWidth="1"/>
    <col min="532" max="532" width="8.77734375" style="154" bestFit="1" customWidth="1"/>
    <col min="533" max="533" width="8.33203125" style="154" bestFit="1" customWidth="1"/>
    <col min="534" max="534" width="8.77734375" style="154" bestFit="1" customWidth="1"/>
    <col min="535" max="535" width="8.33203125" style="154" bestFit="1" customWidth="1"/>
    <col min="536" max="536" width="8.77734375" style="154" bestFit="1" customWidth="1"/>
    <col min="537" max="537" width="8.33203125" style="154" bestFit="1" customWidth="1"/>
    <col min="538" max="538" width="8.77734375" style="154" bestFit="1" customWidth="1"/>
    <col min="539" max="539" width="8.33203125" style="154" bestFit="1" customWidth="1"/>
    <col min="540" max="541" width="6.77734375" style="154" customWidth="1"/>
    <col min="542" max="542" width="9.88671875" style="154" customWidth="1"/>
    <col min="543" max="543" width="9.21875" style="154" customWidth="1"/>
    <col min="544" max="545" width="8.77734375" style="154" bestFit="1" customWidth="1"/>
    <col min="546" max="546" width="4.6640625" style="154" customWidth="1"/>
    <col min="547" max="547" width="9.5546875" style="154" customWidth="1"/>
    <col min="548" max="548" width="10.5546875" style="154" customWidth="1"/>
    <col min="549" max="549" width="8.77734375" style="154" bestFit="1" customWidth="1"/>
    <col min="550" max="550" width="8.77734375" style="154" customWidth="1"/>
    <col min="551" max="551" width="4.6640625" style="154" customWidth="1"/>
    <col min="552" max="555" width="8.88671875" style="154"/>
    <col min="556" max="557" width="6.77734375" style="154" customWidth="1"/>
    <col min="558" max="558" width="3.88671875" style="154" customWidth="1"/>
    <col min="559" max="559" width="19.44140625" style="154" customWidth="1"/>
    <col min="560" max="560" width="13" style="154" customWidth="1"/>
    <col min="561" max="561" width="12.77734375" style="154" customWidth="1"/>
    <col min="562" max="562" width="9.109375" style="154" customWidth="1"/>
    <col min="563" max="563" width="17.109375" style="154" bestFit="1" customWidth="1"/>
    <col min="564" max="564" width="15.21875" style="154" bestFit="1" customWidth="1"/>
    <col min="565" max="565" width="11.33203125" style="154" bestFit="1" customWidth="1"/>
    <col min="566" max="566" width="27.77734375" style="154" customWidth="1"/>
    <col min="567" max="567" width="8.88671875" style="154"/>
    <col min="568" max="569" width="0" style="154" hidden="1" customWidth="1"/>
    <col min="570" max="769" width="8.88671875" style="154"/>
    <col min="770" max="770" width="5.33203125" style="154" customWidth="1"/>
    <col min="771" max="771" width="3.77734375" style="154" customWidth="1"/>
    <col min="772" max="772" width="2.44140625" style="154" customWidth="1"/>
    <col min="773" max="773" width="18.44140625" style="154" bestFit="1" customWidth="1"/>
    <col min="774" max="774" width="9.6640625" style="154" customWidth="1"/>
    <col min="775" max="775" width="9" style="154" customWidth="1"/>
    <col min="776" max="776" width="3.5546875" style="154" customWidth="1"/>
    <col min="777" max="777" width="13.21875" style="154" bestFit="1" customWidth="1"/>
    <col min="778" max="778" width="9.77734375" style="154" customWidth="1"/>
    <col min="779" max="779" width="10" style="154" customWidth="1"/>
    <col min="780" max="780" width="9.44140625" style="154" customWidth="1"/>
    <col min="781" max="782" width="6.77734375" style="154" customWidth="1"/>
    <col min="783" max="783" width="10.5546875" style="154" customWidth="1"/>
    <col min="784" max="784" width="9" style="154" customWidth="1"/>
    <col min="785" max="785" width="8.77734375" style="154" bestFit="1" customWidth="1"/>
    <col min="786" max="786" width="10.5546875" style="154" customWidth="1"/>
    <col min="787" max="787" width="8.33203125" style="154" bestFit="1" customWidth="1"/>
    <col min="788" max="788" width="8.77734375" style="154" bestFit="1" customWidth="1"/>
    <col min="789" max="789" width="8.33203125" style="154" bestFit="1" customWidth="1"/>
    <col min="790" max="790" width="8.77734375" style="154" bestFit="1" customWidth="1"/>
    <col min="791" max="791" width="8.33203125" style="154" bestFit="1" customWidth="1"/>
    <col min="792" max="792" width="8.77734375" style="154" bestFit="1" customWidth="1"/>
    <col min="793" max="793" width="8.33203125" style="154" bestFit="1" customWidth="1"/>
    <col min="794" max="794" width="8.77734375" style="154" bestFit="1" customWidth="1"/>
    <col min="795" max="795" width="8.33203125" style="154" bestFit="1" customWidth="1"/>
    <col min="796" max="797" width="6.77734375" style="154" customWidth="1"/>
    <col min="798" max="798" width="9.88671875" style="154" customWidth="1"/>
    <col min="799" max="799" width="9.21875" style="154" customWidth="1"/>
    <col min="800" max="801" width="8.77734375" style="154" bestFit="1" customWidth="1"/>
    <col min="802" max="802" width="4.6640625" style="154" customWidth="1"/>
    <col min="803" max="803" width="9.5546875" style="154" customWidth="1"/>
    <col min="804" max="804" width="10.5546875" style="154" customWidth="1"/>
    <col min="805" max="805" width="8.77734375" style="154" bestFit="1" customWidth="1"/>
    <col min="806" max="806" width="8.77734375" style="154" customWidth="1"/>
    <col min="807" max="807" width="4.6640625" style="154" customWidth="1"/>
    <col min="808" max="811" width="8.88671875" style="154"/>
    <col min="812" max="813" width="6.77734375" style="154" customWidth="1"/>
    <col min="814" max="814" width="3.88671875" style="154" customWidth="1"/>
    <col min="815" max="815" width="19.44140625" style="154" customWidth="1"/>
    <col min="816" max="816" width="13" style="154" customWidth="1"/>
    <col min="817" max="817" width="12.77734375" style="154" customWidth="1"/>
    <col min="818" max="818" width="9.109375" style="154" customWidth="1"/>
    <col min="819" max="819" width="17.109375" style="154" bestFit="1" customWidth="1"/>
    <col min="820" max="820" width="15.21875" style="154" bestFit="1" customWidth="1"/>
    <col min="821" max="821" width="11.33203125" style="154" bestFit="1" customWidth="1"/>
    <col min="822" max="822" width="27.77734375" style="154" customWidth="1"/>
    <col min="823" max="823" width="8.88671875" style="154"/>
    <col min="824" max="825" width="0" style="154" hidden="1" customWidth="1"/>
    <col min="826" max="1025" width="8.88671875" style="154"/>
    <col min="1026" max="1026" width="5.33203125" style="154" customWidth="1"/>
    <col min="1027" max="1027" width="3.77734375" style="154" customWidth="1"/>
    <col min="1028" max="1028" width="2.44140625" style="154" customWidth="1"/>
    <col min="1029" max="1029" width="18.44140625" style="154" bestFit="1" customWidth="1"/>
    <col min="1030" max="1030" width="9.6640625" style="154" customWidth="1"/>
    <col min="1031" max="1031" width="9" style="154" customWidth="1"/>
    <col min="1032" max="1032" width="3.5546875" style="154" customWidth="1"/>
    <col min="1033" max="1033" width="13.21875" style="154" bestFit="1" customWidth="1"/>
    <col min="1034" max="1034" width="9.77734375" style="154" customWidth="1"/>
    <col min="1035" max="1035" width="10" style="154" customWidth="1"/>
    <col min="1036" max="1036" width="9.44140625" style="154" customWidth="1"/>
    <col min="1037" max="1038" width="6.77734375" style="154" customWidth="1"/>
    <col min="1039" max="1039" width="10.5546875" style="154" customWidth="1"/>
    <col min="1040" max="1040" width="9" style="154" customWidth="1"/>
    <col min="1041" max="1041" width="8.77734375" style="154" bestFit="1" customWidth="1"/>
    <col min="1042" max="1042" width="10.5546875" style="154" customWidth="1"/>
    <col min="1043" max="1043" width="8.33203125" style="154" bestFit="1" customWidth="1"/>
    <col min="1044" max="1044" width="8.77734375" style="154" bestFit="1" customWidth="1"/>
    <col min="1045" max="1045" width="8.33203125" style="154" bestFit="1" customWidth="1"/>
    <col min="1046" max="1046" width="8.77734375" style="154" bestFit="1" customWidth="1"/>
    <col min="1047" max="1047" width="8.33203125" style="154" bestFit="1" customWidth="1"/>
    <col min="1048" max="1048" width="8.77734375" style="154" bestFit="1" customWidth="1"/>
    <col min="1049" max="1049" width="8.33203125" style="154" bestFit="1" customWidth="1"/>
    <col min="1050" max="1050" width="8.77734375" style="154" bestFit="1" customWidth="1"/>
    <col min="1051" max="1051" width="8.33203125" style="154" bestFit="1" customWidth="1"/>
    <col min="1052" max="1053" width="6.77734375" style="154" customWidth="1"/>
    <col min="1054" max="1054" width="9.88671875" style="154" customWidth="1"/>
    <col min="1055" max="1055" width="9.21875" style="154" customWidth="1"/>
    <col min="1056" max="1057" width="8.77734375" style="154" bestFit="1" customWidth="1"/>
    <col min="1058" max="1058" width="4.6640625" style="154" customWidth="1"/>
    <col min="1059" max="1059" width="9.5546875" style="154" customWidth="1"/>
    <col min="1060" max="1060" width="10.5546875" style="154" customWidth="1"/>
    <col min="1061" max="1061" width="8.77734375" style="154" bestFit="1" customWidth="1"/>
    <col min="1062" max="1062" width="8.77734375" style="154" customWidth="1"/>
    <col min="1063" max="1063" width="4.6640625" style="154" customWidth="1"/>
    <col min="1064" max="1067" width="8.88671875" style="154"/>
    <col min="1068" max="1069" width="6.77734375" style="154" customWidth="1"/>
    <col min="1070" max="1070" width="3.88671875" style="154" customWidth="1"/>
    <col min="1071" max="1071" width="19.44140625" style="154" customWidth="1"/>
    <col min="1072" max="1072" width="13" style="154" customWidth="1"/>
    <col min="1073" max="1073" width="12.77734375" style="154" customWidth="1"/>
    <col min="1074" max="1074" width="9.109375" style="154" customWidth="1"/>
    <col min="1075" max="1075" width="17.109375" style="154" bestFit="1" customWidth="1"/>
    <col min="1076" max="1076" width="15.21875" style="154" bestFit="1" customWidth="1"/>
    <col min="1077" max="1077" width="11.33203125" style="154" bestFit="1" customWidth="1"/>
    <col min="1078" max="1078" width="27.77734375" style="154" customWidth="1"/>
    <col min="1079" max="1079" width="8.88671875" style="154"/>
    <col min="1080" max="1081" width="0" style="154" hidden="1" customWidth="1"/>
    <col min="1082" max="1281" width="8.88671875" style="154"/>
    <col min="1282" max="1282" width="5.33203125" style="154" customWidth="1"/>
    <col min="1283" max="1283" width="3.77734375" style="154" customWidth="1"/>
    <col min="1284" max="1284" width="2.44140625" style="154" customWidth="1"/>
    <col min="1285" max="1285" width="18.44140625" style="154" bestFit="1" customWidth="1"/>
    <col min="1286" max="1286" width="9.6640625" style="154" customWidth="1"/>
    <col min="1287" max="1287" width="9" style="154" customWidth="1"/>
    <col min="1288" max="1288" width="3.5546875" style="154" customWidth="1"/>
    <col min="1289" max="1289" width="13.21875" style="154" bestFit="1" customWidth="1"/>
    <col min="1290" max="1290" width="9.77734375" style="154" customWidth="1"/>
    <col min="1291" max="1291" width="10" style="154" customWidth="1"/>
    <col min="1292" max="1292" width="9.44140625" style="154" customWidth="1"/>
    <col min="1293" max="1294" width="6.77734375" style="154" customWidth="1"/>
    <col min="1295" max="1295" width="10.5546875" style="154" customWidth="1"/>
    <col min="1296" max="1296" width="9" style="154" customWidth="1"/>
    <col min="1297" max="1297" width="8.77734375" style="154" bestFit="1" customWidth="1"/>
    <col min="1298" max="1298" width="10.5546875" style="154" customWidth="1"/>
    <col min="1299" max="1299" width="8.33203125" style="154" bestFit="1" customWidth="1"/>
    <col min="1300" max="1300" width="8.77734375" style="154" bestFit="1" customWidth="1"/>
    <col min="1301" max="1301" width="8.33203125" style="154" bestFit="1" customWidth="1"/>
    <col min="1302" max="1302" width="8.77734375" style="154" bestFit="1" customWidth="1"/>
    <col min="1303" max="1303" width="8.33203125" style="154" bestFit="1" customWidth="1"/>
    <col min="1304" max="1304" width="8.77734375" style="154" bestFit="1" customWidth="1"/>
    <col min="1305" max="1305" width="8.33203125" style="154" bestFit="1" customWidth="1"/>
    <col min="1306" max="1306" width="8.77734375" style="154" bestFit="1" customWidth="1"/>
    <col min="1307" max="1307" width="8.33203125" style="154" bestFit="1" customWidth="1"/>
    <col min="1308" max="1309" width="6.77734375" style="154" customWidth="1"/>
    <col min="1310" max="1310" width="9.88671875" style="154" customWidth="1"/>
    <col min="1311" max="1311" width="9.21875" style="154" customWidth="1"/>
    <col min="1312" max="1313" width="8.77734375" style="154" bestFit="1" customWidth="1"/>
    <col min="1314" max="1314" width="4.6640625" style="154" customWidth="1"/>
    <col min="1315" max="1315" width="9.5546875" style="154" customWidth="1"/>
    <col min="1316" max="1316" width="10.5546875" style="154" customWidth="1"/>
    <col min="1317" max="1317" width="8.77734375" style="154" bestFit="1" customWidth="1"/>
    <col min="1318" max="1318" width="8.77734375" style="154" customWidth="1"/>
    <col min="1319" max="1319" width="4.6640625" style="154" customWidth="1"/>
    <col min="1320" max="1323" width="8.88671875" style="154"/>
    <col min="1324" max="1325" width="6.77734375" style="154" customWidth="1"/>
    <col min="1326" max="1326" width="3.88671875" style="154" customWidth="1"/>
    <col min="1327" max="1327" width="19.44140625" style="154" customWidth="1"/>
    <col min="1328" max="1328" width="13" style="154" customWidth="1"/>
    <col min="1329" max="1329" width="12.77734375" style="154" customWidth="1"/>
    <col min="1330" max="1330" width="9.109375" style="154" customWidth="1"/>
    <col min="1331" max="1331" width="17.109375" style="154" bestFit="1" customWidth="1"/>
    <col min="1332" max="1332" width="15.21875" style="154" bestFit="1" customWidth="1"/>
    <col min="1333" max="1333" width="11.33203125" style="154" bestFit="1" customWidth="1"/>
    <col min="1334" max="1334" width="27.77734375" style="154" customWidth="1"/>
    <col min="1335" max="1335" width="8.88671875" style="154"/>
    <col min="1336" max="1337" width="0" style="154" hidden="1" customWidth="1"/>
    <col min="1338" max="1537" width="8.88671875" style="154"/>
    <col min="1538" max="1538" width="5.33203125" style="154" customWidth="1"/>
    <col min="1539" max="1539" width="3.77734375" style="154" customWidth="1"/>
    <col min="1540" max="1540" width="2.44140625" style="154" customWidth="1"/>
    <col min="1541" max="1541" width="18.44140625" style="154" bestFit="1" customWidth="1"/>
    <col min="1542" max="1542" width="9.6640625" style="154" customWidth="1"/>
    <col min="1543" max="1543" width="9" style="154" customWidth="1"/>
    <col min="1544" max="1544" width="3.5546875" style="154" customWidth="1"/>
    <col min="1545" max="1545" width="13.21875" style="154" bestFit="1" customWidth="1"/>
    <col min="1546" max="1546" width="9.77734375" style="154" customWidth="1"/>
    <col min="1547" max="1547" width="10" style="154" customWidth="1"/>
    <col min="1548" max="1548" width="9.44140625" style="154" customWidth="1"/>
    <col min="1549" max="1550" width="6.77734375" style="154" customWidth="1"/>
    <col min="1551" max="1551" width="10.5546875" style="154" customWidth="1"/>
    <col min="1552" max="1552" width="9" style="154" customWidth="1"/>
    <col min="1553" max="1553" width="8.77734375" style="154" bestFit="1" customWidth="1"/>
    <col min="1554" max="1554" width="10.5546875" style="154" customWidth="1"/>
    <col min="1555" max="1555" width="8.33203125" style="154" bestFit="1" customWidth="1"/>
    <col min="1556" max="1556" width="8.77734375" style="154" bestFit="1" customWidth="1"/>
    <col min="1557" max="1557" width="8.33203125" style="154" bestFit="1" customWidth="1"/>
    <col min="1558" max="1558" width="8.77734375" style="154" bestFit="1" customWidth="1"/>
    <col min="1559" max="1559" width="8.33203125" style="154" bestFit="1" customWidth="1"/>
    <col min="1560" max="1560" width="8.77734375" style="154" bestFit="1" customWidth="1"/>
    <col min="1561" max="1561" width="8.33203125" style="154" bestFit="1" customWidth="1"/>
    <col min="1562" max="1562" width="8.77734375" style="154" bestFit="1" customWidth="1"/>
    <col min="1563" max="1563" width="8.33203125" style="154" bestFit="1" customWidth="1"/>
    <col min="1564" max="1565" width="6.77734375" style="154" customWidth="1"/>
    <col min="1566" max="1566" width="9.88671875" style="154" customWidth="1"/>
    <col min="1567" max="1567" width="9.21875" style="154" customWidth="1"/>
    <col min="1568" max="1569" width="8.77734375" style="154" bestFit="1" customWidth="1"/>
    <col min="1570" max="1570" width="4.6640625" style="154" customWidth="1"/>
    <col min="1571" max="1571" width="9.5546875" style="154" customWidth="1"/>
    <col min="1572" max="1572" width="10.5546875" style="154" customWidth="1"/>
    <col min="1573" max="1573" width="8.77734375" style="154" bestFit="1" customWidth="1"/>
    <col min="1574" max="1574" width="8.77734375" style="154" customWidth="1"/>
    <col min="1575" max="1575" width="4.6640625" style="154" customWidth="1"/>
    <col min="1576" max="1579" width="8.88671875" style="154"/>
    <col min="1580" max="1581" width="6.77734375" style="154" customWidth="1"/>
    <col min="1582" max="1582" width="3.88671875" style="154" customWidth="1"/>
    <col min="1583" max="1583" width="19.44140625" style="154" customWidth="1"/>
    <col min="1584" max="1584" width="13" style="154" customWidth="1"/>
    <col min="1585" max="1585" width="12.77734375" style="154" customWidth="1"/>
    <col min="1586" max="1586" width="9.109375" style="154" customWidth="1"/>
    <col min="1587" max="1587" width="17.109375" style="154" bestFit="1" customWidth="1"/>
    <col min="1588" max="1588" width="15.21875" style="154" bestFit="1" customWidth="1"/>
    <col min="1589" max="1589" width="11.33203125" style="154" bestFit="1" customWidth="1"/>
    <col min="1590" max="1590" width="27.77734375" style="154" customWidth="1"/>
    <col min="1591" max="1591" width="8.88671875" style="154"/>
    <col min="1592" max="1593" width="0" style="154" hidden="1" customWidth="1"/>
    <col min="1594" max="1793" width="8.88671875" style="154"/>
    <col min="1794" max="1794" width="5.33203125" style="154" customWidth="1"/>
    <col min="1795" max="1795" width="3.77734375" style="154" customWidth="1"/>
    <col min="1796" max="1796" width="2.44140625" style="154" customWidth="1"/>
    <col min="1797" max="1797" width="18.44140625" style="154" bestFit="1" customWidth="1"/>
    <col min="1798" max="1798" width="9.6640625" style="154" customWidth="1"/>
    <col min="1799" max="1799" width="9" style="154" customWidth="1"/>
    <col min="1800" max="1800" width="3.5546875" style="154" customWidth="1"/>
    <col min="1801" max="1801" width="13.21875" style="154" bestFit="1" customWidth="1"/>
    <col min="1802" max="1802" width="9.77734375" style="154" customWidth="1"/>
    <col min="1803" max="1803" width="10" style="154" customWidth="1"/>
    <col min="1804" max="1804" width="9.44140625" style="154" customWidth="1"/>
    <col min="1805" max="1806" width="6.77734375" style="154" customWidth="1"/>
    <col min="1807" max="1807" width="10.5546875" style="154" customWidth="1"/>
    <col min="1808" max="1808" width="9" style="154" customWidth="1"/>
    <col min="1809" max="1809" width="8.77734375" style="154" bestFit="1" customWidth="1"/>
    <col min="1810" max="1810" width="10.5546875" style="154" customWidth="1"/>
    <col min="1811" max="1811" width="8.33203125" style="154" bestFit="1" customWidth="1"/>
    <col min="1812" max="1812" width="8.77734375" style="154" bestFit="1" customWidth="1"/>
    <col min="1813" max="1813" width="8.33203125" style="154" bestFit="1" customWidth="1"/>
    <col min="1814" max="1814" width="8.77734375" style="154" bestFit="1" customWidth="1"/>
    <col min="1815" max="1815" width="8.33203125" style="154" bestFit="1" customWidth="1"/>
    <col min="1816" max="1816" width="8.77734375" style="154" bestFit="1" customWidth="1"/>
    <col min="1817" max="1817" width="8.33203125" style="154" bestFit="1" customWidth="1"/>
    <col min="1818" max="1818" width="8.77734375" style="154" bestFit="1" customWidth="1"/>
    <col min="1819" max="1819" width="8.33203125" style="154" bestFit="1" customWidth="1"/>
    <col min="1820" max="1821" width="6.77734375" style="154" customWidth="1"/>
    <col min="1822" max="1822" width="9.88671875" style="154" customWidth="1"/>
    <col min="1823" max="1823" width="9.21875" style="154" customWidth="1"/>
    <col min="1824" max="1825" width="8.77734375" style="154" bestFit="1" customWidth="1"/>
    <col min="1826" max="1826" width="4.6640625" style="154" customWidth="1"/>
    <col min="1827" max="1827" width="9.5546875" style="154" customWidth="1"/>
    <col min="1828" max="1828" width="10.5546875" style="154" customWidth="1"/>
    <col min="1829" max="1829" width="8.77734375" style="154" bestFit="1" customWidth="1"/>
    <col min="1830" max="1830" width="8.77734375" style="154" customWidth="1"/>
    <col min="1831" max="1831" width="4.6640625" style="154" customWidth="1"/>
    <col min="1832" max="1835" width="8.88671875" style="154"/>
    <col min="1836" max="1837" width="6.77734375" style="154" customWidth="1"/>
    <col min="1838" max="1838" width="3.88671875" style="154" customWidth="1"/>
    <col min="1839" max="1839" width="19.44140625" style="154" customWidth="1"/>
    <col min="1840" max="1840" width="13" style="154" customWidth="1"/>
    <col min="1841" max="1841" width="12.77734375" style="154" customWidth="1"/>
    <col min="1842" max="1842" width="9.109375" style="154" customWidth="1"/>
    <col min="1843" max="1843" width="17.109375" style="154" bestFit="1" customWidth="1"/>
    <col min="1844" max="1844" width="15.21875" style="154" bestFit="1" customWidth="1"/>
    <col min="1845" max="1845" width="11.33203125" style="154" bestFit="1" customWidth="1"/>
    <col min="1846" max="1846" width="27.77734375" style="154" customWidth="1"/>
    <col min="1847" max="1847" width="8.88671875" style="154"/>
    <col min="1848" max="1849" width="0" style="154" hidden="1" customWidth="1"/>
    <col min="1850" max="2049" width="8.88671875" style="154"/>
    <col min="2050" max="2050" width="5.33203125" style="154" customWidth="1"/>
    <col min="2051" max="2051" width="3.77734375" style="154" customWidth="1"/>
    <col min="2052" max="2052" width="2.44140625" style="154" customWidth="1"/>
    <col min="2053" max="2053" width="18.44140625" style="154" bestFit="1" customWidth="1"/>
    <col min="2054" max="2054" width="9.6640625" style="154" customWidth="1"/>
    <col min="2055" max="2055" width="9" style="154" customWidth="1"/>
    <col min="2056" max="2056" width="3.5546875" style="154" customWidth="1"/>
    <col min="2057" max="2057" width="13.21875" style="154" bestFit="1" customWidth="1"/>
    <col min="2058" max="2058" width="9.77734375" style="154" customWidth="1"/>
    <col min="2059" max="2059" width="10" style="154" customWidth="1"/>
    <col min="2060" max="2060" width="9.44140625" style="154" customWidth="1"/>
    <col min="2061" max="2062" width="6.77734375" style="154" customWidth="1"/>
    <col min="2063" max="2063" width="10.5546875" style="154" customWidth="1"/>
    <col min="2064" max="2064" width="9" style="154" customWidth="1"/>
    <col min="2065" max="2065" width="8.77734375" style="154" bestFit="1" customWidth="1"/>
    <col min="2066" max="2066" width="10.5546875" style="154" customWidth="1"/>
    <col min="2067" max="2067" width="8.33203125" style="154" bestFit="1" customWidth="1"/>
    <col min="2068" max="2068" width="8.77734375" style="154" bestFit="1" customWidth="1"/>
    <col min="2069" max="2069" width="8.33203125" style="154" bestFit="1" customWidth="1"/>
    <col min="2070" max="2070" width="8.77734375" style="154" bestFit="1" customWidth="1"/>
    <col min="2071" max="2071" width="8.33203125" style="154" bestFit="1" customWidth="1"/>
    <col min="2072" max="2072" width="8.77734375" style="154" bestFit="1" customWidth="1"/>
    <col min="2073" max="2073" width="8.33203125" style="154" bestFit="1" customWidth="1"/>
    <col min="2074" max="2074" width="8.77734375" style="154" bestFit="1" customWidth="1"/>
    <col min="2075" max="2075" width="8.33203125" style="154" bestFit="1" customWidth="1"/>
    <col min="2076" max="2077" width="6.77734375" style="154" customWidth="1"/>
    <col min="2078" max="2078" width="9.88671875" style="154" customWidth="1"/>
    <col min="2079" max="2079" width="9.21875" style="154" customWidth="1"/>
    <col min="2080" max="2081" width="8.77734375" style="154" bestFit="1" customWidth="1"/>
    <col min="2082" max="2082" width="4.6640625" style="154" customWidth="1"/>
    <col min="2083" max="2083" width="9.5546875" style="154" customWidth="1"/>
    <col min="2084" max="2084" width="10.5546875" style="154" customWidth="1"/>
    <col min="2085" max="2085" width="8.77734375" style="154" bestFit="1" customWidth="1"/>
    <col min="2086" max="2086" width="8.77734375" style="154" customWidth="1"/>
    <col min="2087" max="2087" width="4.6640625" style="154" customWidth="1"/>
    <col min="2088" max="2091" width="8.88671875" style="154"/>
    <col min="2092" max="2093" width="6.77734375" style="154" customWidth="1"/>
    <col min="2094" max="2094" width="3.88671875" style="154" customWidth="1"/>
    <col min="2095" max="2095" width="19.44140625" style="154" customWidth="1"/>
    <col min="2096" max="2096" width="13" style="154" customWidth="1"/>
    <col min="2097" max="2097" width="12.77734375" style="154" customWidth="1"/>
    <col min="2098" max="2098" width="9.109375" style="154" customWidth="1"/>
    <col min="2099" max="2099" width="17.109375" style="154" bestFit="1" customWidth="1"/>
    <col min="2100" max="2100" width="15.21875" style="154" bestFit="1" customWidth="1"/>
    <col min="2101" max="2101" width="11.33203125" style="154" bestFit="1" customWidth="1"/>
    <col min="2102" max="2102" width="27.77734375" style="154" customWidth="1"/>
    <col min="2103" max="2103" width="8.88671875" style="154"/>
    <col min="2104" max="2105" width="0" style="154" hidden="1" customWidth="1"/>
    <col min="2106" max="2305" width="8.88671875" style="154"/>
    <col min="2306" max="2306" width="5.33203125" style="154" customWidth="1"/>
    <col min="2307" max="2307" width="3.77734375" style="154" customWidth="1"/>
    <col min="2308" max="2308" width="2.44140625" style="154" customWidth="1"/>
    <col min="2309" max="2309" width="18.44140625" style="154" bestFit="1" customWidth="1"/>
    <col min="2310" max="2310" width="9.6640625" style="154" customWidth="1"/>
    <col min="2311" max="2311" width="9" style="154" customWidth="1"/>
    <col min="2312" max="2312" width="3.5546875" style="154" customWidth="1"/>
    <col min="2313" max="2313" width="13.21875" style="154" bestFit="1" customWidth="1"/>
    <col min="2314" max="2314" width="9.77734375" style="154" customWidth="1"/>
    <col min="2315" max="2315" width="10" style="154" customWidth="1"/>
    <col min="2316" max="2316" width="9.44140625" style="154" customWidth="1"/>
    <col min="2317" max="2318" width="6.77734375" style="154" customWidth="1"/>
    <col min="2319" max="2319" width="10.5546875" style="154" customWidth="1"/>
    <col min="2320" max="2320" width="9" style="154" customWidth="1"/>
    <col min="2321" max="2321" width="8.77734375" style="154" bestFit="1" customWidth="1"/>
    <col min="2322" max="2322" width="10.5546875" style="154" customWidth="1"/>
    <col min="2323" max="2323" width="8.33203125" style="154" bestFit="1" customWidth="1"/>
    <col min="2324" max="2324" width="8.77734375" style="154" bestFit="1" customWidth="1"/>
    <col min="2325" max="2325" width="8.33203125" style="154" bestFit="1" customWidth="1"/>
    <col min="2326" max="2326" width="8.77734375" style="154" bestFit="1" customWidth="1"/>
    <col min="2327" max="2327" width="8.33203125" style="154" bestFit="1" customWidth="1"/>
    <col min="2328" max="2328" width="8.77734375" style="154" bestFit="1" customWidth="1"/>
    <col min="2329" max="2329" width="8.33203125" style="154" bestFit="1" customWidth="1"/>
    <col min="2330" max="2330" width="8.77734375" style="154" bestFit="1" customWidth="1"/>
    <col min="2331" max="2331" width="8.33203125" style="154" bestFit="1" customWidth="1"/>
    <col min="2332" max="2333" width="6.77734375" style="154" customWidth="1"/>
    <col min="2334" max="2334" width="9.88671875" style="154" customWidth="1"/>
    <col min="2335" max="2335" width="9.21875" style="154" customWidth="1"/>
    <col min="2336" max="2337" width="8.77734375" style="154" bestFit="1" customWidth="1"/>
    <col min="2338" max="2338" width="4.6640625" style="154" customWidth="1"/>
    <col min="2339" max="2339" width="9.5546875" style="154" customWidth="1"/>
    <col min="2340" max="2340" width="10.5546875" style="154" customWidth="1"/>
    <col min="2341" max="2341" width="8.77734375" style="154" bestFit="1" customWidth="1"/>
    <col min="2342" max="2342" width="8.77734375" style="154" customWidth="1"/>
    <col min="2343" max="2343" width="4.6640625" style="154" customWidth="1"/>
    <col min="2344" max="2347" width="8.88671875" style="154"/>
    <col min="2348" max="2349" width="6.77734375" style="154" customWidth="1"/>
    <col min="2350" max="2350" width="3.88671875" style="154" customWidth="1"/>
    <col min="2351" max="2351" width="19.44140625" style="154" customWidth="1"/>
    <col min="2352" max="2352" width="13" style="154" customWidth="1"/>
    <col min="2353" max="2353" width="12.77734375" style="154" customWidth="1"/>
    <col min="2354" max="2354" width="9.109375" style="154" customWidth="1"/>
    <col min="2355" max="2355" width="17.109375" style="154" bestFit="1" customWidth="1"/>
    <col min="2356" max="2356" width="15.21875" style="154" bestFit="1" customWidth="1"/>
    <col min="2357" max="2357" width="11.33203125" style="154" bestFit="1" customWidth="1"/>
    <col min="2358" max="2358" width="27.77734375" style="154" customWidth="1"/>
    <col min="2359" max="2359" width="8.88671875" style="154"/>
    <col min="2360" max="2361" width="0" style="154" hidden="1" customWidth="1"/>
    <col min="2362" max="2561" width="8.88671875" style="154"/>
    <col min="2562" max="2562" width="5.33203125" style="154" customWidth="1"/>
    <col min="2563" max="2563" width="3.77734375" style="154" customWidth="1"/>
    <col min="2564" max="2564" width="2.44140625" style="154" customWidth="1"/>
    <col min="2565" max="2565" width="18.44140625" style="154" bestFit="1" customWidth="1"/>
    <col min="2566" max="2566" width="9.6640625" style="154" customWidth="1"/>
    <col min="2567" max="2567" width="9" style="154" customWidth="1"/>
    <col min="2568" max="2568" width="3.5546875" style="154" customWidth="1"/>
    <col min="2569" max="2569" width="13.21875" style="154" bestFit="1" customWidth="1"/>
    <col min="2570" max="2570" width="9.77734375" style="154" customWidth="1"/>
    <col min="2571" max="2571" width="10" style="154" customWidth="1"/>
    <col min="2572" max="2572" width="9.44140625" style="154" customWidth="1"/>
    <col min="2573" max="2574" width="6.77734375" style="154" customWidth="1"/>
    <col min="2575" max="2575" width="10.5546875" style="154" customWidth="1"/>
    <col min="2576" max="2576" width="9" style="154" customWidth="1"/>
    <col min="2577" max="2577" width="8.77734375" style="154" bestFit="1" customWidth="1"/>
    <col min="2578" max="2578" width="10.5546875" style="154" customWidth="1"/>
    <col min="2579" max="2579" width="8.33203125" style="154" bestFit="1" customWidth="1"/>
    <col min="2580" max="2580" width="8.77734375" style="154" bestFit="1" customWidth="1"/>
    <col min="2581" max="2581" width="8.33203125" style="154" bestFit="1" customWidth="1"/>
    <col min="2582" max="2582" width="8.77734375" style="154" bestFit="1" customWidth="1"/>
    <col min="2583" max="2583" width="8.33203125" style="154" bestFit="1" customWidth="1"/>
    <col min="2584" max="2584" width="8.77734375" style="154" bestFit="1" customWidth="1"/>
    <col min="2585" max="2585" width="8.33203125" style="154" bestFit="1" customWidth="1"/>
    <col min="2586" max="2586" width="8.77734375" style="154" bestFit="1" customWidth="1"/>
    <col min="2587" max="2587" width="8.33203125" style="154" bestFit="1" customWidth="1"/>
    <col min="2588" max="2589" width="6.77734375" style="154" customWidth="1"/>
    <col min="2590" max="2590" width="9.88671875" style="154" customWidth="1"/>
    <col min="2591" max="2591" width="9.21875" style="154" customWidth="1"/>
    <col min="2592" max="2593" width="8.77734375" style="154" bestFit="1" customWidth="1"/>
    <col min="2594" max="2594" width="4.6640625" style="154" customWidth="1"/>
    <col min="2595" max="2595" width="9.5546875" style="154" customWidth="1"/>
    <col min="2596" max="2596" width="10.5546875" style="154" customWidth="1"/>
    <col min="2597" max="2597" width="8.77734375" style="154" bestFit="1" customWidth="1"/>
    <col min="2598" max="2598" width="8.77734375" style="154" customWidth="1"/>
    <col min="2599" max="2599" width="4.6640625" style="154" customWidth="1"/>
    <col min="2600" max="2603" width="8.88671875" style="154"/>
    <col min="2604" max="2605" width="6.77734375" style="154" customWidth="1"/>
    <col min="2606" max="2606" width="3.88671875" style="154" customWidth="1"/>
    <col min="2607" max="2607" width="19.44140625" style="154" customWidth="1"/>
    <col min="2608" max="2608" width="13" style="154" customWidth="1"/>
    <col min="2609" max="2609" width="12.77734375" style="154" customWidth="1"/>
    <col min="2610" max="2610" width="9.109375" style="154" customWidth="1"/>
    <col min="2611" max="2611" width="17.109375" style="154" bestFit="1" customWidth="1"/>
    <col min="2612" max="2612" width="15.21875" style="154" bestFit="1" customWidth="1"/>
    <col min="2613" max="2613" width="11.33203125" style="154" bestFit="1" customWidth="1"/>
    <col min="2614" max="2614" width="27.77734375" style="154" customWidth="1"/>
    <col min="2615" max="2615" width="8.88671875" style="154"/>
    <col min="2616" max="2617" width="0" style="154" hidden="1" customWidth="1"/>
    <col min="2618" max="2817" width="8.88671875" style="154"/>
    <col min="2818" max="2818" width="5.33203125" style="154" customWidth="1"/>
    <col min="2819" max="2819" width="3.77734375" style="154" customWidth="1"/>
    <col min="2820" max="2820" width="2.44140625" style="154" customWidth="1"/>
    <col min="2821" max="2821" width="18.44140625" style="154" bestFit="1" customWidth="1"/>
    <col min="2822" max="2822" width="9.6640625" style="154" customWidth="1"/>
    <col min="2823" max="2823" width="9" style="154" customWidth="1"/>
    <col min="2824" max="2824" width="3.5546875" style="154" customWidth="1"/>
    <col min="2825" max="2825" width="13.21875" style="154" bestFit="1" customWidth="1"/>
    <col min="2826" max="2826" width="9.77734375" style="154" customWidth="1"/>
    <col min="2827" max="2827" width="10" style="154" customWidth="1"/>
    <col min="2828" max="2828" width="9.44140625" style="154" customWidth="1"/>
    <col min="2829" max="2830" width="6.77734375" style="154" customWidth="1"/>
    <col min="2831" max="2831" width="10.5546875" style="154" customWidth="1"/>
    <col min="2832" max="2832" width="9" style="154" customWidth="1"/>
    <col min="2833" max="2833" width="8.77734375" style="154" bestFit="1" customWidth="1"/>
    <col min="2834" max="2834" width="10.5546875" style="154" customWidth="1"/>
    <col min="2835" max="2835" width="8.33203125" style="154" bestFit="1" customWidth="1"/>
    <col min="2836" max="2836" width="8.77734375" style="154" bestFit="1" customWidth="1"/>
    <col min="2837" max="2837" width="8.33203125" style="154" bestFit="1" customWidth="1"/>
    <col min="2838" max="2838" width="8.77734375" style="154" bestFit="1" customWidth="1"/>
    <col min="2839" max="2839" width="8.33203125" style="154" bestFit="1" customWidth="1"/>
    <col min="2840" max="2840" width="8.77734375" style="154" bestFit="1" customWidth="1"/>
    <col min="2841" max="2841" width="8.33203125" style="154" bestFit="1" customWidth="1"/>
    <col min="2842" max="2842" width="8.77734375" style="154" bestFit="1" customWidth="1"/>
    <col min="2843" max="2843" width="8.33203125" style="154" bestFit="1" customWidth="1"/>
    <col min="2844" max="2845" width="6.77734375" style="154" customWidth="1"/>
    <col min="2846" max="2846" width="9.88671875" style="154" customWidth="1"/>
    <col min="2847" max="2847" width="9.21875" style="154" customWidth="1"/>
    <col min="2848" max="2849" width="8.77734375" style="154" bestFit="1" customWidth="1"/>
    <col min="2850" max="2850" width="4.6640625" style="154" customWidth="1"/>
    <col min="2851" max="2851" width="9.5546875" style="154" customWidth="1"/>
    <col min="2852" max="2852" width="10.5546875" style="154" customWidth="1"/>
    <col min="2853" max="2853" width="8.77734375" style="154" bestFit="1" customWidth="1"/>
    <col min="2854" max="2854" width="8.77734375" style="154" customWidth="1"/>
    <col min="2855" max="2855" width="4.6640625" style="154" customWidth="1"/>
    <col min="2856" max="2859" width="8.88671875" style="154"/>
    <col min="2860" max="2861" width="6.77734375" style="154" customWidth="1"/>
    <col min="2862" max="2862" width="3.88671875" style="154" customWidth="1"/>
    <col min="2863" max="2863" width="19.44140625" style="154" customWidth="1"/>
    <col min="2864" max="2864" width="13" style="154" customWidth="1"/>
    <col min="2865" max="2865" width="12.77734375" style="154" customWidth="1"/>
    <col min="2866" max="2866" width="9.109375" style="154" customWidth="1"/>
    <col min="2867" max="2867" width="17.109375" style="154" bestFit="1" customWidth="1"/>
    <col min="2868" max="2868" width="15.21875" style="154" bestFit="1" customWidth="1"/>
    <col min="2869" max="2869" width="11.33203125" style="154" bestFit="1" customWidth="1"/>
    <col min="2870" max="2870" width="27.77734375" style="154" customWidth="1"/>
    <col min="2871" max="2871" width="8.88671875" style="154"/>
    <col min="2872" max="2873" width="0" style="154" hidden="1" customWidth="1"/>
    <col min="2874" max="3073" width="8.88671875" style="154"/>
    <col min="3074" max="3074" width="5.33203125" style="154" customWidth="1"/>
    <col min="3075" max="3075" width="3.77734375" style="154" customWidth="1"/>
    <col min="3076" max="3076" width="2.44140625" style="154" customWidth="1"/>
    <col min="3077" max="3077" width="18.44140625" style="154" bestFit="1" customWidth="1"/>
    <col min="3078" max="3078" width="9.6640625" style="154" customWidth="1"/>
    <col min="3079" max="3079" width="9" style="154" customWidth="1"/>
    <col min="3080" max="3080" width="3.5546875" style="154" customWidth="1"/>
    <col min="3081" max="3081" width="13.21875" style="154" bestFit="1" customWidth="1"/>
    <col min="3082" max="3082" width="9.77734375" style="154" customWidth="1"/>
    <col min="3083" max="3083" width="10" style="154" customWidth="1"/>
    <col min="3084" max="3084" width="9.44140625" style="154" customWidth="1"/>
    <col min="3085" max="3086" width="6.77734375" style="154" customWidth="1"/>
    <col min="3087" max="3087" width="10.5546875" style="154" customWidth="1"/>
    <col min="3088" max="3088" width="9" style="154" customWidth="1"/>
    <col min="3089" max="3089" width="8.77734375" style="154" bestFit="1" customWidth="1"/>
    <col min="3090" max="3090" width="10.5546875" style="154" customWidth="1"/>
    <col min="3091" max="3091" width="8.33203125" style="154" bestFit="1" customWidth="1"/>
    <col min="3092" max="3092" width="8.77734375" style="154" bestFit="1" customWidth="1"/>
    <col min="3093" max="3093" width="8.33203125" style="154" bestFit="1" customWidth="1"/>
    <col min="3094" max="3094" width="8.77734375" style="154" bestFit="1" customWidth="1"/>
    <col min="3095" max="3095" width="8.33203125" style="154" bestFit="1" customWidth="1"/>
    <col min="3096" max="3096" width="8.77734375" style="154" bestFit="1" customWidth="1"/>
    <col min="3097" max="3097" width="8.33203125" style="154" bestFit="1" customWidth="1"/>
    <col min="3098" max="3098" width="8.77734375" style="154" bestFit="1" customWidth="1"/>
    <col min="3099" max="3099" width="8.33203125" style="154" bestFit="1" customWidth="1"/>
    <col min="3100" max="3101" width="6.77734375" style="154" customWidth="1"/>
    <col min="3102" max="3102" width="9.88671875" style="154" customWidth="1"/>
    <col min="3103" max="3103" width="9.21875" style="154" customWidth="1"/>
    <col min="3104" max="3105" width="8.77734375" style="154" bestFit="1" customWidth="1"/>
    <col min="3106" max="3106" width="4.6640625" style="154" customWidth="1"/>
    <col min="3107" max="3107" width="9.5546875" style="154" customWidth="1"/>
    <col min="3108" max="3108" width="10.5546875" style="154" customWidth="1"/>
    <col min="3109" max="3109" width="8.77734375" style="154" bestFit="1" customWidth="1"/>
    <col min="3110" max="3110" width="8.77734375" style="154" customWidth="1"/>
    <col min="3111" max="3111" width="4.6640625" style="154" customWidth="1"/>
    <col min="3112" max="3115" width="8.88671875" style="154"/>
    <col min="3116" max="3117" width="6.77734375" style="154" customWidth="1"/>
    <col min="3118" max="3118" width="3.88671875" style="154" customWidth="1"/>
    <col min="3119" max="3119" width="19.44140625" style="154" customWidth="1"/>
    <col min="3120" max="3120" width="13" style="154" customWidth="1"/>
    <col min="3121" max="3121" width="12.77734375" style="154" customWidth="1"/>
    <col min="3122" max="3122" width="9.109375" style="154" customWidth="1"/>
    <col min="3123" max="3123" width="17.109375" style="154" bestFit="1" customWidth="1"/>
    <col min="3124" max="3124" width="15.21875" style="154" bestFit="1" customWidth="1"/>
    <col min="3125" max="3125" width="11.33203125" style="154" bestFit="1" customWidth="1"/>
    <col min="3126" max="3126" width="27.77734375" style="154" customWidth="1"/>
    <col min="3127" max="3127" width="8.88671875" style="154"/>
    <col min="3128" max="3129" width="0" style="154" hidden="1" customWidth="1"/>
    <col min="3130" max="3329" width="8.88671875" style="154"/>
    <col min="3330" max="3330" width="5.33203125" style="154" customWidth="1"/>
    <col min="3331" max="3331" width="3.77734375" style="154" customWidth="1"/>
    <col min="3332" max="3332" width="2.44140625" style="154" customWidth="1"/>
    <col min="3333" max="3333" width="18.44140625" style="154" bestFit="1" customWidth="1"/>
    <col min="3334" max="3334" width="9.6640625" style="154" customWidth="1"/>
    <col min="3335" max="3335" width="9" style="154" customWidth="1"/>
    <col min="3336" max="3336" width="3.5546875" style="154" customWidth="1"/>
    <col min="3337" max="3337" width="13.21875" style="154" bestFit="1" customWidth="1"/>
    <col min="3338" max="3338" width="9.77734375" style="154" customWidth="1"/>
    <col min="3339" max="3339" width="10" style="154" customWidth="1"/>
    <col min="3340" max="3340" width="9.44140625" style="154" customWidth="1"/>
    <col min="3341" max="3342" width="6.77734375" style="154" customWidth="1"/>
    <col min="3343" max="3343" width="10.5546875" style="154" customWidth="1"/>
    <col min="3344" max="3344" width="9" style="154" customWidth="1"/>
    <col min="3345" max="3345" width="8.77734375" style="154" bestFit="1" customWidth="1"/>
    <col min="3346" max="3346" width="10.5546875" style="154" customWidth="1"/>
    <col min="3347" max="3347" width="8.33203125" style="154" bestFit="1" customWidth="1"/>
    <col min="3348" max="3348" width="8.77734375" style="154" bestFit="1" customWidth="1"/>
    <col min="3349" max="3349" width="8.33203125" style="154" bestFit="1" customWidth="1"/>
    <col min="3350" max="3350" width="8.77734375" style="154" bestFit="1" customWidth="1"/>
    <col min="3351" max="3351" width="8.33203125" style="154" bestFit="1" customWidth="1"/>
    <col min="3352" max="3352" width="8.77734375" style="154" bestFit="1" customWidth="1"/>
    <col min="3353" max="3353" width="8.33203125" style="154" bestFit="1" customWidth="1"/>
    <col min="3354" max="3354" width="8.77734375" style="154" bestFit="1" customWidth="1"/>
    <col min="3355" max="3355" width="8.33203125" style="154" bestFit="1" customWidth="1"/>
    <col min="3356" max="3357" width="6.77734375" style="154" customWidth="1"/>
    <col min="3358" max="3358" width="9.88671875" style="154" customWidth="1"/>
    <col min="3359" max="3359" width="9.21875" style="154" customWidth="1"/>
    <col min="3360" max="3361" width="8.77734375" style="154" bestFit="1" customWidth="1"/>
    <col min="3362" max="3362" width="4.6640625" style="154" customWidth="1"/>
    <col min="3363" max="3363" width="9.5546875" style="154" customWidth="1"/>
    <col min="3364" max="3364" width="10.5546875" style="154" customWidth="1"/>
    <col min="3365" max="3365" width="8.77734375" style="154" bestFit="1" customWidth="1"/>
    <col min="3366" max="3366" width="8.77734375" style="154" customWidth="1"/>
    <col min="3367" max="3367" width="4.6640625" style="154" customWidth="1"/>
    <col min="3368" max="3371" width="8.88671875" style="154"/>
    <col min="3372" max="3373" width="6.77734375" style="154" customWidth="1"/>
    <col min="3374" max="3374" width="3.88671875" style="154" customWidth="1"/>
    <col min="3375" max="3375" width="19.44140625" style="154" customWidth="1"/>
    <col min="3376" max="3376" width="13" style="154" customWidth="1"/>
    <col min="3377" max="3377" width="12.77734375" style="154" customWidth="1"/>
    <col min="3378" max="3378" width="9.109375" style="154" customWidth="1"/>
    <col min="3379" max="3379" width="17.109375" style="154" bestFit="1" customWidth="1"/>
    <col min="3380" max="3380" width="15.21875" style="154" bestFit="1" customWidth="1"/>
    <col min="3381" max="3381" width="11.33203125" style="154" bestFit="1" customWidth="1"/>
    <col min="3382" max="3382" width="27.77734375" style="154" customWidth="1"/>
    <col min="3383" max="3383" width="8.88671875" style="154"/>
    <col min="3384" max="3385" width="0" style="154" hidden="1" customWidth="1"/>
    <col min="3386" max="3585" width="8.88671875" style="154"/>
    <col min="3586" max="3586" width="5.33203125" style="154" customWidth="1"/>
    <col min="3587" max="3587" width="3.77734375" style="154" customWidth="1"/>
    <col min="3588" max="3588" width="2.44140625" style="154" customWidth="1"/>
    <col min="3589" max="3589" width="18.44140625" style="154" bestFit="1" customWidth="1"/>
    <col min="3590" max="3590" width="9.6640625" style="154" customWidth="1"/>
    <col min="3591" max="3591" width="9" style="154" customWidth="1"/>
    <col min="3592" max="3592" width="3.5546875" style="154" customWidth="1"/>
    <col min="3593" max="3593" width="13.21875" style="154" bestFit="1" customWidth="1"/>
    <col min="3594" max="3594" width="9.77734375" style="154" customWidth="1"/>
    <col min="3595" max="3595" width="10" style="154" customWidth="1"/>
    <col min="3596" max="3596" width="9.44140625" style="154" customWidth="1"/>
    <col min="3597" max="3598" width="6.77734375" style="154" customWidth="1"/>
    <col min="3599" max="3599" width="10.5546875" style="154" customWidth="1"/>
    <col min="3600" max="3600" width="9" style="154" customWidth="1"/>
    <col min="3601" max="3601" width="8.77734375" style="154" bestFit="1" customWidth="1"/>
    <col min="3602" max="3602" width="10.5546875" style="154" customWidth="1"/>
    <col min="3603" max="3603" width="8.33203125" style="154" bestFit="1" customWidth="1"/>
    <col min="3604" max="3604" width="8.77734375" style="154" bestFit="1" customWidth="1"/>
    <col min="3605" max="3605" width="8.33203125" style="154" bestFit="1" customWidth="1"/>
    <col min="3606" max="3606" width="8.77734375" style="154" bestFit="1" customWidth="1"/>
    <col min="3607" max="3607" width="8.33203125" style="154" bestFit="1" customWidth="1"/>
    <col min="3608" max="3608" width="8.77734375" style="154" bestFit="1" customWidth="1"/>
    <col min="3609" max="3609" width="8.33203125" style="154" bestFit="1" customWidth="1"/>
    <col min="3610" max="3610" width="8.77734375" style="154" bestFit="1" customWidth="1"/>
    <col min="3611" max="3611" width="8.33203125" style="154" bestFit="1" customWidth="1"/>
    <col min="3612" max="3613" width="6.77734375" style="154" customWidth="1"/>
    <col min="3614" max="3614" width="9.88671875" style="154" customWidth="1"/>
    <col min="3615" max="3615" width="9.21875" style="154" customWidth="1"/>
    <col min="3616" max="3617" width="8.77734375" style="154" bestFit="1" customWidth="1"/>
    <col min="3618" max="3618" width="4.6640625" style="154" customWidth="1"/>
    <col min="3619" max="3619" width="9.5546875" style="154" customWidth="1"/>
    <col min="3620" max="3620" width="10.5546875" style="154" customWidth="1"/>
    <col min="3621" max="3621" width="8.77734375" style="154" bestFit="1" customWidth="1"/>
    <col min="3622" max="3622" width="8.77734375" style="154" customWidth="1"/>
    <col min="3623" max="3623" width="4.6640625" style="154" customWidth="1"/>
    <col min="3624" max="3627" width="8.88671875" style="154"/>
    <col min="3628" max="3629" width="6.77734375" style="154" customWidth="1"/>
    <col min="3630" max="3630" width="3.88671875" style="154" customWidth="1"/>
    <col min="3631" max="3631" width="19.44140625" style="154" customWidth="1"/>
    <col min="3632" max="3632" width="13" style="154" customWidth="1"/>
    <col min="3633" max="3633" width="12.77734375" style="154" customWidth="1"/>
    <col min="3634" max="3634" width="9.109375" style="154" customWidth="1"/>
    <col min="3635" max="3635" width="17.109375" style="154" bestFit="1" customWidth="1"/>
    <col min="3636" max="3636" width="15.21875" style="154" bestFit="1" customWidth="1"/>
    <col min="3637" max="3637" width="11.33203125" style="154" bestFit="1" customWidth="1"/>
    <col min="3638" max="3638" width="27.77734375" style="154" customWidth="1"/>
    <col min="3639" max="3639" width="8.88671875" style="154"/>
    <col min="3640" max="3641" width="0" style="154" hidden="1" customWidth="1"/>
    <col min="3642" max="3841" width="8.88671875" style="154"/>
    <col min="3842" max="3842" width="5.33203125" style="154" customWidth="1"/>
    <col min="3843" max="3843" width="3.77734375" style="154" customWidth="1"/>
    <col min="3844" max="3844" width="2.44140625" style="154" customWidth="1"/>
    <col min="3845" max="3845" width="18.44140625" style="154" bestFit="1" customWidth="1"/>
    <col min="3846" max="3846" width="9.6640625" style="154" customWidth="1"/>
    <col min="3847" max="3847" width="9" style="154" customWidth="1"/>
    <col min="3848" max="3848" width="3.5546875" style="154" customWidth="1"/>
    <col min="3849" max="3849" width="13.21875" style="154" bestFit="1" customWidth="1"/>
    <col min="3850" max="3850" width="9.77734375" style="154" customWidth="1"/>
    <col min="3851" max="3851" width="10" style="154" customWidth="1"/>
    <col min="3852" max="3852" width="9.44140625" style="154" customWidth="1"/>
    <col min="3853" max="3854" width="6.77734375" style="154" customWidth="1"/>
    <col min="3855" max="3855" width="10.5546875" style="154" customWidth="1"/>
    <col min="3856" max="3856" width="9" style="154" customWidth="1"/>
    <col min="3857" max="3857" width="8.77734375" style="154" bestFit="1" customWidth="1"/>
    <col min="3858" max="3858" width="10.5546875" style="154" customWidth="1"/>
    <col min="3859" max="3859" width="8.33203125" style="154" bestFit="1" customWidth="1"/>
    <col min="3860" max="3860" width="8.77734375" style="154" bestFit="1" customWidth="1"/>
    <col min="3861" max="3861" width="8.33203125" style="154" bestFit="1" customWidth="1"/>
    <col min="3862" max="3862" width="8.77734375" style="154" bestFit="1" customWidth="1"/>
    <col min="3863" max="3863" width="8.33203125" style="154" bestFit="1" customWidth="1"/>
    <col min="3864" max="3864" width="8.77734375" style="154" bestFit="1" customWidth="1"/>
    <col min="3865" max="3865" width="8.33203125" style="154" bestFit="1" customWidth="1"/>
    <col min="3866" max="3866" width="8.77734375" style="154" bestFit="1" customWidth="1"/>
    <col min="3867" max="3867" width="8.33203125" style="154" bestFit="1" customWidth="1"/>
    <col min="3868" max="3869" width="6.77734375" style="154" customWidth="1"/>
    <col min="3870" max="3870" width="9.88671875" style="154" customWidth="1"/>
    <col min="3871" max="3871" width="9.21875" style="154" customWidth="1"/>
    <col min="3872" max="3873" width="8.77734375" style="154" bestFit="1" customWidth="1"/>
    <col min="3874" max="3874" width="4.6640625" style="154" customWidth="1"/>
    <col min="3875" max="3875" width="9.5546875" style="154" customWidth="1"/>
    <col min="3876" max="3876" width="10.5546875" style="154" customWidth="1"/>
    <col min="3877" max="3877" width="8.77734375" style="154" bestFit="1" customWidth="1"/>
    <col min="3878" max="3878" width="8.77734375" style="154" customWidth="1"/>
    <col min="3879" max="3879" width="4.6640625" style="154" customWidth="1"/>
    <col min="3880" max="3883" width="8.88671875" style="154"/>
    <col min="3884" max="3885" width="6.77734375" style="154" customWidth="1"/>
    <col min="3886" max="3886" width="3.88671875" style="154" customWidth="1"/>
    <col min="3887" max="3887" width="19.44140625" style="154" customWidth="1"/>
    <col min="3888" max="3888" width="13" style="154" customWidth="1"/>
    <col min="3889" max="3889" width="12.77734375" style="154" customWidth="1"/>
    <col min="3890" max="3890" width="9.109375" style="154" customWidth="1"/>
    <col min="3891" max="3891" width="17.109375" style="154" bestFit="1" customWidth="1"/>
    <col min="3892" max="3892" width="15.21875" style="154" bestFit="1" customWidth="1"/>
    <col min="3893" max="3893" width="11.33203125" style="154" bestFit="1" customWidth="1"/>
    <col min="3894" max="3894" width="27.77734375" style="154" customWidth="1"/>
    <col min="3895" max="3895" width="8.88671875" style="154"/>
    <col min="3896" max="3897" width="0" style="154" hidden="1" customWidth="1"/>
    <col min="3898" max="4097" width="8.88671875" style="154"/>
    <col min="4098" max="4098" width="5.33203125" style="154" customWidth="1"/>
    <col min="4099" max="4099" width="3.77734375" style="154" customWidth="1"/>
    <col min="4100" max="4100" width="2.44140625" style="154" customWidth="1"/>
    <col min="4101" max="4101" width="18.44140625" style="154" bestFit="1" customWidth="1"/>
    <col min="4102" max="4102" width="9.6640625" style="154" customWidth="1"/>
    <col min="4103" max="4103" width="9" style="154" customWidth="1"/>
    <col min="4104" max="4104" width="3.5546875" style="154" customWidth="1"/>
    <col min="4105" max="4105" width="13.21875" style="154" bestFit="1" customWidth="1"/>
    <col min="4106" max="4106" width="9.77734375" style="154" customWidth="1"/>
    <col min="4107" max="4107" width="10" style="154" customWidth="1"/>
    <col min="4108" max="4108" width="9.44140625" style="154" customWidth="1"/>
    <col min="4109" max="4110" width="6.77734375" style="154" customWidth="1"/>
    <col min="4111" max="4111" width="10.5546875" style="154" customWidth="1"/>
    <col min="4112" max="4112" width="9" style="154" customWidth="1"/>
    <col min="4113" max="4113" width="8.77734375" style="154" bestFit="1" customWidth="1"/>
    <col min="4114" max="4114" width="10.5546875" style="154" customWidth="1"/>
    <col min="4115" max="4115" width="8.33203125" style="154" bestFit="1" customWidth="1"/>
    <col min="4116" max="4116" width="8.77734375" style="154" bestFit="1" customWidth="1"/>
    <col min="4117" max="4117" width="8.33203125" style="154" bestFit="1" customWidth="1"/>
    <col min="4118" max="4118" width="8.77734375" style="154" bestFit="1" customWidth="1"/>
    <col min="4119" max="4119" width="8.33203125" style="154" bestFit="1" customWidth="1"/>
    <col min="4120" max="4120" width="8.77734375" style="154" bestFit="1" customWidth="1"/>
    <col min="4121" max="4121" width="8.33203125" style="154" bestFit="1" customWidth="1"/>
    <col min="4122" max="4122" width="8.77734375" style="154" bestFit="1" customWidth="1"/>
    <col min="4123" max="4123" width="8.33203125" style="154" bestFit="1" customWidth="1"/>
    <col min="4124" max="4125" width="6.77734375" style="154" customWidth="1"/>
    <col min="4126" max="4126" width="9.88671875" style="154" customWidth="1"/>
    <col min="4127" max="4127" width="9.21875" style="154" customWidth="1"/>
    <col min="4128" max="4129" width="8.77734375" style="154" bestFit="1" customWidth="1"/>
    <col min="4130" max="4130" width="4.6640625" style="154" customWidth="1"/>
    <col min="4131" max="4131" width="9.5546875" style="154" customWidth="1"/>
    <col min="4132" max="4132" width="10.5546875" style="154" customWidth="1"/>
    <col min="4133" max="4133" width="8.77734375" style="154" bestFit="1" customWidth="1"/>
    <col min="4134" max="4134" width="8.77734375" style="154" customWidth="1"/>
    <col min="4135" max="4135" width="4.6640625" style="154" customWidth="1"/>
    <col min="4136" max="4139" width="8.88671875" style="154"/>
    <col min="4140" max="4141" width="6.77734375" style="154" customWidth="1"/>
    <col min="4142" max="4142" width="3.88671875" style="154" customWidth="1"/>
    <col min="4143" max="4143" width="19.44140625" style="154" customWidth="1"/>
    <col min="4144" max="4144" width="13" style="154" customWidth="1"/>
    <col min="4145" max="4145" width="12.77734375" style="154" customWidth="1"/>
    <col min="4146" max="4146" width="9.109375" style="154" customWidth="1"/>
    <col min="4147" max="4147" width="17.109375" style="154" bestFit="1" customWidth="1"/>
    <col min="4148" max="4148" width="15.21875" style="154" bestFit="1" customWidth="1"/>
    <col min="4149" max="4149" width="11.33203125" style="154" bestFit="1" customWidth="1"/>
    <col min="4150" max="4150" width="27.77734375" style="154" customWidth="1"/>
    <col min="4151" max="4151" width="8.88671875" style="154"/>
    <col min="4152" max="4153" width="0" style="154" hidden="1" customWidth="1"/>
    <col min="4154" max="4353" width="8.88671875" style="154"/>
    <col min="4354" max="4354" width="5.33203125" style="154" customWidth="1"/>
    <col min="4355" max="4355" width="3.77734375" style="154" customWidth="1"/>
    <col min="4356" max="4356" width="2.44140625" style="154" customWidth="1"/>
    <col min="4357" max="4357" width="18.44140625" style="154" bestFit="1" customWidth="1"/>
    <col min="4358" max="4358" width="9.6640625" style="154" customWidth="1"/>
    <col min="4359" max="4359" width="9" style="154" customWidth="1"/>
    <col min="4360" max="4360" width="3.5546875" style="154" customWidth="1"/>
    <col min="4361" max="4361" width="13.21875" style="154" bestFit="1" customWidth="1"/>
    <col min="4362" max="4362" width="9.77734375" style="154" customWidth="1"/>
    <col min="4363" max="4363" width="10" style="154" customWidth="1"/>
    <col min="4364" max="4364" width="9.44140625" style="154" customWidth="1"/>
    <col min="4365" max="4366" width="6.77734375" style="154" customWidth="1"/>
    <col min="4367" max="4367" width="10.5546875" style="154" customWidth="1"/>
    <col min="4368" max="4368" width="9" style="154" customWidth="1"/>
    <col min="4369" max="4369" width="8.77734375" style="154" bestFit="1" customWidth="1"/>
    <col min="4370" max="4370" width="10.5546875" style="154" customWidth="1"/>
    <col min="4371" max="4371" width="8.33203125" style="154" bestFit="1" customWidth="1"/>
    <col min="4372" max="4372" width="8.77734375" style="154" bestFit="1" customWidth="1"/>
    <col min="4373" max="4373" width="8.33203125" style="154" bestFit="1" customWidth="1"/>
    <col min="4374" max="4374" width="8.77734375" style="154" bestFit="1" customWidth="1"/>
    <col min="4375" max="4375" width="8.33203125" style="154" bestFit="1" customWidth="1"/>
    <col min="4376" max="4376" width="8.77734375" style="154" bestFit="1" customWidth="1"/>
    <col min="4377" max="4377" width="8.33203125" style="154" bestFit="1" customWidth="1"/>
    <col min="4378" max="4378" width="8.77734375" style="154" bestFit="1" customWidth="1"/>
    <col min="4379" max="4379" width="8.33203125" style="154" bestFit="1" customWidth="1"/>
    <col min="4380" max="4381" width="6.77734375" style="154" customWidth="1"/>
    <col min="4382" max="4382" width="9.88671875" style="154" customWidth="1"/>
    <col min="4383" max="4383" width="9.21875" style="154" customWidth="1"/>
    <col min="4384" max="4385" width="8.77734375" style="154" bestFit="1" customWidth="1"/>
    <col min="4386" max="4386" width="4.6640625" style="154" customWidth="1"/>
    <col min="4387" max="4387" width="9.5546875" style="154" customWidth="1"/>
    <col min="4388" max="4388" width="10.5546875" style="154" customWidth="1"/>
    <col min="4389" max="4389" width="8.77734375" style="154" bestFit="1" customWidth="1"/>
    <col min="4390" max="4390" width="8.77734375" style="154" customWidth="1"/>
    <col min="4391" max="4391" width="4.6640625" style="154" customWidth="1"/>
    <col min="4392" max="4395" width="8.88671875" style="154"/>
    <col min="4396" max="4397" width="6.77734375" style="154" customWidth="1"/>
    <col min="4398" max="4398" width="3.88671875" style="154" customWidth="1"/>
    <col min="4399" max="4399" width="19.44140625" style="154" customWidth="1"/>
    <col min="4400" max="4400" width="13" style="154" customWidth="1"/>
    <col min="4401" max="4401" width="12.77734375" style="154" customWidth="1"/>
    <col min="4402" max="4402" width="9.109375" style="154" customWidth="1"/>
    <col min="4403" max="4403" width="17.109375" style="154" bestFit="1" customWidth="1"/>
    <col min="4404" max="4404" width="15.21875" style="154" bestFit="1" customWidth="1"/>
    <col min="4405" max="4405" width="11.33203125" style="154" bestFit="1" customWidth="1"/>
    <col min="4406" max="4406" width="27.77734375" style="154" customWidth="1"/>
    <col min="4407" max="4407" width="8.88671875" style="154"/>
    <col min="4408" max="4409" width="0" style="154" hidden="1" customWidth="1"/>
    <col min="4410" max="4609" width="8.88671875" style="154"/>
    <col min="4610" max="4610" width="5.33203125" style="154" customWidth="1"/>
    <col min="4611" max="4611" width="3.77734375" style="154" customWidth="1"/>
    <col min="4612" max="4612" width="2.44140625" style="154" customWidth="1"/>
    <col min="4613" max="4613" width="18.44140625" style="154" bestFit="1" customWidth="1"/>
    <col min="4614" max="4614" width="9.6640625" style="154" customWidth="1"/>
    <col min="4615" max="4615" width="9" style="154" customWidth="1"/>
    <col min="4616" max="4616" width="3.5546875" style="154" customWidth="1"/>
    <col min="4617" max="4617" width="13.21875" style="154" bestFit="1" customWidth="1"/>
    <col min="4618" max="4618" width="9.77734375" style="154" customWidth="1"/>
    <col min="4619" max="4619" width="10" style="154" customWidth="1"/>
    <col min="4620" max="4620" width="9.44140625" style="154" customWidth="1"/>
    <col min="4621" max="4622" width="6.77734375" style="154" customWidth="1"/>
    <col min="4623" max="4623" width="10.5546875" style="154" customWidth="1"/>
    <col min="4624" max="4624" width="9" style="154" customWidth="1"/>
    <col min="4625" max="4625" width="8.77734375" style="154" bestFit="1" customWidth="1"/>
    <col min="4626" max="4626" width="10.5546875" style="154" customWidth="1"/>
    <col min="4627" max="4627" width="8.33203125" style="154" bestFit="1" customWidth="1"/>
    <col min="4628" max="4628" width="8.77734375" style="154" bestFit="1" customWidth="1"/>
    <col min="4629" max="4629" width="8.33203125" style="154" bestFit="1" customWidth="1"/>
    <col min="4630" max="4630" width="8.77734375" style="154" bestFit="1" customWidth="1"/>
    <col min="4631" max="4631" width="8.33203125" style="154" bestFit="1" customWidth="1"/>
    <col min="4632" max="4632" width="8.77734375" style="154" bestFit="1" customWidth="1"/>
    <col min="4633" max="4633" width="8.33203125" style="154" bestFit="1" customWidth="1"/>
    <col min="4634" max="4634" width="8.77734375" style="154" bestFit="1" customWidth="1"/>
    <col min="4635" max="4635" width="8.33203125" style="154" bestFit="1" customWidth="1"/>
    <col min="4636" max="4637" width="6.77734375" style="154" customWidth="1"/>
    <col min="4638" max="4638" width="9.88671875" style="154" customWidth="1"/>
    <col min="4639" max="4639" width="9.21875" style="154" customWidth="1"/>
    <col min="4640" max="4641" width="8.77734375" style="154" bestFit="1" customWidth="1"/>
    <col min="4642" max="4642" width="4.6640625" style="154" customWidth="1"/>
    <col min="4643" max="4643" width="9.5546875" style="154" customWidth="1"/>
    <col min="4644" max="4644" width="10.5546875" style="154" customWidth="1"/>
    <col min="4645" max="4645" width="8.77734375" style="154" bestFit="1" customWidth="1"/>
    <col min="4646" max="4646" width="8.77734375" style="154" customWidth="1"/>
    <col min="4647" max="4647" width="4.6640625" style="154" customWidth="1"/>
    <col min="4648" max="4651" width="8.88671875" style="154"/>
    <col min="4652" max="4653" width="6.77734375" style="154" customWidth="1"/>
    <col min="4654" max="4654" width="3.88671875" style="154" customWidth="1"/>
    <col min="4655" max="4655" width="19.44140625" style="154" customWidth="1"/>
    <col min="4656" max="4656" width="13" style="154" customWidth="1"/>
    <col min="4657" max="4657" width="12.77734375" style="154" customWidth="1"/>
    <col min="4658" max="4658" width="9.109375" style="154" customWidth="1"/>
    <col min="4659" max="4659" width="17.109375" style="154" bestFit="1" customWidth="1"/>
    <col min="4660" max="4660" width="15.21875" style="154" bestFit="1" customWidth="1"/>
    <col min="4661" max="4661" width="11.33203125" style="154" bestFit="1" customWidth="1"/>
    <col min="4662" max="4662" width="27.77734375" style="154" customWidth="1"/>
    <col min="4663" max="4663" width="8.88671875" style="154"/>
    <col min="4664" max="4665" width="0" style="154" hidden="1" customWidth="1"/>
    <col min="4666" max="4865" width="8.88671875" style="154"/>
    <col min="4866" max="4866" width="5.33203125" style="154" customWidth="1"/>
    <col min="4867" max="4867" width="3.77734375" style="154" customWidth="1"/>
    <col min="4868" max="4868" width="2.44140625" style="154" customWidth="1"/>
    <col min="4869" max="4869" width="18.44140625" style="154" bestFit="1" customWidth="1"/>
    <col min="4870" max="4870" width="9.6640625" style="154" customWidth="1"/>
    <col min="4871" max="4871" width="9" style="154" customWidth="1"/>
    <col min="4872" max="4872" width="3.5546875" style="154" customWidth="1"/>
    <col min="4873" max="4873" width="13.21875" style="154" bestFit="1" customWidth="1"/>
    <col min="4874" max="4874" width="9.77734375" style="154" customWidth="1"/>
    <col min="4875" max="4875" width="10" style="154" customWidth="1"/>
    <col min="4876" max="4876" width="9.44140625" style="154" customWidth="1"/>
    <col min="4877" max="4878" width="6.77734375" style="154" customWidth="1"/>
    <col min="4879" max="4879" width="10.5546875" style="154" customWidth="1"/>
    <col min="4880" max="4880" width="9" style="154" customWidth="1"/>
    <col min="4881" max="4881" width="8.77734375" style="154" bestFit="1" customWidth="1"/>
    <col min="4882" max="4882" width="10.5546875" style="154" customWidth="1"/>
    <col min="4883" max="4883" width="8.33203125" style="154" bestFit="1" customWidth="1"/>
    <col min="4884" max="4884" width="8.77734375" style="154" bestFit="1" customWidth="1"/>
    <col min="4885" max="4885" width="8.33203125" style="154" bestFit="1" customWidth="1"/>
    <col min="4886" max="4886" width="8.77734375" style="154" bestFit="1" customWidth="1"/>
    <col min="4887" max="4887" width="8.33203125" style="154" bestFit="1" customWidth="1"/>
    <col min="4888" max="4888" width="8.77734375" style="154" bestFit="1" customWidth="1"/>
    <col min="4889" max="4889" width="8.33203125" style="154" bestFit="1" customWidth="1"/>
    <col min="4890" max="4890" width="8.77734375" style="154" bestFit="1" customWidth="1"/>
    <col min="4891" max="4891" width="8.33203125" style="154" bestFit="1" customWidth="1"/>
    <col min="4892" max="4893" width="6.77734375" style="154" customWidth="1"/>
    <col min="4894" max="4894" width="9.88671875" style="154" customWidth="1"/>
    <col min="4895" max="4895" width="9.21875" style="154" customWidth="1"/>
    <col min="4896" max="4897" width="8.77734375" style="154" bestFit="1" customWidth="1"/>
    <col min="4898" max="4898" width="4.6640625" style="154" customWidth="1"/>
    <col min="4899" max="4899" width="9.5546875" style="154" customWidth="1"/>
    <col min="4900" max="4900" width="10.5546875" style="154" customWidth="1"/>
    <col min="4901" max="4901" width="8.77734375" style="154" bestFit="1" customWidth="1"/>
    <col min="4902" max="4902" width="8.77734375" style="154" customWidth="1"/>
    <col min="4903" max="4903" width="4.6640625" style="154" customWidth="1"/>
    <col min="4904" max="4907" width="8.88671875" style="154"/>
    <col min="4908" max="4909" width="6.77734375" style="154" customWidth="1"/>
    <col min="4910" max="4910" width="3.88671875" style="154" customWidth="1"/>
    <col min="4911" max="4911" width="19.44140625" style="154" customWidth="1"/>
    <col min="4912" max="4912" width="13" style="154" customWidth="1"/>
    <col min="4913" max="4913" width="12.77734375" style="154" customWidth="1"/>
    <col min="4914" max="4914" width="9.109375" style="154" customWidth="1"/>
    <col min="4915" max="4915" width="17.109375" style="154" bestFit="1" customWidth="1"/>
    <col min="4916" max="4916" width="15.21875" style="154" bestFit="1" customWidth="1"/>
    <col min="4917" max="4917" width="11.33203125" style="154" bestFit="1" customWidth="1"/>
    <col min="4918" max="4918" width="27.77734375" style="154" customWidth="1"/>
    <col min="4919" max="4919" width="8.88671875" style="154"/>
    <col min="4920" max="4921" width="0" style="154" hidden="1" customWidth="1"/>
    <col min="4922" max="5121" width="8.88671875" style="154"/>
    <col min="5122" max="5122" width="5.33203125" style="154" customWidth="1"/>
    <col min="5123" max="5123" width="3.77734375" style="154" customWidth="1"/>
    <col min="5124" max="5124" width="2.44140625" style="154" customWidth="1"/>
    <col min="5125" max="5125" width="18.44140625" style="154" bestFit="1" customWidth="1"/>
    <col min="5126" max="5126" width="9.6640625" style="154" customWidth="1"/>
    <col min="5127" max="5127" width="9" style="154" customWidth="1"/>
    <col min="5128" max="5128" width="3.5546875" style="154" customWidth="1"/>
    <col min="5129" max="5129" width="13.21875" style="154" bestFit="1" customWidth="1"/>
    <col min="5130" max="5130" width="9.77734375" style="154" customWidth="1"/>
    <col min="5131" max="5131" width="10" style="154" customWidth="1"/>
    <col min="5132" max="5132" width="9.44140625" style="154" customWidth="1"/>
    <col min="5133" max="5134" width="6.77734375" style="154" customWidth="1"/>
    <col min="5135" max="5135" width="10.5546875" style="154" customWidth="1"/>
    <col min="5136" max="5136" width="9" style="154" customWidth="1"/>
    <col min="5137" max="5137" width="8.77734375" style="154" bestFit="1" customWidth="1"/>
    <col min="5138" max="5138" width="10.5546875" style="154" customWidth="1"/>
    <col min="5139" max="5139" width="8.33203125" style="154" bestFit="1" customWidth="1"/>
    <col min="5140" max="5140" width="8.77734375" style="154" bestFit="1" customWidth="1"/>
    <col min="5141" max="5141" width="8.33203125" style="154" bestFit="1" customWidth="1"/>
    <col min="5142" max="5142" width="8.77734375" style="154" bestFit="1" customWidth="1"/>
    <col min="5143" max="5143" width="8.33203125" style="154" bestFit="1" customWidth="1"/>
    <col min="5144" max="5144" width="8.77734375" style="154" bestFit="1" customWidth="1"/>
    <col min="5145" max="5145" width="8.33203125" style="154" bestFit="1" customWidth="1"/>
    <col min="5146" max="5146" width="8.77734375" style="154" bestFit="1" customWidth="1"/>
    <col min="5147" max="5147" width="8.33203125" style="154" bestFit="1" customWidth="1"/>
    <col min="5148" max="5149" width="6.77734375" style="154" customWidth="1"/>
    <col min="5150" max="5150" width="9.88671875" style="154" customWidth="1"/>
    <col min="5151" max="5151" width="9.21875" style="154" customWidth="1"/>
    <col min="5152" max="5153" width="8.77734375" style="154" bestFit="1" customWidth="1"/>
    <col min="5154" max="5154" width="4.6640625" style="154" customWidth="1"/>
    <col min="5155" max="5155" width="9.5546875" style="154" customWidth="1"/>
    <col min="5156" max="5156" width="10.5546875" style="154" customWidth="1"/>
    <col min="5157" max="5157" width="8.77734375" style="154" bestFit="1" customWidth="1"/>
    <col min="5158" max="5158" width="8.77734375" style="154" customWidth="1"/>
    <col min="5159" max="5159" width="4.6640625" style="154" customWidth="1"/>
    <col min="5160" max="5163" width="8.88671875" style="154"/>
    <col min="5164" max="5165" width="6.77734375" style="154" customWidth="1"/>
    <col min="5166" max="5166" width="3.88671875" style="154" customWidth="1"/>
    <col min="5167" max="5167" width="19.44140625" style="154" customWidth="1"/>
    <col min="5168" max="5168" width="13" style="154" customWidth="1"/>
    <col min="5169" max="5169" width="12.77734375" style="154" customWidth="1"/>
    <col min="5170" max="5170" width="9.109375" style="154" customWidth="1"/>
    <col min="5171" max="5171" width="17.109375" style="154" bestFit="1" customWidth="1"/>
    <col min="5172" max="5172" width="15.21875" style="154" bestFit="1" customWidth="1"/>
    <col min="5173" max="5173" width="11.33203125" style="154" bestFit="1" customWidth="1"/>
    <col min="5174" max="5174" width="27.77734375" style="154" customWidth="1"/>
    <col min="5175" max="5175" width="8.88671875" style="154"/>
    <col min="5176" max="5177" width="0" style="154" hidden="1" customWidth="1"/>
    <col min="5178" max="5377" width="8.88671875" style="154"/>
    <col min="5378" max="5378" width="5.33203125" style="154" customWidth="1"/>
    <col min="5379" max="5379" width="3.77734375" style="154" customWidth="1"/>
    <col min="5380" max="5380" width="2.44140625" style="154" customWidth="1"/>
    <col min="5381" max="5381" width="18.44140625" style="154" bestFit="1" customWidth="1"/>
    <col min="5382" max="5382" width="9.6640625" style="154" customWidth="1"/>
    <col min="5383" max="5383" width="9" style="154" customWidth="1"/>
    <col min="5384" max="5384" width="3.5546875" style="154" customWidth="1"/>
    <col min="5385" max="5385" width="13.21875" style="154" bestFit="1" customWidth="1"/>
    <col min="5386" max="5386" width="9.77734375" style="154" customWidth="1"/>
    <col min="5387" max="5387" width="10" style="154" customWidth="1"/>
    <col min="5388" max="5388" width="9.44140625" style="154" customWidth="1"/>
    <col min="5389" max="5390" width="6.77734375" style="154" customWidth="1"/>
    <col min="5391" max="5391" width="10.5546875" style="154" customWidth="1"/>
    <col min="5392" max="5392" width="9" style="154" customWidth="1"/>
    <col min="5393" max="5393" width="8.77734375" style="154" bestFit="1" customWidth="1"/>
    <col min="5394" max="5394" width="10.5546875" style="154" customWidth="1"/>
    <col min="5395" max="5395" width="8.33203125" style="154" bestFit="1" customWidth="1"/>
    <col min="5396" max="5396" width="8.77734375" style="154" bestFit="1" customWidth="1"/>
    <col min="5397" max="5397" width="8.33203125" style="154" bestFit="1" customWidth="1"/>
    <col min="5398" max="5398" width="8.77734375" style="154" bestFit="1" customWidth="1"/>
    <col min="5399" max="5399" width="8.33203125" style="154" bestFit="1" customWidth="1"/>
    <col min="5400" max="5400" width="8.77734375" style="154" bestFit="1" customWidth="1"/>
    <col min="5401" max="5401" width="8.33203125" style="154" bestFit="1" customWidth="1"/>
    <col min="5402" max="5402" width="8.77734375" style="154" bestFit="1" customWidth="1"/>
    <col min="5403" max="5403" width="8.33203125" style="154" bestFit="1" customWidth="1"/>
    <col min="5404" max="5405" width="6.77734375" style="154" customWidth="1"/>
    <col min="5406" max="5406" width="9.88671875" style="154" customWidth="1"/>
    <col min="5407" max="5407" width="9.21875" style="154" customWidth="1"/>
    <col min="5408" max="5409" width="8.77734375" style="154" bestFit="1" customWidth="1"/>
    <col min="5410" max="5410" width="4.6640625" style="154" customWidth="1"/>
    <col min="5411" max="5411" width="9.5546875" style="154" customWidth="1"/>
    <col min="5412" max="5412" width="10.5546875" style="154" customWidth="1"/>
    <col min="5413" max="5413" width="8.77734375" style="154" bestFit="1" customWidth="1"/>
    <col min="5414" max="5414" width="8.77734375" style="154" customWidth="1"/>
    <col min="5415" max="5415" width="4.6640625" style="154" customWidth="1"/>
    <col min="5416" max="5419" width="8.88671875" style="154"/>
    <col min="5420" max="5421" width="6.77734375" style="154" customWidth="1"/>
    <col min="5422" max="5422" width="3.88671875" style="154" customWidth="1"/>
    <col min="5423" max="5423" width="19.44140625" style="154" customWidth="1"/>
    <col min="5424" max="5424" width="13" style="154" customWidth="1"/>
    <col min="5425" max="5425" width="12.77734375" style="154" customWidth="1"/>
    <col min="5426" max="5426" width="9.109375" style="154" customWidth="1"/>
    <col min="5427" max="5427" width="17.109375" style="154" bestFit="1" customWidth="1"/>
    <col min="5428" max="5428" width="15.21875" style="154" bestFit="1" customWidth="1"/>
    <col min="5429" max="5429" width="11.33203125" style="154" bestFit="1" customWidth="1"/>
    <col min="5430" max="5430" width="27.77734375" style="154" customWidth="1"/>
    <col min="5431" max="5431" width="8.88671875" style="154"/>
    <col min="5432" max="5433" width="0" style="154" hidden="1" customWidth="1"/>
    <col min="5434" max="5633" width="8.88671875" style="154"/>
    <col min="5634" max="5634" width="5.33203125" style="154" customWidth="1"/>
    <col min="5635" max="5635" width="3.77734375" style="154" customWidth="1"/>
    <col min="5636" max="5636" width="2.44140625" style="154" customWidth="1"/>
    <col min="5637" max="5637" width="18.44140625" style="154" bestFit="1" customWidth="1"/>
    <col min="5638" max="5638" width="9.6640625" style="154" customWidth="1"/>
    <col min="5639" max="5639" width="9" style="154" customWidth="1"/>
    <col min="5640" max="5640" width="3.5546875" style="154" customWidth="1"/>
    <col min="5641" max="5641" width="13.21875" style="154" bestFit="1" customWidth="1"/>
    <col min="5642" max="5642" width="9.77734375" style="154" customWidth="1"/>
    <col min="5643" max="5643" width="10" style="154" customWidth="1"/>
    <col min="5644" max="5644" width="9.44140625" style="154" customWidth="1"/>
    <col min="5645" max="5646" width="6.77734375" style="154" customWidth="1"/>
    <col min="5647" max="5647" width="10.5546875" style="154" customWidth="1"/>
    <col min="5648" max="5648" width="9" style="154" customWidth="1"/>
    <col min="5649" max="5649" width="8.77734375" style="154" bestFit="1" customWidth="1"/>
    <col min="5650" max="5650" width="10.5546875" style="154" customWidth="1"/>
    <col min="5651" max="5651" width="8.33203125" style="154" bestFit="1" customWidth="1"/>
    <col min="5652" max="5652" width="8.77734375" style="154" bestFit="1" customWidth="1"/>
    <col min="5653" max="5653" width="8.33203125" style="154" bestFit="1" customWidth="1"/>
    <col min="5654" max="5654" width="8.77734375" style="154" bestFit="1" customWidth="1"/>
    <col min="5655" max="5655" width="8.33203125" style="154" bestFit="1" customWidth="1"/>
    <col min="5656" max="5656" width="8.77734375" style="154" bestFit="1" customWidth="1"/>
    <col min="5657" max="5657" width="8.33203125" style="154" bestFit="1" customWidth="1"/>
    <col min="5658" max="5658" width="8.77734375" style="154" bestFit="1" customWidth="1"/>
    <col min="5659" max="5659" width="8.33203125" style="154" bestFit="1" customWidth="1"/>
    <col min="5660" max="5661" width="6.77734375" style="154" customWidth="1"/>
    <col min="5662" max="5662" width="9.88671875" style="154" customWidth="1"/>
    <col min="5663" max="5663" width="9.21875" style="154" customWidth="1"/>
    <col min="5664" max="5665" width="8.77734375" style="154" bestFit="1" customWidth="1"/>
    <col min="5666" max="5666" width="4.6640625" style="154" customWidth="1"/>
    <col min="5667" max="5667" width="9.5546875" style="154" customWidth="1"/>
    <col min="5668" max="5668" width="10.5546875" style="154" customWidth="1"/>
    <col min="5669" max="5669" width="8.77734375" style="154" bestFit="1" customWidth="1"/>
    <col min="5670" max="5670" width="8.77734375" style="154" customWidth="1"/>
    <col min="5671" max="5671" width="4.6640625" style="154" customWidth="1"/>
    <col min="5672" max="5675" width="8.88671875" style="154"/>
    <col min="5676" max="5677" width="6.77734375" style="154" customWidth="1"/>
    <col min="5678" max="5678" width="3.88671875" style="154" customWidth="1"/>
    <col min="5679" max="5679" width="19.44140625" style="154" customWidth="1"/>
    <col min="5680" max="5680" width="13" style="154" customWidth="1"/>
    <col min="5681" max="5681" width="12.77734375" style="154" customWidth="1"/>
    <col min="5682" max="5682" width="9.109375" style="154" customWidth="1"/>
    <col min="5683" max="5683" width="17.109375" style="154" bestFit="1" customWidth="1"/>
    <col min="5684" max="5684" width="15.21875" style="154" bestFit="1" customWidth="1"/>
    <col min="5685" max="5685" width="11.33203125" style="154" bestFit="1" customWidth="1"/>
    <col min="5686" max="5686" width="27.77734375" style="154" customWidth="1"/>
    <col min="5687" max="5687" width="8.88671875" style="154"/>
    <col min="5688" max="5689" width="0" style="154" hidden="1" customWidth="1"/>
    <col min="5690" max="5889" width="8.88671875" style="154"/>
    <col min="5890" max="5890" width="5.33203125" style="154" customWidth="1"/>
    <col min="5891" max="5891" width="3.77734375" style="154" customWidth="1"/>
    <col min="5892" max="5892" width="2.44140625" style="154" customWidth="1"/>
    <col min="5893" max="5893" width="18.44140625" style="154" bestFit="1" customWidth="1"/>
    <col min="5894" max="5894" width="9.6640625" style="154" customWidth="1"/>
    <col min="5895" max="5895" width="9" style="154" customWidth="1"/>
    <col min="5896" max="5896" width="3.5546875" style="154" customWidth="1"/>
    <col min="5897" max="5897" width="13.21875" style="154" bestFit="1" customWidth="1"/>
    <col min="5898" max="5898" width="9.77734375" style="154" customWidth="1"/>
    <col min="5899" max="5899" width="10" style="154" customWidth="1"/>
    <col min="5900" max="5900" width="9.44140625" style="154" customWidth="1"/>
    <col min="5901" max="5902" width="6.77734375" style="154" customWidth="1"/>
    <col min="5903" max="5903" width="10.5546875" style="154" customWidth="1"/>
    <col min="5904" max="5904" width="9" style="154" customWidth="1"/>
    <col min="5905" max="5905" width="8.77734375" style="154" bestFit="1" customWidth="1"/>
    <col min="5906" max="5906" width="10.5546875" style="154" customWidth="1"/>
    <col min="5907" max="5907" width="8.33203125" style="154" bestFit="1" customWidth="1"/>
    <col min="5908" max="5908" width="8.77734375" style="154" bestFit="1" customWidth="1"/>
    <col min="5909" max="5909" width="8.33203125" style="154" bestFit="1" customWidth="1"/>
    <col min="5910" max="5910" width="8.77734375" style="154" bestFit="1" customWidth="1"/>
    <col min="5911" max="5911" width="8.33203125" style="154" bestFit="1" customWidth="1"/>
    <col min="5912" max="5912" width="8.77734375" style="154" bestFit="1" customWidth="1"/>
    <col min="5913" max="5913" width="8.33203125" style="154" bestFit="1" customWidth="1"/>
    <col min="5914" max="5914" width="8.77734375" style="154" bestFit="1" customWidth="1"/>
    <col min="5915" max="5915" width="8.33203125" style="154" bestFit="1" customWidth="1"/>
    <col min="5916" max="5917" width="6.77734375" style="154" customWidth="1"/>
    <col min="5918" max="5918" width="9.88671875" style="154" customWidth="1"/>
    <col min="5919" max="5919" width="9.21875" style="154" customWidth="1"/>
    <col min="5920" max="5921" width="8.77734375" style="154" bestFit="1" customWidth="1"/>
    <col min="5922" max="5922" width="4.6640625" style="154" customWidth="1"/>
    <col min="5923" max="5923" width="9.5546875" style="154" customWidth="1"/>
    <col min="5924" max="5924" width="10.5546875" style="154" customWidth="1"/>
    <col min="5925" max="5925" width="8.77734375" style="154" bestFit="1" customWidth="1"/>
    <col min="5926" max="5926" width="8.77734375" style="154" customWidth="1"/>
    <col min="5927" max="5927" width="4.6640625" style="154" customWidth="1"/>
    <col min="5928" max="5931" width="8.88671875" style="154"/>
    <col min="5932" max="5933" width="6.77734375" style="154" customWidth="1"/>
    <col min="5934" max="5934" width="3.88671875" style="154" customWidth="1"/>
    <col min="5935" max="5935" width="19.44140625" style="154" customWidth="1"/>
    <col min="5936" max="5936" width="13" style="154" customWidth="1"/>
    <col min="5937" max="5937" width="12.77734375" style="154" customWidth="1"/>
    <col min="5938" max="5938" width="9.109375" style="154" customWidth="1"/>
    <col min="5939" max="5939" width="17.109375" style="154" bestFit="1" customWidth="1"/>
    <col min="5940" max="5940" width="15.21875" style="154" bestFit="1" customWidth="1"/>
    <col min="5941" max="5941" width="11.33203125" style="154" bestFit="1" customWidth="1"/>
    <col min="5942" max="5942" width="27.77734375" style="154" customWidth="1"/>
    <col min="5943" max="5943" width="8.88671875" style="154"/>
    <col min="5944" max="5945" width="0" style="154" hidden="1" customWidth="1"/>
    <col min="5946" max="6145" width="8.88671875" style="154"/>
    <col min="6146" max="6146" width="5.33203125" style="154" customWidth="1"/>
    <col min="6147" max="6147" width="3.77734375" style="154" customWidth="1"/>
    <col min="6148" max="6148" width="2.44140625" style="154" customWidth="1"/>
    <col min="6149" max="6149" width="18.44140625" style="154" bestFit="1" customWidth="1"/>
    <col min="6150" max="6150" width="9.6640625" style="154" customWidth="1"/>
    <col min="6151" max="6151" width="9" style="154" customWidth="1"/>
    <col min="6152" max="6152" width="3.5546875" style="154" customWidth="1"/>
    <col min="6153" max="6153" width="13.21875" style="154" bestFit="1" customWidth="1"/>
    <col min="6154" max="6154" width="9.77734375" style="154" customWidth="1"/>
    <col min="6155" max="6155" width="10" style="154" customWidth="1"/>
    <col min="6156" max="6156" width="9.44140625" style="154" customWidth="1"/>
    <col min="6157" max="6158" width="6.77734375" style="154" customWidth="1"/>
    <col min="6159" max="6159" width="10.5546875" style="154" customWidth="1"/>
    <col min="6160" max="6160" width="9" style="154" customWidth="1"/>
    <col min="6161" max="6161" width="8.77734375" style="154" bestFit="1" customWidth="1"/>
    <col min="6162" max="6162" width="10.5546875" style="154" customWidth="1"/>
    <col min="6163" max="6163" width="8.33203125" style="154" bestFit="1" customWidth="1"/>
    <col min="6164" max="6164" width="8.77734375" style="154" bestFit="1" customWidth="1"/>
    <col min="6165" max="6165" width="8.33203125" style="154" bestFit="1" customWidth="1"/>
    <col min="6166" max="6166" width="8.77734375" style="154" bestFit="1" customWidth="1"/>
    <col min="6167" max="6167" width="8.33203125" style="154" bestFit="1" customWidth="1"/>
    <col min="6168" max="6168" width="8.77734375" style="154" bestFit="1" customWidth="1"/>
    <col min="6169" max="6169" width="8.33203125" style="154" bestFit="1" customWidth="1"/>
    <col min="6170" max="6170" width="8.77734375" style="154" bestFit="1" customWidth="1"/>
    <col min="6171" max="6171" width="8.33203125" style="154" bestFit="1" customWidth="1"/>
    <col min="6172" max="6173" width="6.77734375" style="154" customWidth="1"/>
    <col min="6174" max="6174" width="9.88671875" style="154" customWidth="1"/>
    <col min="6175" max="6175" width="9.21875" style="154" customWidth="1"/>
    <col min="6176" max="6177" width="8.77734375" style="154" bestFit="1" customWidth="1"/>
    <col min="6178" max="6178" width="4.6640625" style="154" customWidth="1"/>
    <col min="6179" max="6179" width="9.5546875" style="154" customWidth="1"/>
    <col min="6180" max="6180" width="10.5546875" style="154" customWidth="1"/>
    <col min="6181" max="6181" width="8.77734375" style="154" bestFit="1" customWidth="1"/>
    <col min="6182" max="6182" width="8.77734375" style="154" customWidth="1"/>
    <col min="6183" max="6183" width="4.6640625" style="154" customWidth="1"/>
    <col min="6184" max="6187" width="8.88671875" style="154"/>
    <col min="6188" max="6189" width="6.77734375" style="154" customWidth="1"/>
    <col min="6190" max="6190" width="3.88671875" style="154" customWidth="1"/>
    <col min="6191" max="6191" width="19.44140625" style="154" customWidth="1"/>
    <col min="6192" max="6192" width="13" style="154" customWidth="1"/>
    <col min="6193" max="6193" width="12.77734375" style="154" customWidth="1"/>
    <col min="6194" max="6194" width="9.109375" style="154" customWidth="1"/>
    <col min="6195" max="6195" width="17.109375" style="154" bestFit="1" customWidth="1"/>
    <col min="6196" max="6196" width="15.21875" style="154" bestFit="1" customWidth="1"/>
    <col min="6197" max="6197" width="11.33203125" style="154" bestFit="1" customWidth="1"/>
    <col min="6198" max="6198" width="27.77734375" style="154" customWidth="1"/>
    <col min="6199" max="6199" width="8.88671875" style="154"/>
    <col min="6200" max="6201" width="0" style="154" hidden="1" customWidth="1"/>
    <col min="6202" max="6401" width="8.88671875" style="154"/>
    <col min="6402" max="6402" width="5.33203125" style="154" customWidth="1"/>
    <col min="6403" max="6403" width="3.77734375" style="154" customWidth="1"/>
    <col min="6404" max="6404" width="2.44140625" style="154" customWidth="1"/>
    <col min="6405" max="6405" width="18.44140625" style="154" bestFit="1" customWidth="1"/>
    <col min="6406" max="6406" width="9.6640625" style="154" customWidth="1"/>
    <col min="6407" max="6407" width="9" style="154" customWidth="1"/>
    <col min="6408" max="6408" width="3.5546875" style="154" customWidth="1"/>
    <col min="6409" max="6409" width="13.21875" style="154" bestFit="1" customWidth="1"/>
    <col min="6410" max="6410" width="9.77734375" style="154" customWidth="1"/>
    <col min="6411" max="6411" width="10" style="154" customWidth="1"/>
    <col min="6412" max="6412" width="9.44140625" style="154" customWidth="1"/>
    <col min="6413" max="6414" width="6.77734375" style="154" customWidth="1"/>
    <col min="6415" max="6415" width="10.5546875" style="154" customWidth="1"/>
    <col min="6416" max="6416" width="9" style="154" customWidth="1"/>
    <col min="6417" max="6417" width="8.77734375" style="154" bestFit="1" customWidth="1"/>
    <col min="6418" max="6418" width="10.5546875" style="154" customWidth="1"/>
    <col min="6419" max="6419" width="8.33203125" style="154" bestFit="1" customWidth="1"/>
    <col min="6420" max="6420" width="8.77734375" style="154" bestFit="1" customWidth="1"/>
    <col min="6421" max="6421" width="8.33203125" style="154" bestFit="1" customWidth="1"/>
    <col min="6422" max="6422" width="8.77734375" style="154" bestFit="1" customWidth="1"/>
    <col min="6423" max="6423" width="8.33203125" style="154" bestFit="1" customWidth="1"/>
    <col min="6424" max="6424" width="8.77734375" style="154" bestFit="1" customWidth="1"/>
    <col min="6425" max="6425" width="8.33203125" style="154" bestFit="1" customWidth="1"/>
    <col min="6426" max="6426" width="8.77734375" style="154" bestFit="1" customWidth="1"/>
    <col min="6427" max="6427" width="8.33203125" style="154" bestFit="1" customWidth="1"/>
    <col min="6428" max="6429" width="6.77734375" style="154" customWidth="1"/>
    <col min="6430" max="6430" width="9.88671875" style="154" customWidth="1"/>
    <col min="6431" max="6431" width="9.21875" style="154" customWidth="1"/>
    <col min="6432" max="6433" width="8.77734375" style="154" bestFit="1" customWidth="1"/>
    <col min="6434" max="6434" width="4.6640625" style="154" customWidth="1"/>
    <col min="6435" max="6435" width="9.5546875" style="154" customWidth="1"/>
    <col min="6436" max="6436" width="10.5546875" style="154" customWidth="1"/>
    <col min="6437" max="6437" width="8.77734375" style="154" bestFit="1" customWidth="1"/>
    <col min="6438" max="6438" width="8.77734375" style="154" customWidth="1"/>
    <col min="6439" max="6439" width="4.6640625" style="154" customWidth="1"/>
    <col min="6440" max="6443" width="8.88671875" style="154"/>
    <col min="6444" max="6445" width="6.77734375" style="154" customWidth="1"/>
    <col min="6446" max="6446" width="3.88671875" style="154" customWidth="1"/>
    <col min="6447" max="6447" width="19.44140625" style="154" customWidth="1"/>
    <col min="6448" max="6448" width="13" style="154" customWidth="1"/>
    <col min="6449" max="6449" width="12.77734375" style="154" customWidth="1"/>
    <col min="6450" max="6450" width="9.109375" style="154" customWidth="1"/>
    <col min="6451" max="6451" width="17.109375" style="154" bestFit="1" customWidth="1"/>
    <col min="6452" max="6452" width="15.21875" style="154" bestFit="1" customWidth="1"/>
    <col min="6453" max="6453" width="11.33203125" style="154" bestFit="1" customWidth="1"/>
    <col min="6454" max="6454" width="27.77734375" style="154" customWidth="1"/>
    <col min="6455" max="6455" width="8.88671875" style="154"/>
    <col min="6456" max="6457" width="0" style="154" hidden="1" customWidth="1"/>
    <col min="6458" max="6657" width="8.88671875" style="154"/>
    <col min="6658" max="6658" width="5.33203125" style="154" customWidth="1"/>
    <col min="6659" max="6659" width="3.77734375" style="154" customWidth="1"/>
    <col min="6660" max="6660" width="2.44140625" style="154" customWidth="1"/>
    <col min="6661" max="6661" width="18.44140625" style="154" bestFit="1" customWidth="1"/>
    <col min="6662" max="6662" width="9.6640625" style="154" customWidth="1"/>
    <col min="6663" max="6663" width="9" style="154" customWidth="1"/>
    <col min="6664" max="6664" width="3.5546875" style="154" customWidth="1"/>
    <col min="6665" max="6665" width="13.21875" style="154" bestFit="1" customWidth="1"/>
    <col min="6666" max="6666" width="9.77734375" style="154" customWidth="1"/>
    <col min="6667" max="6667" width="10" style="154" customWidth="1"/>
    <col min="6668" max="6668" width="9.44140625" style="154" customWidth="1"/>
    <col min="6669" max="6670" width="6.77734375" style="154" customWidth="1"/>
    <col min="6671" max="6671" width="10.5546875" style="154" customWidth="1"/>
    <col min="6672" max="6672" width="9" style="154" customWidth="1"/>
    <col min="6673" max="6673" width="8.77734375" style="154" bestFit="1" customWidth="1"/>
    <col min="6674" max="6674" width="10.5546875" style="154" customWidth="1"/>
    <col min="6675" max="6675" width="8.33203125" style="154" bestFit="1" customWidth="1"/>
    <col min="6676" max="6676" width="8.77734375" style="154" bestFit="1" customWidth="1"/>
    <col min="6677" max="6677" width="8.33203125" style="154" bestFit="1" customWidth="1"/>
    <col min="6678" max="6678" width="8.77734375" style="154" bestFit="1" customWidth="1"/>
    <col min="6679" max="6679" width="8.33203125" style="154" bestFit="1" customWidth="1"/>
    <col min="6680" max="6680" width="8.77734375" style="154" bestFit="1" customWidth="1"/>
    <col min="6681" max="6681" width="8.33203125" style="154" bestFit="1" customWidth="1"/>
    <col min="6682" max="6682" width="8.77734375" style="154" bestFit="1" customWidth="1"/>
    <col min="6683" max="6683" width="8.33203125" style="154" bestFit="1" customWidth="1"/>
    <col min="6684" max="6685" width="6.77734375" style="154" customWidth="1"/>
    <col min="6686" max="6686" width="9.88671875" style="154" customWidth="1"/>
    <col min="6687" max="6687" width="9.21875" style="154" customWidth="1"/>
    <col min="6688" max="6689" width="8.77734375" style="154" bestFit="1" customWidth="1"/>
    <col min="6690" max="6690" width="4.6640625" style="154" customWidth="1"/>
    <col min="6691" max="6691" width="9.5546875" style="154" customWidth="1"/>
    <col min="6692" max="6692" width="10.5546875" style="154" customWidth="1"/>
    <col min="6693" max="6693" width="8.77734375" style="154" bestFit="1" customWidth="1"/>
    <col min="6694" max="6694" width="8.77734375" style="154" customWidth="1"/>
    <col min="6695" max="6695" width="4.6640625" style="154" customWidth="1"/>
    <col min="6696" max="6699" width="8.88671875" style="154"/>
    <col min="6700" max="6701" width="6.77734375" style="154" customWidth="1"/>
    <col min="6702" max="6702" width="3.88671875" style="154" customWidth="1"/>
    <col min="6703" max="6703" width="19.44140625" style="154" customWidth="1"/>
    <col min="6704" max="6704" width="13" style="154" customWidth="1"/>
    <col min="6705" max="6705" width="12.77734375" style="154" customWidth="1"/>
    <col min="6706" max="6706" width="9.109375" style="154" customWidth="1"/>
    <col min="6707" max="6707" width="17.109375" style="154" bestFit="1" customWidth="1"/>
    <col min="6708" max="6708" width="15.21875" style="154" bestFit="1" customWidth="1"/>
    <col min="6709" max="6709" width="11.33203125" style="154" bestFit="1" customWidth="1"/>
    <col min="6710" max="6710" width="27.77734375" style="154" customWidth="1"/>
    <col min="6711" max="6711" width="8.88671875" style="154"/>
    <col min="6712" max="6713" width="0" style="154" hidden="1" customWidth="1"/>
    <col min="6714" max="6913" width="8.88671875" style="154"/>
    <col min="6914" max="6914" width="5.33203125" style="154" customWidth="1"/>
    <col min="6915" max="6915" width="3.77734375" style="154" customWidth="1"/>
    <col min="6916" max="6916" width="2.44140625" style="154" customWidth="1"/>
    <col min="6917" max="6917" width="18.44140625" style="154" bestFit="1" customWidth="1"/>
    <col min="6918" max="6918" width="9.6640625" style="154" customWidth="1"/>
    <col min="6919" max="6919" width="9" style="154" customWidth="1"/>
    <col min="6920" max="6920" width="3.5546875" style="154" customWidth="1"/>
    <col min="6921" max="6921" width="13.21875" style="154" bestFit="1" customWidth="1"/>
    <col min="6922" max="6922" width="9.77734375" style="154" customWidth="1"/>
    <col min="6923" max="6923" width="10" style="154" customWidth="1"/>
    <col min="6924" max="6924" width="9.44140625" style="154" customWidth="1"/>
    <col min="6925" max="6926" width="6.77734375" style="154" customWidth="1"/>
    <col min="6927" max="6927" width="10.5546875" style="154" customWidth="1"/>
    <col min="6928" max="6928" width="9" style="154" customWidth="1"/>
    <col min="6929" max="6929" width="8.77734375" style="154" bestFit="1" customWidth="1"/>
    <col min="6930" max="6930" width="10.5546875" style="154" customWidth="1"/>
    <col min="6931" max="6931" width="8.33203125" style="154" bestFit="1" customWidth="1"/>
    <col min="6932" max="6932" width="8.77734375" style="154" bestFit="1" customWidth="1"/>
    <col min="6933" max="6933" width="8.33203125" style="154" bestFit="1" customWidth="1"/>
    <col min="6934" max="6934" width="8.77734375" style="154" bestFit="1" customWidth="1"/>
    <col min="6935" max="6935" width="8.33203125" style="154" bestFit="1" customWidth="1"/>
    <col min="6936" max="6936" width="8.77734375" style="154" bestFit="1" customWidth="1"/>
    <col min="6937" max="6937" width="8.33203125" style="154" bestFit="1" customWidth="1"/>
    <col min="6938" max="6938" width="8.77734375" style="154" bestFit="1" customWidth="1"/>
    <col min="6939" max="6939" width="8.33203125" style="154" bestFit="1" customWidth="1"/>
    <col min="6940" max="6941" width="6.77734375" style="154" customWidth="1"/>
    <col min="6942" max="6942" width="9.88671875" style="154" customWidth="1"/>
    <col min="6943" max="6943" width="9.21875" style="154" customWidth="1"/>
    <col min="6944" max="6945" width="8.77734375" style="154" bestFit="1" customWidth="1"/>
    <col min="6946" max="6946" width="4.6640625" style="154" customWidth="1"/>
    <col min="6947" max="6947" width="9.5546875" style="154" customWidth="1"/>
    <col min="6948" max="6948" width="10.5546875" style="154" customWidth="1"/>
    <col min="6949" max="6949" width="8.77734375" style="154" bestFit="1" customWidth="1"/>
    <col min="6950" max="6950" width="8.77734375" style="154" customWidth="1"/>
    <col min="6951" max="6951" width="4.6640625" style="154" customWidth="1"/>
    <col min="6952" max="6955" width="8.88671875" style="154"/>
    <col min="6956" max="6957" width="6.77734375" style="154" customWidth="1"/>
    <col min="6958" max="6958" width="3.88671875" style="154" customWidth="1"/>
    <col min="6959" max="6959" width="19.44140625" style="154" customWidth="1"/>
    <col min="6960" max="6960" width="13" style="154" customWidth="1"/>
    <col min="6961" max="6961" width="12.77734375" style="154" customWidth="1"/>
    <col min="6962" max="6962" width="9.109375" style="154" customWidth="1"/>
    <col min="6963" max="6963" width="17.109375" style="154" bestFit="1" customWidth="1"/>
    <col min="6964" max="6964" width="15.21875" style="154" bestFit="1" customWidth="1"/>
    <col min="6965" max="6965" width="11.33203125" style="154" bestFit="1" customWidth="1"/>
    <col min="6966" max="6966" width="27.77734375" style="154" customWidth="1"/>
    <col min="6967" max="6967" width="8.88671875" style="154"/>
    <col min="6968" max="6969" width="0" style="154" hidden="1" customWidth="1"/>
    <col min="6970" max="7169" width="8.88671875" style="154"/>
    <col min="7170" max="7170" width="5.33203125" style="154" customWidth="1"/>
    <col min="7171" max="7171" width="3.77734375" style="154" customWidth="1"/>
    <col min="7172" max="7172" width="2.44140625" style="154" customWidth="1"/>
    <col min="7173" max="7173" width="18.44140625" style="154" bestFit="1" customWidth="1"/>
    <col min="7174" max="7174" width="9.6640625" style="154" customWidth="1"/>
    <col min="7175" max="7175" width="9" style="154" customWidth="1"/>
    <col min="7176" max="7176" width="3.5546875" style="154" customWidth="1"/>
    <col min="7177" max="7177" width="13.21875" style="154" bestFit="1" customWidth="1"/>
    <col min="7178" max="7178" width="9.77734375" style="154" customWidth="1"/>
    <col min="7179" max="7179" width="10" style="154" customWidth="1"/>
    <col min="7180" max="7180" width="9.44140625" style="154" customWidth="1"/>
    <col min="7181" max="7182" width="6.77734375" style="154" customWidth="1"/>
    <col min="7183" max="7183" width="10.5546875" style="154" customWidth="1"/>
    <col min="7184" max="7184" width="9" style="154" customWidth="1"/>
    <col min="7185" max="7185" width="8.77734375" style="154" bestFit="1" customWidth="1"/>
    <col min="7186" max="7186" width="10.5546875" style="154" customWidth="1"/>
    <col min="7187" max="7187" width="8.33203125" style="154" bestFit="1" customWidth="1"/>
    <col min="7188" max="7188" width="8.77734375" style="154" bestFit="1" customWidth="1"/>
    <col min="7189" max="7189" width="8.33203125" style="154" bestFit="1" customWidth="1"/>
    <col min="7190" max="7190" width="8.77734375" style="154" bestFit="1" customWidth="1"/>
    <col min="7191" max="7191" width="8.33203125" style="154" bestFit="1" customWidth="1"/>
    <col min="7192" max="7192" width="8.77734375" style="154" bestFit="1" customWidth="1"/>
    <col min="7193" max="7193" width="8.33203125" style="154" bestFit="1" customWidth="1"/>
    <col min="7194" max="7194" width="8.77734375" style="154" bestFit="1" customWidth="1"/>
    <col min="7195" max="7195" width="8.33203125" style="154" bestFit="1" customWidth="1"/>
    <col min="7196" max="7197" width="6.77734375" style="154" customWidth="1"/>
    <col min="7198" max="7198" width="9.88671875" style="154" customWidth="1"/>
    <col min="7199" max="7199" width="9.21875" style="154" customWidth="1"/>
    <col min="7200" max="7201" width="8.77734375" style="154" bestFit="1" customWidth="1"/>
    <col min="7202" max="7202" width="4.6640625" style="154" customWidth="1"/>
    <col min="7203" max="7203" width="9.5546875" style="154" customWidth="1"/>
    <col min="7204" max="7204" width="10.5546875" style="154" customWidth="1"/>
    <col min="7205" max="7205" width="8.77734375" style="154" bestFit="1" customWidth="1"/>
    <col min="7206" max="7206" width="8.77734375" style="154" customWidth="1"/>
    <col min="7207" max="7207" width="4.6640625" style="154" customWidth="1"/>
    <col min="7208" max="7211" width="8.88671875" style="154"/>
    <col min="7212" max="7213" width="6.77734375" style="154" customWidth="1"/>
    <col min="7214" max="7214" width="3.88671875" style="154" customWidth="1"/>
    <col min="7215" max="7215" width="19.44140625" style="154" customWidth="1"/>
    <col min="7216" max="7216" width="13" style="154" customWidth="1"/>
    <col min="7217" max="7217" width="12.77734375" style="154" customWidth="1"/>
    <col min="7218" max="7218" width="9.109375" style="154" customWidth="1"/>
    <col min="7219" max="7219" width="17.109375" style="154" bestFit="1" customWidth="1"/>
    <col min="7220" max="7220" width="15.21875" style="154" bestFit="1" customWidth="1"/>
    <col min="7221" max="7221" width="11.33203125" style="154" bestFit="1" customWidth="1"/>
    <col min="7222" max="7222" width="27.77734375" style="154" customWidth="1"/>
    <col min="7223" max="7223" width="8.88671875" style="154"/>
    <col min="7224" max="7225" width="0" style="154" hidden="1" customWidth="1"/>
    <col min="7226" max="7425" width="8.88671875" style="154"/>
    <col min="7426" max="7426" width="5.33203125" style="154" customWidth="1"/>
    <col min="7427" max="7427" width="3.77734375" style="154" customWidth="1"/>
    <col min="7428" max="7428" width="2.44140625" style="154" customWidth="1"/>
    <col min="7429" max="7429" width="18.44140625" style="154" bestFit="1" customWidth="1"/>
    <col min="7430" max="7430" width="9.6640625" style="154" customWidth="1"/>
    <col min="7431" max="7431" width="9" style="154" customWidth="1"/>
    <col min="7432" max="7432" width="3.5546875" style="154" customWidth="1"/>
    <col min="7433" max="7433" width="13.21875" style="154" bestFit="1" customWidth="1"/>
    <col min="7434" max="7434" width="9.77734375" style="154" customWidth="1"/>
    <col min="7435" max="7435" width="10" style="154" customWidth="1"/>
    <col min="7436" max="7436" width="9.44140625" style="154" customWidth="1"/>
    <col min="7437" max="7438" width="6.77734375" style="154" customWidth="1"/>
    <col min="7439" max="7439" width="10.5546875" style="154" customWidth="1"/>
    <col min="7440" max="7440" width="9" style="154" customWidth="1"/>
    <col min="7441" max="7441" width="8.77734375" style="154" bestFit="1" customWidth="1"/>
    <col min="7442" max="7442" width="10.5546875" style="154" customWidth="1"/>
    <col min="7443" max="7443" width="8.33203125" style="154" bestFit="1" customWidth="1"/>
    <col min="7444" max="7444" width="8.77734375" style="154" bestFit="1" customWidth="1"/>
    <col min="7445" max="7445" width="8.33203125" style="154" bestFit="1" customWidth="1"/>
    <col min="7446" max="7446" width="8.77734375" style="154" bestFit="1" customWidth="1"/>
    <col min="7447" max="7447" width="8.33203125" style="154" bestFit="1" customWidth="1"/>
    <col min="7448" max="7448" width="8.77734375" style="154" bestFit="1" customWidth="1"/>
    <col min="7449" max="7449" width="8.33203125" style="154" bestFit="1" customWidth="1"/>
    <col min="7450" max="7450" width="8.77734375" style="154" bestFit="1" customWidth="1"/>
    <col min="7451" max="7451" width="8.33203125" style="154" bestFit="1" customWidth="1"/>
    <col min="7452" max="7453" width="6.77734375" style="154" customWidth="1"/>
    <col min="7454" max="7454" width="9.88671875" style="154" customWidth="1"/>
    <col min="7455" max="7455" width="9.21875" style="154" customWidth="1"/>
    <col min="7456" max="7457" width="8.77734375" style="154" bestFit="1" customWidth="1"/>
    <col min="7458" max="7458" width="4.6640625" style="154" customWidth="1"/>
    <col min="7459" max="7459" width="9.5546875" style="154" customWidth="1"/>
    <col min="7460" max="7460" width="10.5546875" style="154" customWidth="1"/>
    <col min="7461" max="7461" width="8.77734375" style="154" bestFit="1" customWidth="1"/>
    <col min="7462" max="7462" width="8.77734375" style="154" customWidth="1"/>
    <col min="7463" max="7463" width="4.6640625" style="154" customWidth="1"/>
    <col min="7464" max="7467" width="8.88671875" style="154"/>
    <col min="7468" max="7469" width="6.77734375" style="154" customWidth="1"/>
    <col min="7470" max="7470" width="3.88671875" style="154" customWidth="1"/>
    <col min="7471" max="7471" width="19.44140625" style="154" customWidth="1"/>
    <col min="7472" max="7472" width="13" style="154" customWidth="1"/>
    <col min="7473" max="7473" width="12.77734375" style="154" customWidth="1"/>
    <col min="7474" max="7474" width="9.109375" style="154" customWidth="1"/>
    <col min="7475" max="7475" width="17.109375" style="154" bestFit="1" customWidth="1"/>
    <col min="7476" max="7476" width="15.21875" style="154" bestFit="1" customWidth="1"/>
    <col min="7477" max="7477" width="11.33203125" style="154" bestFit="1" customWidth="1"/>
    <col min="7478" max="7478" width="27.77734375" style="154" customWidth="1"/>
    <col min="7479" max="7479" width="8.88671875" style="154"/>
    <col min="7480" max="7481" width="0" style="154" hidden="1" customWidth="1"/>
    <col min="7482" max="7681" width="8.88671875" style="154"/>
    <col min="7682" max="7682" width="5.33203125" style="154" customWidth="1"/>
    <col min="7683" max="7683" width="3.77734375" style="154" customWidth="1"/>
    <col min="7684" max="7684" width="2.44140625" style="154" customWidth="1"/>
    <col min="7685" max="7685" width="18.44140625" style="154" bestFit="1" customWidth="1"/>
    <col min="7686" max="7686" width="9.6640625" style="154" customWidth="1"/>
    <col min="7687" max="7687" width="9" style="154" customWidth="1"/>
    <col min="7688" max="7688" width="3.5546875" style="154" customWidth="1"/>
    <col min="7689" max="7689" width="13.21875" style="154" bestFit="1" customWidth="1"/>
    <col min="7690" max="7690" width="9.77734375" style="154" customWidth="1"/>
    <col min="7691" max="7691" width="10" style="154" customWidth="1"/>
    <col min="7692" max="7692" width="9.44140625" style="154" customWidth="1"/>
    <col min="7693" max="7694" width="6.77734375" style="154" customWidth="1"/>
    <col min="7695" max="7695" width="10.5546875" style="154" customWidth="1"/>
    <col min="7696" max="7696" width="9" style="154" customWidth="1"/>
    <col min="7697" max="7697" width="8.77734375" style="154" bestFit="1" customWidth="1"/>
    <col min="7698" max="7698" width="10.5546875" style="154" customWidth="1"/>
    <col min="7699" max="7699" width="8.33203125" style="154" bestFit="1" customWidth="1"/>
    <col min="7700" max="7700" width="8.77734375" style="154" bestFit="1" customWidth="1"/>
    <col min="7701" max="7701" width="8.33203125" style="154" bestFit="1" customWidth="1"/>
    <col min="7702" max="7702" width="8.77734375" style="154" bestFit="1" customWidth="1"/>
    <col min="7703" max="7703" width="8.33203125" style="154" bestFit="1" customWidth="1"/>
    <col min="7704" max="7704" width="8.77734375" style="154" bestFit="1" customWidth="1"/>
    <col min="7705" max="7705" width="8.33203125" style="154" bestFit="1" customWidth="1"/>
    <col min="7706" max="7706" width="8.77734375" style="154" bestFit="1" customWidth="1"/>
    <col min="7707" max="7707" width="8.33203125" style="154" bestFit="1" customWidth="1"/>
    <col min="7708" max="7709" width="6.77734375" style="154" customWidth="1"/>
    <col min="7710" max="7710" width="9.88671875" style="154" customWidth="1"/>
    <col min="7711" max="7711" width="9.21875" style="154" customWidth="1"/>
    <col min="7712" max="7713" width="8.77734375" style="154" bestFit="1" customWidth="1"/>
    <col min="7714" max="7714" width="4.6640625" style="154" customWidth="1"/>
    <col min="7715" max="7715" width="9.5546875" style="154" customWidth="1"/>
    <col min="7716" max="7716" width="10.5546875" style="154" customWidth="1"/>
    <col min="7717" max="7717" width="8.77734375" style="154" bestFit="1" customWidth="1"/>
    <col min="7718" max="7718" width="8.77734375" style="154" customWidth="1"/>
    <col min="7719" max="7719" width="4.6640625" style="154" customWidth="1"/>
    <col min="7720" max="7723" width="8.88671875" style="154"/>
    <col min="7724" max="7725" width="6.77734375" style="154" customWidth="1"/>
    <col min="7726" max="7726" width="3.88671875" style="154" customWidth="1"/>
    <col min="7727" max="7727" width="19.44140625" style="154" customWidth="1"/>
    <col min="7728" max="7728" width="13" style="154" customWidth="1"/>
    <col min="7729" max="7729" width="12.77734375" style="154" customWidth="1"/>
    <col min="7730" max="7730" width="9.109375" style="154" customWidth="1"/>
    <col min="7731" max="7731" width="17.109375" style="154" bestFit="1" customWidth="1"/>
    <col min="7732" max="7732" width="15.21875" style="154" bestFit="1" customWidth="1"/>
    <col min="7733" max="7733" width="11.33203125" style="154" bestFit="1" customWidth="1"/>
    <col min="7734" max="7734" width="27.77734375" style="154" customWidth="1"/>
    <col min="7735" max="7735" width="8.88671875" style="154"/>
    <col min="7736" max="7737" width="0" style="154" hidden="1" customWidth="1"/>
    <col min="7738" max="7937" width="8.88671875" style="154"/>
    <col min="7938" max="7938" width="5.33203125" style="154" customWidth="1"/>
    <col min="7939" max="7939" width="3.77734375" style="154" customWidth="1"/>
    <col min="7940" max="7940" width="2.44140625" style="154" customWidth="1"/>
    <col min="7941" max="7941" width="18.44140625" style="154" bestFit="1" customWidth="1"/>
    <col min="7942" max="7942" width="9.6640625" style="154" customWidth="1"/>
    <col min="7943" max="7943" width="9" style="154" customWidth="1"/>
    <col min="7944" max="7944" width="3.5546875" style="154" customWidth="1"/>
    <col min="7945" max="7945" width="13.21875" style="154" bestFit="1" customWidth="1"/>
    <col min="7946" max="7946" width="9.77734375" style="154" customWidth="1"/>
    <col min="7947" max="7947" width="10" style="154" customWidth="1"/>
    <col min="7948" max="7948" width="9.44140625" style="154" customWidth="1"/>
    <col min="7949" max="7950" width="6.77734375" style="154" customWidth="1"/>
    <col min="7951" max="7951" width="10.5546875" style="154" customWidth="1"/>
    <col min="7952" max="7952" width="9" style="154" customWidth="1"/>
    <col min="7953" max="7953" width="8.77734375" style="154" bestFit="1" customWidth="1"/>
    <col min="7954" max="7954" width="10.5546875" style="154" customWidth="1"/>
    <col min="7955" max="7955" width="8.33203125" style="154" bestFit="1" customWidth="1"/>
    <col min="7956" max="7956" width="8.77734375" style="154" bestFit="1" customWidth="1"/>
    <col min="7957" max="7957" width="8.33203125" style="154" bestFit="1" customWidth="1"/>
    <col min="7958" max="7958" width="8.77734375" style="154" bestFit="1" customWidth="1"/>
    <col min="7959" max="7959" width="8.33203125" style="154" bestFit="1" customWidth="1"/>
    <col min="7960" max="7960" width="8.77734375" style="154" bestFit="1" customWidth="1"/>
    <col min="7961" max="7961" width="8.33203125" style="154" bestFit="1" customWidth="1"/>
    <col min="7962" max="7962" width="8.77734375" style="154" bestFit="1" customWidth="1"/>
    <col min="7963" max="7963" width="8.33203125" style="154" bestFit="1" customWidth="1"/>
    <col min="7964" max="7965" width="6.77734375" style="154" customWidth="1"/>
    <col min="7966" max="7966" width="9.88671875" style="154" customWidth="1"/>
    <col min="7967" max="7967" width="9.21875" style="154" customWidth="1"/>
    <col min="7968" max="7969" width="8.77734375" style="154" bestFit="1" customWidth="1"/>
    <col min="7970" max="7970" width="4.6640625" style="154" customWidth="1"/>
    <col min="7971" max="7971" width="9.5546875" style="154" customWidth="1"/>
    <col min="7972" max="7972" width="10.5546875" style="154" customWidth="1"/>
    <col min="7973" max="7973" width="8.77734375" style="154" bestFit="1" customWidth="1"/>
    <col min="7974" max="7974" width="8.77734375" style="154" customWidth="1"/>
    <col min="7975" max="7975" width="4.6640625" style="154" customWidth="1"/>
    <col min="7976" max="7979" width="8.88671875" style="154"/>
    <col min="7980" max="7981" width="6.77734375" style="154" customWidth="1"/>
    <col min="7982" max="7982" width="3.88671875" style="154" customWidth="1"/>
    <col min="7983" max="7983" width="19.44140625" style="154" customWidth="1"/>
    <col min="7984" max="7984" width="13" style="154" customWidth="1"/>
    <col min="7985" max="7985" width="12.77734375" style="154" customWidth="1"/>
    <col min="7986" max="7986" width="9.109375" style="154" customWidth="1"/>
    <col min="7987" max="7987" width="17.109375" style="154" bestFit="1" customWidth="1"/>
    <col min="7988" max="7988" width="15.21875" style="154" bestFit="1" customWidth="1"/>
    <col min="7989" max="7989" width="11.33203125" style="154" bestFit="1" customWidth="1"/>
    <col min="7990" max="7990" width="27.77734375" style="154" customWidth="1"/>
    <col min="7991" max="7991" width="8.88671875" style="154"/>
    <col min="7992" max="7993" width="0" style="154" hidden="1" customWidth="1"/>
    <col min="7994" max="8193" width="8.88671875" style="154"/>
    <col min="8194" max="8194" width="5.33203125" style="154" customWidth="1"/>
    <col min="8195" max="8195" width="3.77734375" style="154" customWidth="1"/>
    <col min="8196" max="8196" width="2.44140625" style="154" customWidth="1"/>
    <col min="8197" max="8197" width="18.44140625" style="154" bestFit="1" customWidth="1"/>
    <col min="8198" max="8198" width="9.6640625" style="154" customWidth="1"/>
    <col min="8199" max="8199" width="9" style="154" customWidth="1"/>
    <col min="8200" max="8200" width="3.5546875" style="154" customWidth="1"/>
    <col min="8201" max="8201" width="13.21875" style="154" bestFit="1" customWidth="1"/>
    <col min="8202" max="8202" width="9.77734375" style="154" customWidth="1"/>
    <col min="8203" max="8203" width="10" style="154" customWidth="1"/>
    <col min="8204" max="8204" width="9.44140625" style="154" customWidth="1"/>
    <col min="8205" max="8206" width="6.77734375" style="154" customWidth="1"/>
    <col min="8207" max="8207" width="10.5546875" style="154" customWidth="1"/>
    <col min="8208" max="8208" width="9" style="154" customWidth="1"/>
    <col min="8209" max="8209" width="8.77734375" style="154" bestFit="1" customWidth="1"/>
    <col min="8210" max="8210" width="10.5546875" style="154" customWidth="1"/>
    <col min="8211" max="8211" width="8.33203125" style="154" bestFit="1" customWidth="1"/>
    <col min="8212" max="8212" width="8.77734375" style="154" bestFit="1" customWidth="1"/>
    <col min="8213" max="8213" width="8.33203125" style="154" bestFit="1" customWidth="1"/>
    <col min="8214" max="8214" width="8.77734375" style="154" bestFit="1" customWidth="1"/>
    <col min="8215" max="8215" width="8.33203125" style="154" bestFit="1" customWidth="1"/>
    <col min="8216" max="8216" width="8.77734375" style="154" bestFit="1" customWidth="1"/>
    <col min="8217" max="8217" width="8.33203125" style="154" bestFit="1" customWidth="1"/>
    <col min="8218" max="8218" width="8.77734375" style="154" bestFit="1" customWidth="1"/>
    <col min="8219" max="8219" width="8.33203125" style="154" bestFit="1" customWidth="1"/>
    <col min="8220" max="8221" width="6.77734375" style="154" customWidth="1"/>
    <col min="8222" max="8222" width="9.88671875" style="154" customWidth="1"/>
    <col min="8223" max="8223" width="9.21875" style="154" customWidth="1"/>
    <col min="8224" max="8225" width="8.77734375" style="154" bestFit="1" customWidth="1"/>
    <col min="8226" max="8226" width="4.6640625" style="154" customWidth="1"/>
    <col min="8227" max="8227" width="9.5546875" style="154" customWidth="1"/>
    <col min="8228" max="8228" width="10.5546875" style="154" customWidth="1"/>
    <col min="8229" max="8229" width="8.77734375" style="154" bestFit="1" customWidth="1"/>
    <col min="8230" max="8230" width="8.77734375" style="154" customWidth="1"/>
    <col min="8231" max="8231" width="4.6640625" style="154" customWidth="1"/>
    <col min="8232" max="8235" width="8.88671875" style="154"/>
    <col min="8236" max="8237" width="6.77734375" style="154" customWidth="1"/>
    <col min="8238" max="8238" width="3.88671875" style="154" customWidth="1"/>
    <col min="8239" max="8239" width="19.44140625" style="154" customWidth="1"/>
    <col min="8240" max="8240" width="13" style="154" customWidth="1"/>
    <col min="8241" max="8241" width="12.77734375" style="154" customWidth="1"/>
    <col min="8242" max="8242" width="9.109375" style="154" customWidth="1"/>
    <col min="8243" max="8243" width="17.109375" style="154" bestFit="1" customWidth="1"/>
    <col min="8244" max="8244" width="15.21875" style="154" bestFit="1" customWidth="1"/>
    <col min="8245" max="8245" width="11.33203125" style="154" bestFit="1" customWidth="1"/>
    <col min="8246" max="8246" width="27.77734375" style="154" customWidth="1"/>
    <col min="8247" max="8247" width="8.88671875" style="154"/>
    <col min="8248" max="8249" width="0" style="154" hidden="1" customWidth="1"/>
    <col min="8250" max="8449" width="8.88671875" style="154"/>
    <col min="8450" max="8450" width="5.33203125" style="154" customWidth="1"/>
    <col min="8451" max="8451" width="3.77734375" style="154" customWidth="1"/>
    <col min="8452" max="8452" width="2.44140625" style="154" customWidth="1"/>
    <col min="8453" max="8453" width="18.44140625" style="154" bestFit="1" customWidth="1"/>
    <col min="8454" max="8454" width="9.6640625" style="154" customWidth="1"/>
    <col min="8455" max="8455" width="9" style="154" customWidth="1"/>
    <col min="8456" max="8456" width="3.5546875" style="154" customWidth="1"/>
    <col min="8457" max="8457" width="13.21875" style="154" bestFit="1" customWidth="1"/>
    <col min="8458" max="8458" width="9.77734375" style="154" customWidth="1"/>
    <col min="8459" max="8459" width="10" style="154" customWidth="1"/>
    <col min="8460" max="8460" width="9.44140625" style="154" customWidth="1"/>
    <col min="8461" max="8462" width="6.77734375" style="154" customWidth="1"/>
    <col min="8463" max="8463" width="10.5546875" style="154" customWidth="1"/>
    <col min="8464" max="8464" width="9" style="154" customWidth="1"/>
    <col min="8465" max="8465" width="8.77734375" style="154" bestFit="1" customWidth="1"/>
    <col min="8466" max="8466" width="10.5546875" style="154" customWidth="1"/>
    <col min="8467" max="8467" width="8.33203125" style="154" bestFit="1" customWidth="1"/>
    <col min="8468" max="8468" width="8.77734375" style="154" bestFit="1" customWidth="1"/>
    <col min="8469" max="8469" width="8.33203125" style="154" bestFit="1" customWidth="1"/>
    <col min="8470" max="8470" width="8.77734375" style="154" bestFit="1" customWidth="1"/>
    <col min="8471" max="8471" width="8.33203125" style="154" bestFit="1" customWidth="1"/>
    <col min="8472" max="8472" width="8.77734375" style="154" bestFit="1" customWidth="1"/>
    <col min="8473" max="8473" width="8.33203125" style="154" bestFit="1" customWidth="1"/>
    <col min="8474" max="8474" width="8.77734375" style="154" bestFit="1" customWidth="1"/>
    <col min="8475" max="8475" width="8.33203125" style="154" bestFit="1" customWidth="1"/>
    <col min="8476" max="8477" width="6.77734375" style="154" customWidth="1"/>
    <col min="8478" max="8478" width="9.88671875" style="154" customWidth="1"/>
    <col min="8479" max="8479" width="9.21875" style="154" customWidth="1"/>
    <col min="8480" max="8481" width="8.77734375" style="154" bestFit="1" customWidth="1"/>
    <col min="8482" max="8482" width="4.6640625" style="154" customWidth="1"/>
    <col min="8483" max="8483" width="9.5546875" style="154" customWidth="1"/>
    <col min="8484" max="8484" width="10.5546875" style="154" customWidth="1"/>
    <col min="8485" max="8485" width="8.77734375" style="154" bestFit="1" customWidth="1"/>
    <col min="8486" max="8486" width="8.77734375" style="154" customWidth="1"/>
    <col min="8487" max="8487" width="4.6640625" style="154" customWidth="1"/>
    <col min="8488" max="8491" width="8.88671875" style="154"/>
    <col min="8492" max="8493" width="6.77734375" style="154" customWidth="1"/>
    <col min="8494" max="8494" width="3.88671875" style="154" customWidth="1"/>
    <col min="8495" max="8495" width="19.44140625" style="154" customWidth="1"/>
    <col min="8496" max="8496" width="13" style="154" customWidth="1"/>
    <col min="8497" max="8497" width="12.77734375" style="154" customWidth="1"/>
    <col min="8498" max="8498" width="9.109375" style="154" customWidth="1"/>
    <col min="8499" max="8499" width="17.109375" style="154" bestFit="1" customWidth="1"/>
    <col min="8500" max="8500" width="15.21875" style="154" bestFit="1" customWidth="1"/>
    <col min="8501" max="8501" width="11.33203125" style="154" bestFit="1" customWidth="1"/>
    <col min="8502" max="8502" width="27.77734375" style="154" customWidth="1"/>
    <col min="8503" max="8503" width="8.88671875" style="154"/>
    <col min="8504" max="8505" width="0" style="154" hidden="1" customWidth="1"/>
    <col min="8506" max="8705" width="8.88671875" style="154"/>
    <col min="8706" max="8706" width="5.33203125" style="154" customWidth="1"/>
    <col min="8707" max="8707" width="3.77734375" style="154" customWidth="1"/>
    <col min="8708" max="8708" width="2.44140625" style="154" customWidth="1"/>
    <col min="8709" max="8709" width="18.44140625" style="154" bestFit="1" customWidth="1"/>
    <col min="8710" max="8710" width="9.6640625" style="154" customWidth="1"/>
    <col min="8711" max="8711" width="9" style="154" customWidth="1"/>
    <col min="8712" max="8712" width="3.5546875" style="154" customWidth="1"/>
    <col min="8713" max="8713" width="13.21875" style="154" bestFit="1" customWidth="1"/>
    <col min="8714" max="8714" width="9.77734375" style="154" customWidth="1"/>
    <col min="8715" max="8715" width="10" style="154" customWidth="1"/>
    <col min="8716" max="8716" width="9.44140625" style="154" customWidth="1"/>
    <col min="8717" max="8718" width="6.77734375" style="154" customWidth="1"/>
    <col min="8719" max="8719" width="10.5546875" style="154" customWidth="1"/>
    <col min="8720" max="8720" width="9" style="154" customWidth="1"/>
    <col min="8721" max="8721" width="8.77734375" style="154" bestFit="1" customWidth="1"/>
    <col min="8722" max="8722" width="10.5546875" style="154" customWidth="1"/>
    <col min="8723" max="8723" width="8.33203125" style="154" bestFit="1" customWidth="1"/>
    <col min="8724" max="8724" width="8.77734375" style="154" bestFit="1" customWidth="1"/>
    <col min="8725" max="8725" width="8.33203125" style="154" bestFit="1" customWidth="1"/>
    <col min="8726" max="8726" width="8.77734375" style="154" bestFit="1" customWidth="1"/>
    <col min="8727" max="8727" width="8.33203125" style="154" bestFit="1" customWidth="1"/>
    <col min="8728" max="8728" width="8.77734375" style="154" bestFit="1" customWidth="1"/>
    <col min="8729" max="8729" width="8.33203125" style="154" bestFit="1" customWidth="1"/>
    <col min="8730" max="8730" width="8.77734375" style="154" bestFit="1" customWidth="1"/>
    <col min="8731" max="8731" width="8.33203125" style="154" bestFit="1" customWidth="1"/>
    <col min="8732" max="8733" width="6.77734375" style="154" customWidth="1"/>
    <col min="8734" max="8734" width="9.88671875" style="154" customWidth="1"/>
    <col min="8735" max="8735" width="9.21875" style="154" customWidth="1"/>
    <col min="8736" max="8737" width="8.77734375" style="154" bestFit="1" customWidth="1"/>
    <col min="8738" max="8738" width="4.6640625" style="154" customWidth="1"/>
    <col min="8739" max="8739" width="9.5546875" style="154" customWidth="1"/>
    <col min="8740" max="8740" width="10.5546875" style="154" customWidth="1"/>
    <col min="8741" max="8741" width="8.77734375" style="154" bestFit="1" customWidth="1"/>
    <col min="8742" max="8742" width="8.77734375" style="154" customWidth="1"/>
    <col min="8743" max="8743" width="4.6640625" style="154" customWidth="1"/>
    <col min="8744" max="8747" width="8.88671875" style="154"/>
    <col min="8748" max="8749" width="6.77734375" style="154" customWidth="1"/>
    <col min="8750" max="8750" width="3.88671875" style="154" customWidth="1"/>
    <col min="8751" max="8751" width="19.44140625" style="154" customWidth="1"/>
    <col min="8752" max="8752" width="13" style="154" customWidth="1"/>
    <col min="8753" max="8753" width="12.77734375" style="154" customWidth="1"/>
    <col min="8754" max="8754" width="9.109375" style="154" customWidth="1"/>
    <col min="8755" max="8755" width="17.109375" style="154" bestFit="1" customWidth="1"/>
    <col min="8756" max="8756" width="15.21875" style="154" bestFit="1" customWidth="1"/>
    <col min="8757" max="8757" width="11.33203125" style="154" bestFit="1" customWidth="1"/>
    <col min="8758" max="8758" width="27.77734375" style="154" customWidth="1"/>
    <col min="8759" max="8759" width="8.88671875" style="154"/>
    <col min="8760" max="8761" width="0" style="154" hidden="1" customWidth="1"/>
    <col min="8762" max="8961" width="8.88671875" style="154"/>
    <col min="8962" max="8962" width="5.33203125" style="154" customWidth="1"/>
    <col min="8963" max="8963" width="3.77734375" style="154" customWidth="1"/>
    <col min="8964" max="8964" width="2.44140625" style="154" customWidth="1"/>
    <col min="8965" max="8965" width="18.44140625" style="154" bestFit="1" customWidth="1"/>
    <col min="8966" max="8966" width="9.6640625" style="154" customWidth="1"/>
    <col min="8967" max="8967" width="9" style="154" customWidth="1"/>
    <col min="8968" max="8968" width="3.5546875" style="154" customWidth="1"/>
    <col min="8969" max="8969" width="13.21875" style="154" bestFit="1" customWidth="1"/>
    <col min="8970" max="8970" width="9.77734375" style="154" customWidth="1"/>
    <col min="8971" max="8971" width="10" style="154" customWidth="1"/>
    <col min="8972" max="8972" width="9.44140625" style="154" customWidth="1"/>
    <col min="8973" max="8974" width="6.77734375" style="154" customWidth="1"/>
    <col min="8975" max="8975" width="10.5546875" style="154" customWidth="1"/>
    <col min="8976" max="8976" width="9" style="154" customWidth="1"/>
    <col min="8977" max="8977" width="8.77734375" style="154" bestFit="1" customWidth="1"/>
    <col min="8978" max="8978" width="10.5546875" style="154" customWidth="1"/>
    <col min="8979" max="8979" width="8.33203125" style="154" bestFit="1" customWidth="1"/>
    <col min="8980" max="8980" width="8.77734375" style="154" bestFit="1" customWidth="1"/>
    <col min="8981" max="8981" width="8.33203125" style="154" bestFit="1" customWidth="1"/>
    <col min="8982" max="8982" width="8.77734375" style="154" bestFit="1" customWidth="1"/>
    <col min="8983" max="8983" width="8.33203125" style="154" bestFit="1" customWidth="1"/>
    <col min="8984" max="8984" width="8.77734375" style="154" bestFit="1" customWidth="1"/>
    <col min="8985" max="8985" width="8.33203125" style="154" bestFit="1" customWidth="1"/>
    <col min="8986" max="8986" width="8.77734375" style="154" bestFit="1" customWidth="1"/>
    <col min="8987" max="8987" width="8.33203125" style="154" bestFit="1" customWidth="1"/>
    <col min="8988" max="8989" width="6.77734375" style="154" customWidth="1"/>
    <col min="8990" max="8990" width="9.88671875" style="154" customWidth="1"/>
    <col min="8991" max="8991" width="9.21875" style="154" customWidth="1"/>
    <col min="8992" max="8993" width="8.77734375" style="154" bestFit="1" customWidth="1"/>
    <col min="8994" max="8994" width="4.6640625" style="154" customWidth="1"/>
    <col min="8995" max="8995" width="9.5546875" style="154" customWidth="1"/>
    <col min="8996" max="8996" width="10.5546875" style="154" customWidth="1"/>
    <col min="8997" max="8997" width="8.77734375" style="154" bestFit="1" customWidth="1"/>
    <col min="8998" max="8998" width="8.77734375" style="154" customWidth="1"/>
    <col min="8999" max="8999" width="4.6640625" style="154" customWidth="1"/>
    <col min="9000" max="9003" width="8.88671875" style="154"/>
    <col min="9004" max="9005" width="6.77734375" style="154" customWidth="1"/>
    <col min="9006" max="9006" width="3.88671875" style="154" customWidth="1"/>
    <col min="9007" max="9007" width="19.44140625" style="154" customWidth="1"/>
    <col min="9008" max="9008" width="13" style="154" customWidth="1"/>
    <col min="9009" max="9009" width="12.77734375" style="154" customWidth="1"/>
    <col min="9010" max="9010" width="9.109375" style="154" customWidth="1"/>
    <col min="9011" max="9011" width="17.109375" style="154" bestFit="1" customWidth="1"/>
    <col min="9012" max="9012" width="15.21875" style="154" bestFit="1" customWidth="1"/>
    <col min="9013" max="9013" width="11.33203125" style="154" bestFit="1" customWidth="1"/>
    <col min="9014" max="9014" width="27.77734375" style="154" customWidth="1"/>
    <col min="9015" max="9015" width="8.88671875" style="154"/>
    <col min="9016" max="9017" width="0" style="154" hidden="1" customWidth="1"/>
    <col min="9018" max="9217" width="8.88671875" style="154"/>
    <col min="9218" max="9218" width="5.33203125" style="154" customWidth="1"/>
    <col min="9219" max="9219" width="3.77734375" style="154" customWidth="1"/>
    <col min="9220" max="9220" width="2.44140625" style="154" customWidth="1"/>
    <col min="9221" max="9221" width="18.44140625" style="154" bestFit="1" customWidth="1"/>
    <col min="9222" max="9222" width="9.6640625" style="154" customWidth="1"/>
    <col min="9223" max="9223" width="9" style="154" customWidth="1"/>
    <col min="9224" max="9224" width="3.5546875" style="154" customWidth="1"/>
    <col min="9225" max="9225" width="13.21875" style="154" bestFit="1" customWidth="1"/>
    <col min="9226" max="9226" width="9.77734375" style="154" customWidth="1"/>
    <col min="9227" max="9227" width="10" style="154" customWidth="1"/>
    <col min="9228" max="9228" width="9.44140625" style="154" customWidth="1"/>
    <col min="9229" max="9230" width="6.77734375" style="154" customWidth="1"/>
    <col min="9231" max="9231" width="10.5546875" style="154" customWidth="1"/>
    <col min="9232" max="9232" width="9" style="154" customWidth="1"/>
    <col min="9233" max="9233" width="8.77734375" style="154" bestFit="1" customWidth="1"/>
    <col min="9234" max="9234" width="10.5546875" style="154" customWidth="1"/>
    <col min="9235" max="9235" width="8.33203125" style="154" bestFit="1" customWidth="1"/>
    <col min="9236" max="9236" width="8.77734375" style="154" bestFit="1" customWidth="1"/>
    <col min="9237" max="9237" width="8.33203125" style="154" bestFit="1" customWidth="1"/>
    <col min="9238" max="9238" width="8.77734375" style="154" bestFit="1" customWidth="1"/>
    <col min="9239" max="9239" width="8.33203125" style="154" bestFit="1" customWidth="1"/>
    <col min="9240" max="9240" width="8.77734375" style="154" bestFit="1" customWidth="1"/>
    <col min="9241" max="9241" width="8.33203125" style="154" bestFit="1" customWidth="1"/>
    <col min="9242" max="9242" width="8.77734375" style="154" bestFit="1" customWidth="1"/>
    <col min="9243" max="9243" width="8.33203125" style="154" bestFit="1" customWidth="1"/>
    <col min="9244" max="9245" width="6.77734375" style="154" customWidth="1"/>
    <col min="9246" max="9246" width="9.88671875" style="154" customWidth="1"/>
    <col min="9247" max="9247" width="9.21875" style="154" customWidth="1"/>
    <col min="9248" max="9249" width="8.77734375" style="154" bestFit="1" customWidth="1"/>
    <col min="9250" max="9250" width="4.6640625" style="154" customWidth="1"/>
    <col min="9251" max="9251" width="9.5546875" style="154" customWidth="1"/>
    <col min="9252" max="9252" width="10.5546875" style="154" customWidth="1"/>
    <col min="9253" max="9253" width="8.77734375" style="154" bestFit="1" customWidth="1"/>
    <col min="9254" max="9254" width="8.77734375" style="154" customWidth="1"/>
    <col min="9255" max="9255" width="4.6640625" style="154" customWidth="1"/>
    <col min="9256" max="9259" width="8.88671875" style="154"/>
    <col min="9260" max="9261" width="6.77734375" style="154" customWidth="1"/>
    <col min="9262" max="9262" width="3.88671875" style="154" customWidth="1"/>
    <col min="9263" max="9263" width="19.44140625" style="154" customWidth="1"/>
    <col min="9264" max="9264" width="13" style="154" customWidth="1"/>
    <col min="9265" max="9265" width="12.77734375" style="154" customWidth="1"/>
    <col min="9266" max="9266" width="9.109375" style="154" customWidth="1"/>
    <col min="9267" max="9267" width="17.109375" style="154" bestFit="1" customWidth="1"/>
    <col min="9268" max="9268" width="15.21875" style="154" bestFit="1" customWidth="1"/>
    <col min="9269" max="9269" width="11.33203125" style="154" bestFit="1" customWidth="1"/>
    <col min="9270" max="9270" width="27.77734375" style="154" customWidth="1"/>
    <col min="9271" max="9271" width="8.88671875" style="154"/>
    <col min="9272" max="9273" width="0" style="154" hidden="1" customWidth="1"/>
    <col min="9274" max="9473" width="8.88671875" style="154"/>
    <col min="9474" max="9474" width="5.33203125" style="154" customWidth="1"/>
    <col min="9475" max="9475" width="3.77734375" style="154" customWidth="1"/>
    <col min="9476" max="9476" width="2.44140625" style="154" customWidth="1"/>
    <col min="9477" max="9477" width="18.44140625" style="154" bestFit="1" customWidth="1"/>
    <col min="9478" max="9478" width="9.6640625" style="154" customWidth="1"/>
    <col min="9479" max="9479" width="9" style="154" customWidth="1"/>
    <col min="9480" max="9480" width="3.5546875" style="154" customWidth="1"/>
    <col min="9481" max="9481" width="13.21875" style="154" bestFit="1" customWidth="1"/>
    <col min="9482" max="9482" width="9.77734375" style="154" customWidth="1"/>
    <col min="9483" max="9483" width="10" style="154" customWidth="1"/>
    <col min="9484" max="9484" width="9.44140625" style="154" customWidth="1"/>
    <col min="9485" max="9486" width="6.77734375" style="154" customWidth="1"/>
    <col min="9487" max="9487" width="10.5546875" style="154" customWidth="1"/>
    <col min="9488" max="9488" width="9" style="154" customWidth="1"/>
    <col min="9489" max="9489" width="8.77734375" style="154" bestFit="1" customWidth="1"/>
    <col min="9490" max="9490" width="10.5546875" style="154" customWidth="1"/>
    <col min="9491" max="9491" width="8.33203125" style="154" bestFit="1" customWidth="1"/>
    <col min="9492" max="9492" width="8.77734375" style="154" bestFit="1" customWidth="1"/>
    <col min="9493" max="9493" width="8.33203125" style="154" bestFit="1" customWidth="1"/>
    <col min="9494" max="9494" width="8.77734375" style="154" bestFit="1" customWidth="1"/>
    <col min="9495" max="9495" width="8.33203125" style="154" bestFit="1" customWidth="1"/>
    <col min="9496" max="9496" width="8.77734375" style="154" bestFit="1" customWidth="1"/>
    <col min="9497" max="9497" width="8.33203125" style="154" bestFit="1" customWidth="1"/>
    <col min="9498" max="9498" width="8.77734375" style="154" bestFit="1" customWidth="1"/>
    <col min="9499" max="9499" width="8.33203125" style="154" bestFit="1" customWidth="1"/>
    <col min="9500" max="9501" width="6.77734375" style="154" customWidth="1"/>
    <col min="9502" max="9502" width="9.88671875" style="154" customWidth="1"/>
    <col min="9503" max="9503" width="9.21875" style="154" customWidth="1"/>
    <col min="9504" max="9505" width="8.77734375" style="154" bestFit="1" customWidth="1"/>
    <col min="9506" max="9506" width="4.6640625" style="154" customWidth="1"/>
    <col min="9507" max="9507" width="9.5546875" style="154" customWidth="1"/>
    <col min="9508" max="9508" width="10.5546875" style="154" customWidth="1"/>
    <col min="9509" max="9509" width="8.77734375" style="154" bestFit="1" customWidth="1"/>
    <col min="9510" max="9510" width="8.77734375" style="154" customWidth="1"/>
    <col min="9511" max="9511" width="4.6640625" style="154" customWidth="1"/>
    <col min="9512" max="9515" width="8.88671875" style="154"/>
    <col min="9516" max="9517" width="6.77734375" style="154" customWidth="1"/>
    <col min="9518" max="9518" width="3.88671875" style="154" customWidth="1"/>
    <col min="9519" max="9519" width="19.44140625" style="154" customWidth="1"/>
    <col min="9520" max="9520" width="13" style="154" customWidth="1"/>
    <col min="9521" max="9521" width="12.77734375" style="154" customWidth="1"/>
    <col min="9522" max="9522" width="9.109375" style="154" customWidth="1"/>
    <col min="9523" max="9523" width="17.109375" style="154" bestFit="1" customWidth="1"/>
    <col min="9524" max="9524" width="15.21875" style="154" bestFit="1" customWidth="1"/>
    <col min="9525" max="9525" width="11.33203125" style="154" bestFit="1" customWidth="1"/>
    <col min="9526" max="9526" width="27.77734375" style="154" customWidth="1"/>
    <col min="9527" max="9527" width="8.88671875" style="154"/>
    <col min="9528" max="9529" width="0" style="154" hidden="1" customWidth="1"/>
    <col min="9530" max="9729" width="8.88671875" style="154"/>
    <col min="9730" max="9730" width="5.33203125" style="154" customWidth="1"/>
    <col min="9731" max="9731" width="3.77734375" style="154" customWidth="1"/>
    <col min="9732" max="9732" width="2.44140625" style="154" customWidth="1"/>
    <col min="9733" max="9733" width="18.44140625" style="154" bestFit="1" customWidth="1"/>
    <col min="9734" max="9734" width="9.6640625" style="154" customWidth="1"/>
    <col min="9735" max="9735" width="9" style="154" customWidth="1"/>
    <col min="9736" max="9736" width="3.5546875" style="154" customWidth="1"/>
    <col min="9737" max="9737" width="13.21875" style="154" bestFit="1" customWidth="1"/>
    <col min="9738" max="9738" width="9.77734375" style="154" customWidth="1"/>
    <col min="9739" max="9739" width="10" style="154" customWidth="1"/>
    <col min="9740" max="9740" width="9.44140625" style="154" customWidth="1"/>
    <col min="9741" max="9742" width="6.77734375" style="154" customWidth="1"/>
    <col min="9743" max="9743" width="10.5546875" style="154" customWidth="1"/>
    <col min="9744" max="9744" width="9" style="154" customWidth="1"/>
    <col min="9745" max="9745" width="8.77734375" style="154" bestFit="1" customWidth="1"/>
    <col min="9746" max="9746" width="10.5546875" style="154" customWidth="1"/>
    <col min="9747" max="9747" width="8.33203125" style="154" bestFit="1" customWidth="1"/>
    <col min="9748" max="9748" width="8.77734375" style="154" bestFit="1" customWidth="1"/>
    <col min="9749" max="9749" width="8.33203125" style="154" bestFit="1" customWidth="1"/>
    <col min="9750" max="9750" width="8.77734375" style="154" bestFit="1" customWidth="1"/>
    <col min="9751" max="9751" width="8.33203125" style="154" bestFit="1" customWidth="1"/>
    <col min="9752" max="9752" width="8.77734375" style="154" bestFit="1" customWidth="1"/>
    <col min="9753" max="9753" width="8.33203125" style="154" bestFit="1" customWidth="1"/>
    <col min="9754" max="9754" width="8.77734375" style="154" bestFit="1" customWidth="1"/>
    <col min="9755" max="9755" width="8.33203125" style="154" bestFit="1" customWidth="1"/>
    <col min="9756" max="9757" width="6.77734375" style="154" customWidth="1"/>
    <col min="9758" max="9758" width="9.88671875" style="154" customWidth="1"/>
    <col min="9759" max="9759" width="9.21875" style="154" customWidth="1"/>
    <col min="9760" max="9761" width="8.77734375" style="154" bestFit="1" customWidth="1"/>
    <col min="9762" max="9762" width="4.6640625" style="154" customWidth="1"/>
    <col min="9763" max="9763" width="9.5546875" style="154" customWidth="1"/>
    <col min="9764" max="9764" width="10.5546875" style="154" customWidth="1"/>
    <col min="9765" max="9765" width="8.77734375" style="154" bestFit="1" customWidth="1"/>
    <col min="9766" max="9766" width="8.77734375" style="154" customWidth="1"/>
    <col min="9767" max="9767" width="4.6640625" style="154" customWidth="1"/>
    <col min="9768" max="9771" width="8.88671875" style="154"/>
    <col min="9772" max="9773" width="6.77734375" style="154" customWidth="1"/>
    <col min="9774" max="9774" width="3.88671875" style="154" customWidth="1"/>
    <col min="9775" max="9775" width="19.44140625" style="154" customWidth="1"/>
    <col min="9776" max="9776" width="13" style="154" customWidth="1"/>
    <col min="9777" max="9777" width="12.77734375" style="154" customWidth="1"/>
    <col min="9778" max="9778" width="9.109375" style="154" customWidth="1"/>
    <col min="9779" max="9779" width="17.109375" style="154" bestFit="1" customWidth="1"/>
    <col min="9780" max="9780" width="15.21875" style="154" bestFit="1" customWidth="1"/>
    <col min="9781" max="9781" width="11.33203125" style="154" bestFit="1" customWidth="1"/>
    <col min="9782" max="9782" width="27.77734375" style="154" customWidth="1"/>
    <col min="9783" max="9783" width="8.88671875" style="154"/>
    <col min="9784" max="9785" width="0" style="154" hidden="1" customWidth="1"/>
    <col min="9786" max="9985" width="8.88671875" style="154"/>
    <col min="9986" max="9986" width="5.33203125" style="154" customWidth="1"/>
    <col min="9987" max="9987" width="3.77734375" style="154" customWidth="1"/>
    <col min="9988" max="9988" width="2.44140625" style="154" customWidth="1"/>
    <col min="9989" max="9989" width="18.44140625" style="154" bestFit="1" customWidth="1"/>
    <col min="9990" max="9990" width="9.6640625" style="154" customWidth="1"/>
    <col min="9991" max="9991" width="9" style="154" customWidth="1"/>
    <col min="9992" max="9992" width="3.5546875" style="154" customWidth="1"/>
    <col min="9993" max="9993" width="13.21875" style="154" bestFit="1" customWidth="1"/>
    <col min="9994" max="9994" width="9.77734375" style="154" customWidth="1"/>
    <col min="9995" max="9995" width="10" style="154" customWidth="1"/>
    <col min="9996" max="9996" width="9.44140625" style="154" customWidth="1"/>
    <col min="9997" max="9998" width="6.77734375" style="154" customWidth="1"/>
    <col min="9999" max="9999" width="10.5546875" style="154" customWidth="1"/>
    <col min="10000" max="10000" width="9" style="154" customWidth="1"/>
    <col min="10001" max="10001" width="8.77734375" style="154" bestFit="1" customWidth="1"/>
    <col min="10002" max="10002" width="10.5546875" style="154" customWidth="1"/>
    <col min="10003" max="10003" width="8.33203125" style="154" bestFit="1" customWidth="1"/>
    <col min="10004" max="10004" width="8.77734375" style="154" bestFit="1" customWidth="1"/>
    <col min="10005" max="10005" width="8.33203125" style="154" bestFit="1" customWidth="1"/>
    <col min="10006" max="10006" width="8.77734375" style="154" bestFit="1" customWidth="1"/>
    <col min="10007" max="10007" width="8.33203125" style="154" bestFit="1" customWidth="1"/>
    <col min="10008" max="10008" width="8.77734375" style="154" bestFit="1" customWidth="1"/>
    <col min="10009" max="10009" width="8.33203125" style="154" bestFit="1" customWidth="1"/>
    <col min="10010" max="10010" width="8.77734375" style="154" bestFit="1" customWidth="1"/>
    <col min="10011" max="10011" width="8.33203125" style="154" bestFit="1" customWidth="1"/>
    <col min="10012" max="10013" width="6.77734375" style="154" customWidth="1"/>
    <col min="10014" max="10014" width="9.88671875" style="154" customWidth="1"/>
    <col min="10015" max="10015" width="9.21875" style="154" customWidth="1"/>
    <col min="10016" max="10017" width="8.77734375" style="154" bestFit="1" customWidth="1"/>
    <col min="10018" max="10018" width="4.6640625" style="154" customWidth="1"/>
    <col min="10019" max="10019" width="9.5546875" style="154" customWidth="1"/>
    <col min="10020" max="10020" width="10.5546875" style="154" customWidth="1"/>
    <col min="10021" max="10021" width="8.77734375" style="154" bestFit="1" customWidth="1"/>
    <col min="10022" max="10022" width="8.77734375" style="154" customWidth="1"/>
    <col min="10023" max="10023" width="4.6640625" style="154" customWidth="1"/>
    <col min="10024" max="10027" width="8.88671875" style="154"/>
    <col min="10028" max="10029" width="6.77734375" style="154" customWidth="1"/>
    <col min="10030" max="10030" width="3.88671875" style="154" customWidth="1"/>
    <col min="10031" max="10031" width="19.44140625" style="154" customWidth="1"/>
    <col min="10032" max="10032" width="13" style="154" customWidth="1"/>
    <col min="10033" max="10033" width="12.77734375" style="154" customWidth="1"/>
    <col min="10034" max="10034" width="9.109375" style="154" customWidth="1"/>
    <col min="10035" max="10035" width="17.109375" style="154" bestFit="1" customWidth="1"/>
    <col min="10036" max="10036" width="15.21875" style="154" bestFit="1" customWidth="1"/>
    <col min="10037" max="10037" width="11.33203125" style="154" bestFit="1" customWidth="1"/>
    <col min="10038" max="10038" width="27.77734375" style="154" customWidth="1"/>
    <col min="10039" max="10039" width="8.88671875" style="154"/>
    <col min="10040" max="10041" width="0" style="154" hidden="1" customWidth="1"/>
    <col min="10042" max="10241" width="8.88671875" style="154"/>
    <col min="10242" max="10242" width="5.33203125" style="154" customWidth="1"/>
    <col min="10243" max="10243" width="3.77734375" style="154" customWidth="1"/>
    <col min="10244" max="10244" width="2.44140625" style="154" customWidth="1"/>
    <col min="10245" max="10245" width="18.44140625" style="154" bestFit="1" customWidth="1"/>
    <col min="10246" max="10246" width="9.6640625" style="154" customWidth="1"/>
    <col min="10247" max="10247" width="9" style="154" customWidth="1"/>
    <col min="10248" max="10248" width="3.5546875" style="154" customWidth="1"/>
    <col min="10249" max="10249" width="13.21875" style="154" bestFit="1" customWidth="1"/>
    <col min="10250" max="10250" width="9.77734375" style="154" customWidth="1"/>
    <col min="10251" max="10251" width="10" style="154" customWidth="1"/>
    <col min="10252" max="10252" width="9.44140625" style="154" customWidth="1"/>
    <col min="10253" max="10254" width="6.77734375" style="154" customWidth="1"/>
    <col min="10255" max="10255" width="10.5546875" style="154" customWidth="1"/>
    <col min="10256" max="10256" width="9" style="154" customWidth="1"/>
    <col min="10257" max="10257" width="8.77734375" style="154" bestFit="1" customWidth="1"/>
    <col min="10258" max="10258" width="10.5546875" style="154" customWidth="1"/>
    <col min="10259" max="10259" width="8.33203125" style="154" bestFit="1" customWidth="1"/>
    <col min="10260" max="10260" width="8.77734375" style="154" bestFit="1" customWidth="1"/>
    <col min="10261" max="10261" width="8.33203125" style="154" bestFit="1" customWidth="1"/>
    <col min="10262" max="10262" width="8.77734375" style="154" bestFit="1" customWidth="1"/>
    <col min="10263" max="10263" width="8.33203125" style="154" bestFit="1" customWidth="1"/>
    <col min="10264" max="10264" width="8.77734375" style="154" bestFit="1" customWidth="1"/>
    <col min="10265" max="10265" width="8.33203125" style="154" bestFit="1" customWidth="1"/>
    <col min="10266" max="10266" width="8.77734375" style="154" bestFit="1" customWidth="1"/>
    <col min="10267" max="10267" width="8.33203125" style="154" bestFit="1" customWidth="1"/>
    <col min="10268" max="10269" width="6.77734375" style="154" customWidth="1"/>
    <col min="10270" max="10270" width="9.88671875" style="154" customWidth="1"/>
    <col min="10271" max="10271" width="9.21875" style="154" customWidth="1"/>
    <col min="10272" max="10273" width="8.77734375" style="154" bestFit="1" customWidth="1"/>
    <col min="10274" max="10274" width="4.6640625" style="154" customWidth="1"/>
    <col min="10275" max="10275" width="9.5546875" style="154" customWidth="1"/>
    <col min="10276" max="10276" width="10.5546875" style="154" customWidth="1"/>
    <col min="10277" max="10277" width="8.77734375" style="154" bestFit="1" customWidth="1"/>
    <col min="10278" max="10278" width="8.77734375" style="154" customWidth="1"/>
    <col min="10279" max="10279" width="4.6640625" style="154" customWidth="1"/>
    <col min="10280" max="10283" width="8.88671875" style="154"/>
    <col min="10284" max="10285" width="6.77734375" style="154" customWidth="1"/>
    <col min="10286" max="10286" width="3.88671875" style="154" customWidth="1"/>
    <col min="10287" max="10287" width="19.44140625" style="154" customWidth="1"/>
    <col min="10288" max="10288" width="13" style="154" customWidth="1"/>
    <col min="10289" max="10289" width="12.77734375" style="154" customWidth="1"/>
    <col min="10290" max="10290" width="9.109375" style="154" customWidth="1"/>
    <col min="10291" max="10291" width="17.109375" style="154" bestFit="1" customWidth="1"/>
    <col min="10292" max="10292" width="15.21875" style="154" bestFit="1" customWidth="1"/>
    <col min="10293" max="10293" width="11.33203125" style="154" bestFit="1" customWidth="1"/>
    <col min="10294" max="10294" width="27.77734375" style="154" customWidth="1"/>
    <col min="10295" max="10295" width="8.88671875" style="154"/>
    <col min="10296" max="10297" width="0" style="154" hidden="1" customWidth="1"/>
    <col min="10298" max="10497" width="8.88671875" style="154"/>
    <col min="10498" max="10498" width="5.33203125" style="154" customWidth="1"/>
    <col min="10499" max="10499" width="3.77734375" style="154" customWidth="1"/>
    <col min="10500" max="10500" width="2.44140625" style="154" customWidth="1"/>
    <col min="10501" max="10501" width="18.44140625" style="154" bestFit="1" customWidth="1"/>
    <col min="10502" max="10502" width="9.6640625" style="154" customWidth="1"/>
    <col min="10503" max="10503" width="9" style="154" customWidth="1"/>
    <col min="10504" max="10504" width="3.5546875" style="154" customWidth="1"/>
    <col min="10505" max="10505" width="13.21875" style="154" bestFit="1" customWidth="1"/>
    <col min="10506" max="10506" width="9.77734375" style="154" customWidth="1"/>
    <col min="10507" max="10507" width="10" style="154" customWidth="1"/>
    <col min="10508" max="10508" width="9.44140625" style="154" customWidth="1"/>
    <col min="10509" max="10510" width="6.77734375" style="154" customWidth="1"/>
    <col min="10511" max="10511" width="10.5546875" style="154" customWidth="1"/>
    <col min="10512" max="10512" width="9" style="154" customWidth="1"/>
    <col min="10513" max="10513" width="8.77734375" style="154" bestFit="1" customWidth="1"/>
    <col min="10514" max="10514" width="10.5546875" style="154" customWidth="1"/>
    <col min="10515" max="10515" width="8.33203125" style="154" bestFit="1" customWidth="1"/>
    <col min="10516" max="10516" width="8.77734375" style="154" bestFit="1" customWidth="1"/>
    <col min="10517" max="10517" width="8.33203125" style="154" bestFit="1" customWidth="1"/>
    <col min="10518" max="10518" width="8.77734375" style="154" bestFit="1" customWidth="1"/>
    <col min="10519" max="10519" width="8.33203125" style="154" bestFit="1" customWidth="1"/>
    <col min="10520" max="10520" width="8.77734375" style="154" bestFit="1" customWidth="1"/>
    <col min="10521" max="10521" width="8.33203125" style="154" bestFit="1" customWidth="1"/>
    <col min="10522" max="10522" width="8.77734375" style="154" bestFit="1" customWidth="1"/>
    <col min="10523" max="10523" width="8.33203125" style="154" bestFit="1" customWidth="1"/>
    <col min="10524" max="10525" width="6.77734375" style="154" customWidth="1"/>
    <col min="10526" max="10526" width="9.88671875" style="154" customWidth="1"/>
    <col min="10527" max="10527" width="9.21875" style="154" customWidth="1"/>
    <col min="10528" max="10529" width="8.77734375" style="154" bestFit="1" customWidth="1"/>
    <col min="10530" max="10530" width="4.6640625" style="154" customWidth="1"/>
    <col min="10531" max="10531" width="9.5546875" style="154" customWidth="1"/>
    <col min="10532" max="10532" width="10.5546875" style="154" customWidth="1"/>
    <col min="10533" max="10533" width="8.77734375" style="154" bestFit="1" customWidth="1"/>
    <col min="10534" max="10534" width="8.77734375" style="154" customWidth="1"/>
    <col min="10535" max="10535" width="4.6640625" style="154" customWidth="1"/>
    <col min="10536" max="10539" width="8.88671875" style="154"/>
    <col min="10540" max="10541" width="6.77734375" style="154" customWidth="1"/>
    <col min="10542" max="10542" width="3.88671875" style="154" customWidth="1"/>
    <col min="10543" max="10543" width="19.44140625" style="154" customWidth="1"/>
    <col min="10544" max="10544" width="13" style="154" customWidth="1"/>
    <col min="10545" max="10545" width="12.77734375" style="154" customWidth="1"/>
    <col min="10546" max="10546" width="9.109375" style="154" customWidth="1"/>
    <col min="10547" max="10547" width="17.109375" style="154" bestFit="1" customWidth="1"/>
    <col min="10548" max="10548" width="15.21875" style="154" bestFit="1" customWidth="1"/>
    <col min="10549" max="10549" width="11.33203125" style="154" bestFit="1" customWidth="1"/>
    <col min="10550" max="10550" width="27.77734375" style="154" customWidth="1"/>
    <col min="10551" max="10551" width="8.88671875" style="154"/>
    <col min="10552" max="10553" width="0" style="154" hidden="1" customWidth="1"/>
    <col min="10554" max="10753" width="8.88671875" style="154"/>
    <col min="10754" max="10754" width="5.33203125" style="154" customWidth="1"/>
    <col min="10755" max="10755" width="3.77734375" style="154" customWidth="1"/>
    <col min="10756" max="10756" width="2.44140625" style="154" customWidth="1"/>
    <col min="10757" max="10757" width="18.44140625" style="154" bestFit="1" customWidth="1"/>
    <col min="10758" max="10758" width="9.6640625" style="154" customWidth="1"/>
    <col min="10759" max="10759" width="9" style="154" customWidth="1"/>
    <col min="10760" max="10760" width="3.5546875" style="154" customWidth="1"/>
    <col min="10761" max="10761" width="13.21875" style="154" bestFit="1" customWidth="1"/>
    <col min="10762" max="10762" width="9.77734375" style="154" customWidth="1"/>
    <col min="10763" max="10763" width="10" style="154" customWidth="1"/>
    <col min="10764" max="10764" width="9.44140625" style="154" customWidth="1"/>
    <col min="10765" max="10766" width="6.77734375" style="154" customWidth="1"/>
    <col min="10767" max="10767" width="10.5546875" style="154" customWidth="1"/>
    <col min="10768" max="10768" width="9" style="154" customWidth="1"/>
    <col min="10769" max="10769" width="8.77734375" style="154" bestFit="1" customWidth="1"/>
    <col min="10770" max="10770" width="10.5546875" style="154" customWidth="1"/>
    <col min="10771" max="10771" width="8.33203125" style="154" bestFit="1" customWidth="1"/>
    <col min="10772" max="10772" width="8.77734375" style="154" bestFit="1" customWidth="1"/>
    <col min="10773" max="10773" width="8.33203125" style="154" bestFit="1" customWidth="1"/>
    <col min="10774" max="10774" width="8.77734375" style="154" bestFit="1" customWidth="1"/>
    <col min="10775" max="10775" width="8.33203125" style="154" bestFit="1" customWidth="1"/>
    <col min="10776" max="10776" width="8.77734375" style="154" bestFit="1" customWidth="1"/>
    <col min="10777" max="10777" width="8.33203125" style="154" bestFit="1" customWidth="1"/>
    <col min="10778" max="10778" width="8.77734375" style="154" bestFit="1" customWidth="1"/>
    <col min="10779" max="10779" width="8.33203125" style="154" bestFit="1" customWidth="1"/>
    <col min="10780" max="10781" width="6.77734375" style="154" customWidth="1"/>
    <col min="10782" max="10782" width="9.88671875" style="154" customWidth="1"/>
    <col min="10783" max="10783" width="9.21875" style="154" customWidth="1"/>
    <col min="10784" max="10785" width="8.77734375" style="154" bestFit="1" customWidth="1"/>
    <col min="10786" max="10786" width="4.6640625" style="154" customWidth="1"/>
    <col min="10787" max="10787" width="9.5546875" style="154" customWidth="1"/>
    <col min="10788" max="10788" width="10.5546875" style="154" customWidth="1"/>
    <col min="10789" max="10789" width="8.77734375" style="154" bestFit="1" customWidth="1"/>
    <col min="10790" max="10790" width="8.77734375" style="154" customWidth="1"/>
    <col min="10791" max="10791" width="4.6640625" style="154" customWidth="1"/>
    <col min="10792" max="10795" width="8.88671875" style="154"/>
    <col min="10796" max="10797" width="6.77734375" style="154" customWidth="1"/>
    <col min="10798" max="10798" width="3.88671875" style="154" customWidth="1"/>
    <col min="10799" max="10799" width="19.44140625" style="154" customWidth="1"/>
    <col min="10800" max="10800" width="13" style="154" customWidth="1"/>
    <col min="10801" max="10801" width="12.77734375" style="154" customWidth="1"/>
    <col min="10802" max="10802" width="9.109375" style="154" customWidth="1"/>
    <col min="10803" max="10803" width="17.109375" style="154" bestFit="1" customWidth="1"/>
    <col min="10804" max="10804" width="15.21875" style="154" bestFit="1" customWidth="1"/>
    <col min="10805" max="10805" width="11.33203125" style="154" bestFit="1" customWidth="1"/>
    <col min="10806" max="10806" width="27.77734375" style="154" customWidth="1"/>
    <col min="10807" max="10807" width="8.88671875" style="154"/>
    <col min="10808" max="10809" width="0" style="154" hidden="1" customWidth="1"/>
    <col min="10810" max="11009" width="8.88671875" style="154"/>
    <col min="11010" max="11010" width="5.33203125" style="154" customWidth="1"/>
    <col min="11011" max="11011" width="3.77734375" style="154" customWidth="1"/>
    <col min="11012" max="11012" width="2.44140625" style="154" customWidth="1"/>
    <col min="11013" max="11013" width="18.44140625" style="154" bestFit="1" customWidth="1"/>
    <col min="11014" max="11014" width="9.6640625" style="154" customWidth="1"/>
    <col min="11015" max="11015" width="9" style="154" customWidth="1"/>
    <col min="11016" max="11016" width="3.5546875" style="154" customWidth="1"/>
    <col min="11017" max="11017" width="13.21875" style="154" bestFit="1" customWidth="1"/>
    <col min="11018" max="11018" width="9.77734375" style="154" customWidth="1"/>
    <col min="11019" max="11019" width="10" style="154" customWidth="1"/>
    <col min="11020" max="11020" width="9.44140625" style="154" customWidth="1"/>
    <col min="11021" max="11022" width="6.77734375" style="154" customWidth="1"/>
    <col min="11023" max="11023" width="10.5546875" style="154" customWidth="1"/>
    <col min="11024" max="11024" width="9" style="154" customWidth="1"/>
    <col min="11025" max="11025" width="8.77734375" style="154" bestFit="1" customWidth="1"/>
    <col min="11026" max="11026" width="10.5546875" style="154" customWidth="1"/>
    <col min="11027" max="11027" width="8.33203125" style="154" bestFit="1" customWidth="1"/>
    <col min="11028" max="11028" width="8.77734375" style="154" bestFit="1" customWidth="1"/>
    <col min="11029" max="11029" width="8.33203125" style="154" bestFit="1" customWidth="1"/>
    <col min="11030" max="11030" width="8.77734375" style="154" bestFit="1" customWidth="1"/>
    <col min="11031" max="11031" width="8.33203125" style="154" bestFit="1" customWidth="1"/>
    <col min="11032" max="11032" width="8.77734375" style="154" bestFit="1" customWidth="1"/>
    <col min="11033" max="11033" width="8.33203125" style="154" bestFit="1" customWidth="1"/>
    <col min="11034" max="11034" width="8.77734375" style="154" bestFit="1" customWidth="1"/>
    <col min="11035" max="11035" width="8.33203125" style="154" bestFit="1" customWidth="1"/>
    <col min="11036" max="11037" width="6.77734375" style="154" customWidth="1"/>
    <col min="11038" max="11038" width="9.88671875" style="154" customWidth="1"/>
    <col min="11039" max="11039" width="9.21875" style="154" customWidth="1"/>
    <col min="11040" max="11041" width="8.77734375" style="154" bestFit="1" customWidth="1"/>
    <col min="11042" max="11042" width="4.6640625" style="154" customWidth="1"/>
    <col min="11043" max="11043" width="9.5546875" style="154" customWidth="1"/>
    <col min="11044" max="11044" width="10.5546875" style="154" customWidth="1"/>
    <col min="11045" max="11045" width="8.77734375" style="154" bestFit="1" customWidth="1"/>
    <col min="11046" max="11046" width="8.77734375" style="154" customWidth="1"/>
    <col min="11047" max="11047" width="4.6640625" style="154" customWidth="1"/>
    <col min="11048" max="11051" width="8.88671875" style="154"/>
    <col min="11052" max="11053" width="6.77734375" style="154" customWidth="1"/>
    <col min="11054" max="11054" width="3.88671875" style="154" customWidth="1"/>
    <col min="11055" max="11055" width="19.44140625" style="154" customWidth="1"/>
    <col min="11056" max="11056" width="13" style="154" customWidth="1"/>
    <col min="11057" max="11057" width="12.77734375" style="154" customWidth="1"/>
    <col min="11058" max="11058" width="9.109375" style="154" customWidth="1"/>
    <col min="11059" max="11059" width="17.109375" style="154" bestFit="1" customWidth="1"/>
    <col min="11060" max="11060" width="15.21875" style="154" bestFit="1" customWidth="1"/>
    <col min="11061" max="11061" width="11.33203125" style="154" bestFit="1" customWidth="1"/>
    <col min="11062" max="11062" width="27.77734375" style="154" customWidth="1"/>
    <col min="11063" max="11063" width="8.88671875" style="154"/>
    <col min="11064" max="11065" width="0" style="154" hidden="1" customWidth="1"/>
    <col min="11066" max="11265" width="8.88671875" style="154"/>
    <col min="11266" max="11266" width="5.33203125" style="154" customWidth="1"/>
    <col min="11267" max="11267" width="3.77734375" style="154" customWidth="1"/>
    <col min="11268" max="11268" width="2.44140625" style="154" customWidth="1"/>
    <col min="11269" max="11269" width="18.44140625" style="154" bestFit="1" customWidth="1"/>
    <col min="11270" max="11270" width="9.6640625" style="154" customWidth="1"/>
    <col min="11271" max="11271" width="9" style="154" customWidth="1"/>
    <col min="11272" max="11272" width="3.5546875" style="154" customWidth="1"/>
    <col min="11273" max="11273" width="13.21875" style="154" bestFit="1" customWidth="1"/>
    <col min="11274" max="11274" width="9.77734375" style="154" customWidth="1"/>
    <col min="11275" max="11275" width="10" style="154" customWidth="1"/>
    <col min="11276" max="11276" width="9.44140625" style="154" customWidth="1"/>
    <col min="11277" max="11278" width="6.77734375" style="154" customWidth="1"/>
    <col min="11279" max="11279" width="10.5546875" style="154" customWidth="1"/>
    <col min="11280" max="11280" width="9" style="154" customWidth="1"/>
    <col min="11281" max="11281" width="8.77734375" style="154" bestFit="1" customWidth="1"/>
    <col min="11282" max="11282" width="10.5546875" style="154" customWidth="1"/>
    <col min="11283" max="11283" width="8.33203125" style="154" bestFit="1" customWidth="1"/>
    <col min="11284" max="11284" width="8.77734375" style="154" bestFit="1" customWidth="1"/>
    <col min="11285" max="11285" width="8.33203125" style="154" bestFit="1" customWidth="1"/>
    <col min="11286" max="11286" width="8.77734375" style="154" bestFit="1" customWidth="1"/>
    <col min="11287" max="11287" width="8.33203125" style="154" bestFit="1" customWidth="1"/>
    <col min="11288" max="11288" width="8.77734375" style="154" bestFit="1" customWidth="1"/>
    <col min="11289" max="11289" width="8.33203125" style="154" bestFit="1" customWidth="1"/>
    <col min="11290" max="11290" width="8.77734375" style="154" bestFit="1" customWidth="1"/>
    <col min="11291" max="11291" width="8.33203125" style="154" bestFit="1" customWidth="1"/>
    <col min="11292" max="11293" width="6.77734375" style="154" customWidth="1"/>
    <col min="11294" max="11294" width="9.88671875" style="154" customWidth="1"/>
    <col min="11295" max="11295" width="9.21875" style="154" customWidth="1"/>
    <col min="11296" max="11297" width="8.77734375" style="154" bestFit="1" customWidth="1"/>
    <col min="11298" max="11298" width="4.6640625" style="154" customWidth="1"/>
    <col min="11299" max="11299" width="9.5546875" style="154" customWidth="1"/>
    <col min="11300" max="11300" width="10.5546875" style="154" customWidth="1"/>
    <col min="11301" max="11301" width="8.77734375" style="154" bestFit="1" customWidth="1"/>
    <col min="11302" max="11302" width="8.77734375" style="154" customWidth="1"/>
    <col min="11303" max="11303" width="4.6640625" style="154" customWidth="1"/>
    <col min="11304" max="11307" width="8.88671875" style="154"/>
    <col min="11308" max="11309" width="6.77734375" style="154" customWidth="1"/>
    <col min="11310" max="11310" width="3.88671875" style="154" customWidth="1"/>
    <col min="11311" max="11311" width="19.44140625" style="154" customWidth="1"/>
    <col min="11312" max="11312" width="13" style="154" customWidth="1"/>
    <col min="11313" max="11313" width="12.77734375" style="154" customWidth="1"/>
    <col min="11314" max="11314" width="9.109375" style="154" customWidth="1"/>
    <col min="11315" max="11315" width="17.109375" style="154" bestFit="1" customWidth="1"/>
    <col min="11316" max="11316" width="15.21875" style="154" bestFit="1" customWidth="1"/>
    <col min="11317" max="11317" width="11.33203125" style="154" bestFit="1" customWidth="1"/>
    <col min="11318" max="11318" width="27.77734375" style="154" customWidth="1"/>
    <col min="11319" max="11319" width="8.88671875" style="154"/>
    <col min="11320" max="11321" width="0" style="154" hidden="1" customWidth="1"/>
    <col min="11322" max="11521" width="8.88671875" style="154"/>
    <col min="11522" max="11522" width="5.33203125" style="154" customWidth="1"/>
    <col min="11523" max="11523" width="3.77734375" style="154" customWidth="1"/>
    <col min="11524" max="11524" width="2.44140625" style="154" customWidth="1"/>
    <col min="11525" max="11525" width="18.44140625" style="154" bestFit="1" customWidth="1"/>
    <col min="11526" max="11526" width="9.6640625" style="154" customWidth="1"/>
    <col min="11527" max="11527" width="9" style="154" customWidth="1"/>
    <col min="11528" max="11528" width="3.5546875" style="154" customWidth="1"/>
    <col min="11529" max="11529" width="13.21875" style="154" bestFit="1" customWidth="1"/>
    <col min="11530" max="11530" width="9.77734375" style="154" customWidth="1"/>
    <col min="11531" max="11531" width="10" style="154" customWidth="1"/>
    <col min="11532" max="11532" width="9.44140625" style="154" customWidth="1"/>
    <col min="11533" max="11534" width="6.77734375" style="154" customWidth="1"/>
    <col min="11535" max="11535" width="10.5546875" style="154" customWidth="1"/>
    <col min="11536" max="11536" width="9" style="154" customWidth="1"/>
    <col min="11537" max="11537" width="8.77734375" style="154" bestFit="1" customWidth="1"/>
    <col min="11538" max="11538" width="10.5546875" style="154" customWidth="1"/>
    <col min="11539" max="11539" width="8.33203125" style="154" bestFit="1" customWidth="1"/>
    <col min="11540" max="11540" width="8.77734375" style="154" bestFit="1" customWidth="1"/>
    <col min="11541" max="11541" width="8.33203125" style="154" bestFit="1" customWidth="1"/>
    <col min="11542" max="11542" width="8.77734375" style="154" bestFit="1" customWidth="1"/>
    <col min="11543" max="11543" width="8.33203125" style="154" bestFit="1" customWidth="1"/>
    <col min="11544" max="11544" width="8.77734375" style="154" bestFit="1" customWidth="1"/>
    <col min="11545" max="11545" width="8.33203125" style="154" bestFit="1" customWidth="1"/>
    <col min="11546" max="11546" width="8.77734375" style="154" bestFit="1" customWidth="1"/>
    <col min="11547" max="11547" width="8.33203125" style="154" bestFit="1" customWidth="1"/>
    <col min="11548" max="11549" width="6.77734375" style="154" customWidth="1"/>
    <col min="11550" max="11550" width="9.88671875" style="154" customWidth="1"/>
    <col min="11551" max="11551" width="9.21875" style="154" customWidth="1"/>
    <col min="11552" max="11553" width="8.77734375" style="154" bestFit="1" customWidth="1"/>
    <col min="11554" max="11554" width="4.6640625" style="154" customWidth="1"/>
    <col min="11555" max="11555" width="9.5546875" style="154" customWidth="1"/>
    <col min="11556" max="11556" width="10.5546875" style="154" customWidth="1"/>
    <col min="11557" max="11557" width="8.77734375" style="154" bestFit="1" customWidth="1"/>
    <col min="11558" max="11558" width="8.77734375" style="154" customWidth="1"/>
    <col min="11559" max="11559" width="4.6640625" style="154" customWidth="1"/>
    <col min="11560" max="11563" width="8.88671875" style="154"/>
    <col min="11564" max="11565" width="6.77734375" style="154" customWidth="1"/>
    <col min="11566" max="11566" width="3.88671875" style="154" customWidth="1"/>
    <col min="11567" max="11567" width="19.44140625" style="154" customWidth="1"/>
    <col min="11568" max="11568" width="13" style="154" customWidth="1"/>
    <col min="11569" max="11569" width="12.77734375" style="154" customWidth="1"/>
    <col min="11570" max="11570" width="9.109375" style="154" customWidth="1"/>
    <col min="11571" max="11571" width="17.109375" style="154" bestFit="1" customWidth="1"/>
    <col min="11572" max="11572" width="15.21875" style="154" bestFit="1" customWidth="1"/>
    <col min="11573" max="11573" width="11.33203125" style="154" bestFit="1" customWidth="1"/>
    <col min="11574" max="11574" width="27.77734375" style="154" customWidth="1"/>
    <col min="11575" max="11575" width="8.88671875" style="154"/>
    <col min="11576" max="11577" width="0" style="154" hidden="1" customWidth="1"/>
    <col min="11578" max="11777" width="8.88671875" style="154"/>
    <col min="11778" max="11778" width="5.33203125" style="154" customWidth="1"/>
    <col min="11779" max="11779" width="3.77734375" style="154" customWidth="1"/>
    <col min="11780" max="11780" width="2.44140625" style="154" customWidth="1"/>
    <col min="11781" max="11781" width="18.44140625" style="154" bestFit="1" customWidth="1"/>
    <col min="11782" max="11782" width="9.6640625" style="154" customWidth="1"/>
    <col min="11783" max="11783" width="9" style="154" customWidth="1"/>
    <col min="11784" max="11784" width="3.5546875" style="154" customWidth="1"/>
    <col min="11785" max="11785" width="13.21875" style="154" bestFit="1" customWidth="1"/>
    <col min="11786" max="11786" width="9.77734375" style="154" customWidth="1"/>
    <col min="11787" max="11787" width="10" style="154" customWidth="1"/>
    <col min="11788" max="11788" width="9.44140625" style="154" customWidth="1"/>
    <col min="11789" max="11790" width="6.77734375" style="154" customWidth="1"/>
    <col min="11791" max="11791" width="10.5546875" style="154" customWidth="1"/>
    <col min="11792" max="11792" width="9" style="154" customWidth="1"/>
    <col min="11793" max="11793" width="8.77734375" style="154" bestFit="1" customWidth="1"/>
    <col min="11794" max="11794" width="10.5546875" style="154" customWidth="1"/>
    <col min="11795" max="11795" width="8.33203125" style="154" bestFit="1" customWidth="1"/>
    <col min="11796" max="11796" width="8.77734375" style="154" bestFit="1" customWidth="1"/>
    <col min="11797" max="11797" width="8.33203125" style="154" bestFit="1" customWidth="1"/>
    <col min="11798" max="11798" width="8.77734375" style="154" bestFit="1" customWidth="1"/>
    <col min="11799" max="11799" width="8.33203125" style="154" bestFit="1" customWidth="1"/>
    <col min="11800" max="11800" width="8.77734375" style="154" bestFit="1" customWidth="1"/>
    <col min="11801" max="11801" width="8.33203125" style="154" bestFit="1" customWidth="1"/>
    <col min="11802" max="11802" width="8.77734375" style="154" bestFit="1" customWidth="1"/>
    <col min="11803" max="11803" width="8.33203125" style="154" bestFit="1" customWidth="1"/>
    <col min="11804" max="11805" width="6.77734375" style="154" customWidth="1"/>
    <col min="11806" max="11806" width="9.88671875" style="154" customWidth="1"/>
    <col min="11807" max="11807" width="9.21875" style="154" customWidth="1"/>
    <col min="11808" max="11809" width="8.77734375" style="154" bestFit="1" customWidth="1"/>
    <col min="11810" max="11810" width="4.6640625" style="154" customWidth="1"/>
    <col min="11811" max="11811" width="9.5546875" style="154" customWidth="1"/>
    <col min="11812" max="11812" width="10.5546875" style="154" customWidth="1"/>
    <col min="11813" max="11813" width="8.77734375" style="154" bestFit="1" customWidth="1"/>
    <col min="11814" max="11814" width="8.77734375" style="154" customWidth="1"/>
    <col min="11815" max="11815" width="4.6640625" style="154" customWidth="1"/>
    <col min="11816" max="11819" width="8.88671875" style="154"/>
    <col min="11820" max="11821" width="6.77734375" style="154" customWidth="1"/>
    <col min="11822" max="11822" width="3.88671875" style="154" customWidth="1"/>
    <col min="11823" max="11823" width="19.44140625" style="154" customWidth="1"/>
    <col min="11824" max="11824" width="13" style="154" customWidth="1"/>
    <col min="11825" max="11825" width="12.77734375" style="154" customWidth="1"/>
    <col min="11826" max="11826" width="9.109375" style="154" customWidth="1"/>
    <col min="11827" max="11827" width="17.109375" style="154" bestFit="1" customWidth="1"/>
    <col min="11828" max="11828" width="15.21875" style="154" bestFit="1" customWidth="1"/>
    <col min="11829" max="11829" width="11.33203125" style="154" bestFit="1" customWidth="1"/>
    <col min="11830" max="11830" width="27.77734375" style="154" customWidth="1"/>
    <col min="11831" max="11831" width="8.88671875" style="154"/>
    <col min="11832" max="11833" width="0" style="154" hidden="1" customWidth="1"/>
    <col min="11834" max="12033" width="8.88671875" style="154"/>
    <col min="12034" max="12034" width="5.33203125" style="154" customWidth="1"/>
    <col min="12035" max="12035" width="3.77734375" style="154" customWidth="1"/>
    <col min="12036" max="12036" width="2.44140625" style="154" customWidth="1"/>
    <col min="12037" max="12037" width="18.44140625" style="154" bestFit="1" customWidth="1"/>
    <col min="12038" max="12038" width="9.6640625" style="154" customWidth="1"/>
    <col min="12039" max="12039" width="9" style="154" customWidth="1"/>
    <col min="12040" max="12040" width="3.5546875" style="154" customWidth="1"/>
    <col min="12041" max="12041" width="13.21875" style="154" bestFit="1" customWidth="1"/>
    <col min="12042" max="12042" width="9.77734375" style="154" customWidth="1"/>
    <col min="12043" max="12043" width="10" style="154" customWidth="1"/>
    <col min="12044" max="12044" width="9.44140625" style="154" customWidth="1"/>
    <col min="12045" max="12046" width="6.77734375" style="154" customWidth="1"/>
    <col min="12047" max="12047" width="10.5546875" style="154" customWidth="1"/>
    <col min="12048" max="12048" width="9" style="154" customWidth="1"/>
    <col min="12049" max="12049" width="8.77734375" style="154" bestFit="1" customWidth="1"/>
    <col min="12050" max="12050" width="10.5546875" style="154" customWidth="1"/>
    <col min="12051" max="12051" width="8.33203125" style="154" bestFit="1" customWidth="1"/>
    <col min="12052" max="12052" width="8.77734375" style="154" bestFit="1" customWidth="1"/>
    <col min="12053" max="12053" width="8.33203125" style="154" bestFit="1" customWidth="1"/>
    <col min="12054" max="12054" width="8.77734375" style="154" bestFit="1" customWidth="1"/>
    <col min="12055" max="12055" width="8.33203125" style="154" bestFit="1" customWidth="1"/>
    <col min="12056" max="12056" width="8.77734375" style="154" bestFit="1" customWidth="1"/>
    <col min="12057" max="12057" width="8.33203125" style="154" bestFit="1" customWidth="1"/>
    <col min="12058" max="12058" width="8.77734375" style="154" bestFit="1" customWidth="1"/>
    <col min="12059" max="12059" width="8.33203125" style="154" bestFit="1" customWidth="1"/>
    <col min="12060" max="12061" width="6.77734375" style="154" customWidth="1"/>
    <col min="12062" max="12062" width="9.88671875" style="154" customWidth="1"/>
    <col min="12063" max="12063" width="9.21875" style="154" customWidth="1"/>
    <col min="12064" max="12065" width="8.77734375" style="154" bestFit="1" customWidth="1"/>
    <col min="12066" max="12066" width="4.6640625" style="154" customWidth="1"/>
    <col min="12067" max="12067" width="9.5546875" style="154" customWidth="1"/>
    <col min="12068" max="12068" width="10.5546875" style="154" customWidth="1"/>
    <col min="12069" max="12069" width="8.77734375" style="154" bestFit="1" customWidth="1"/>
    <col min="12070" max="12070" width="8.77734375" style="154" customWidth="1"/>
    <col min="12071" max="12071" width="4.6640625" style="154" customWidth="1"/>
    <col min="12072" max="12075" width="8.88671875" style="154"/>
    <col min="12076" max="12077" width="6.77734375" style="154" customWidth="1"/>
    <col min="12078" max="12078" width="3.88671875" style="154" customWidth="1"/>
    <col min="12079" max="12079" width="19.44140625" style="154" customWidth="1"/>
    <col min="12080" max="12080" width="13" style="154" customWidth="1"/>
    <col min="12081" max="12081" width="12.77734375" style="154" customWidth="1"/>
    <col min="12082" max="12082" width="9.109375" style="154" customWidth="1"/>
    <col min="12083" max="12083" width="17.109375" style="154" bestFit="1" customWidth="1"/>
    <col min="12084" max="12084" width="15.21875" style="154" bestFit="1" customWidth="1"/>
    <col min="12085" max="12085" width="11.33203125" style="154" bestFit="1" customWidth="1"/>
    <col min="12086" max="12086" width="27.77734375" style="154" customWidth="1"/>
    <col min="12087" max="12087" width="8.88671875" style="154"/>
    <col min="12088" max="12089" width="0" style="154" hidden="1" customWidth="1"/>
    <col min="12090" max="12289" width="8.88671875" style="154"/>
    <col min="12290" max="12290" width="5.33203125" style="154" customWidth="1"/>
    <col min="12291" max="12291" width="3.77734375" style="154" customWidth="1"/>
    <col min="12292" max="12292" width="2.44140625" style="154" customWidth="1"/>
    <col min="12293" max="12293" width="18.44140625" style="154" bestFit="1" customWidth="1"/>
    <col min="12294" max="12294" width="9.6640625" style="154" customWidth="1"/>
    <col min="12295" max="12295" width="9" style="154" customWidth="1"/>
    <col min="12296" max="12296" width="3.5546875" style="154" customWidth="1"/>
    <col min="12297" max="12297" width="13.21875" style="154" bestFit="1" customWidth="1"/>
    <col min="12298" max="12298" width="9.77734375" style="154" customWidth="1"/>
    <col min="12299" max="12299" width="10" style="154" customWidth="1"/>
    <col min="12300" max="12300" width="9.44140625" style="154" customWidth="1"/>
    <col min="12301" max="12302" width="6.77734375" style="154" customWidth="1"/>
    <col min="12303" max="12303" width="10.5546875" style="154" customWidth="1"/>
    <col min="12304" max="12304" width="9" style="154" customWidth="1"/>
    <col min="12305" max="12305" width="8.77734375" style="154" bestFit="1" customWidth="1"/>
    <col min="12306" max="12306" width="10.5546875" style="154" customWidth="1"/>
    <col min="12307" max="12307" width="8.33203125" style="154" bestFit="1" customWidth="1"/>
    <col min="12308" max="12308" width="8.77734375" style="154" bestFit="1" customWidth="1"/>
    <col min="12309" max="12309" width="8.33203125" style="154" bestFit="1" customWidth="1"/>
    <col min="12310" max="12310" width="8.77734375" style="154" bestFit="1" customWidth="1"/>
    <col min="12311" max="12311" width="8.33203125" style="154" bestFit="1" customWidth="1"/>
    <col min="12312" max="12312" width="8.77734375" style="154" bestFit="1" customWidth="1"/>
    <col min="12313" max="12313" width="8.33203125" style="154" bestFit="1" customWidth="1"/>
    <col min="12314" max="12314" width="8.77734375" style="154" bestFit="1" customWidth="1"/>
    <col min="12315" max="12315" width="8.33203125" style="154" bestFit="1" customWidth="1"/>
    <col min="12316" max="12317" width="6.77734375" style="154" customWidth="1"/>
    <col min="12318" max="12318" width="9.88671875" style="154" customWidth="1"/>
    <col min="12319" max="12319" width="9.21875" style="154" customWidth="1"/>
    <col min="12320" max="12321" width="8.77734375" style="154" bestFit="1" customWidth="1"/>
    <col min="12322" max="12322" width="4.6640625" style="154" customWidth="1"/>
    <col min="12323" max="12323" width="9.5546875" style="154" customWidth="1"/>
    <col min="12324" max="12324" width="10.5546875" style="154" customWidth="1"/>
    <col min="12325" max="12325" width="8.77734375" style="154" bestFit="1" customWidth="1"/>
    <col min="12326" max="12326" width="8.77734375" style="154" customWidth="1"/>
    <col min="12327" max="12327" width="4.6640625" style="154" customWidth="1"/>
    <col min="12328" max="12331" width="8.88671875" style="154"/>
    <col min="12332" max="12333" width="6.77734375" style="154" customWidth="1"/>
    <col min="12334" max="12334" width="3.88671875" style="154" customWidth="1"/>
    <col min="12335" max="12335" width="19.44140625" style="154" customWidth="1"/>
    <col min="12336" max="12336" width="13" style="154" customWidth="1"/>
    <col min="12337" max="12337" width="12.77734375" style="154" customWidth="1"/>
    <col min="12338" max="12338" width="9.109375" style="154" customWidth="1"/>
    <col min="12339" max="12339" width="17.109375" style="154" bestFit="1" customWidth="1"/>
    <col min="12340" max="12340" width="15.21875" style="154" bestFit="1" customWidth="1"/>
    <col min="12341" max="12341" width="11.33203125" style="154" bestFit="1" customWidth="1"/>
    <col min="12342" max="12342" width="27.77734375" style="154" customWidth="1"/>
    <col min="12343" max="12343" width="8.88671875" style="154"/>
    <col min="12344" max="12345" width="0" style="154" hidden="1" customWidth="1"/>
    <col min="12346" max="12545" width="8.88671875" style="154"/>
    <col min="12546" max="12546" width="5.33203125" style="154" customWidth="1"/>
    <col min="12547" max="12547" width="3.77734375" style="154" customWidth="1"/>
    <col min="12548" max="12548" width="2.44140625" style="154" customWidth="1"/>
    <col min="12549" max="12549" width="18.44140625" style="154" bestFit="1" customWidth="1"/>
    <col min="12550" max="12550" width="9.6640625" style="154" customWidth="1"/>
    <col min="12551" max="12551" width="9" style="154" customWidth="1"/>
    <col min="12552" max="12552" width="3.5546875" style="154" customWidth="1"/>
    <col min="12553" max="12553" width="13.21875" style="154" bestFit="1" customWidth="1"/>
    <col min="12554" max="12554" width="9.77734375" style="154" customWidth="1"/>
    <col min="12555" max="12555" width="10" style="154" customWidth="1"/>
    <col min="12556" max="12556" width="9.44140625" style="154" customWidth="1"/>
    <col min="12557" max="12558" width="6.77734375" style="154" customWidth="1"/>
    <col min="12559" max="12559" width="10.5546875" style="154" customWidth="1"/>
    <col min="12560" max="12560" width="9" style="154" customWidth="1"/>
    <col min="12561" max="12561" width="8.77734375" style="154" bestFit="1" customWidth="1"/>
    <col min="12562" max="12562" width="10.5546875" style="154" customWidth="1"/>
    <col min="12563" max="12563" width="8.33203125" style="154" bestFit="1" customWidth="1"/>
    <col min="12564" max="12564" width="8.77734375" style="154" bestFit="1" customWidth="1"/>
    <col min="12565" max="12565" width="8.33203125" style="154" bestFit="1" customWidth="1"/>
    <col min="12566" max="12566" width="8.77734375" style="154" bestFit="1" customWidth="1"/>
    <col min="12567" max="12567" width="8.33203125" style="154" bestFit="1" customWidth="1"/>
    <col min="12568" max="12568" width="8.77734375" style="154" bestFit="1" customWidth="1"/>
    <col min="12569" max="12569" width="8.33203125" style="154" bestFit="1" customWidth="1"/>
    <col min="12570" max="12570" width="8.77734375" style="154" bestFit="1" customWidth="1"/>
    <col min="12571" max="12571" width="8.33203125" style="154" bestFit="1" customWidth="1"/>
    <col min="12572" max="12573" width="6.77734375" style="154" customWidth="1"/>
    <col min="12574" max="12574" width="9.88671875" style="154" customWidth="1"/>
    <col min="12575" max="12575" width="9.21875" style="154" customWidth="1"/>
    <col min="12576" max="12577" width="8.77734375" style="154" bestFit="1" customWidth="1"/>
    <col min="12578" max="12578" width="4.6640625" style="154" customWidth="1"/>
    <col min="12579" max="12579" width="9.5546875" style="154" customWidth="1"/>
    <col min="12580" max="12580" width="10.5546875" style="154" customWidth="1"/>
    <col min="12581" max="12581" width="8.77734375" style="154" bestFit="1" customWidth="1"/>
    <col min="12582" max="12582" width="8.77734375" style="154" customWidth="1"/>
    <col min="12583" max="12583" width="4.6640625" style="154" customWidth="1"/>
    <col min="12584" max="12587" width="8.88671875" style="154"/>
    <col min="12588" max="12589" width="6.77734375" style="154" customWidth="1"/>
    <col min="12590" max="12590" width="3.88671875" style="154" customWidth="1"/>
    <col min="12591" max="12591" width="19.44140625" style="154" customWidth="1"/>
    <col min="12592" max="12592" width="13" style="154" customWidth="1"/>
    <col min="12593" max="12593" width="12.77734375" style="154" customWidth="1"/>
    <col min="12594" max="12594" width="9.109375" style="154" customWidth="1"/>
    <col min="12595" max="12595" width="17.109375" style="154" bestFit="1" customWidth="1"/>
    <col min="12596" max="12596" width="15.21875" style="154" bestFit="1" customWidth="1"/>
    <col min="12597" max="12597" width="11.33203125" style="154" bestFit="1" customWidth="1"/>
    <col min="12598" max="12598" width="27.77734375" style="154" customWidth="1"/>
    <col min="12599" max="12599" width="8.88671875" style="154"/>
    <col min="12600" max="12601" width="0" style="154" hidden="1" customWidth="1"/>
    <col min="12602" max="12801" width="8.88671875" style="154"/>
    <col min="12802" max="12802" width="5.33203125" style="154" customWidth="1"/>
    <col min="12803" max="12803" width="3.77734375" style="154" customWidth="1"/>
    <col min="12804" max="12804" width="2.44140625" style="154" customWidth="1"/>
    <col min="12805" max="12805" width="18.44140625" style="154" bestFit="1" customWidth="1"/>
    <col min="12806" max="12806" width="9.6640625" style="154" customWidth="1"/>
    <col min="12807" max="12807" width="9" style="154" customWidth="1"/>
    <col min="12808" max="12808" width="3.5546875" style="154" customWidth="1"/>
    <col min="12809" max="12809" width="13.21875" style="154" bestFit="1" customWidth="1"/>
    <col min="12810" max="12810" width="9.77734375" style="154" customWidth="1"/>
    <col min="12811" max="12811" width="10" style="154" customWidth="1"/>
    <col min="12812" max="12812" width="9.44140625" style="154" customWidth="1"/>
    <col min="12813" max="12814" width="6.77734375" style="154" customWidth="1"/>
    <col min="12815" max="12815" width="10.5546875" style="154" customWidth="1"/>
    <col min="12816" max="12816" width="9" style="154" customWidth="1"/>
    <col min="12817" max="12817" width="8.77734375" style="154" bestFit="1" customWidth="1"/>
    <col min="12818" max="12818" width="10.5546875" style="154" customWidth="1"/>
    <col min="12819" max="12819" width="8.33203125" style="154" bestFit="1" customWidth="1"/>
    <col min="12820" max="12820" width="8.77734375" style="154" bestFit="1" customWidth="1"/>
    <col min="12821" max="12821" width="8.33203125" style="154" bestFit="1" customWidth="1"/>
    <col min="12822" max="12822" width="8.77734375" style="154" bestFit="1" customWidth="1"/>
    <col min="12823" max="12823" width="8.33203125" style="154" bestFit="1" customWidth="1"/>
    <col min="12824" max="12824" width="8.77734375" style="154" bestFit="1" customWidth="1"/>
    <col min="12825" max="12825" width="8.33203125" style="154" bestFit="1" customWidth="1"/>
    <col min="12826" max="12826" width="8.77734375" style="154" bestFit="1" customWidth="1"/>
    <col min="12827" max="12827" width="8.33203125" style="154" bestFit="1" customWidth="1"/>
    <col min="12828" max="12829" width="6.77734375" style="154" customWidth="1"/>
    <col min="12830" max="12830" width="9.88671875" style="154" customWidth="1"/>
    <col min="12831" max="12831" width="9.21875" style="154" customWidth="1"/>
    <col min="12832" max="12833" width="8.77734375" style="154" bestFit="1" customWidth="1"/>
    <col min="12834" max="12834" width="4.6640625" style="154" customWidth="1"/>
    <col min="12835" max="12835" width="9.5546875" style="154" customWidth="1"/>
    <col min="12836" max="12836" width="10.5546875" style="154" customWidth="1"/>
    <col min="12837" max="12837" width="8.77734375" style="154" bestFit="1" customWidth="1"/>
    <col min="12838" max="12838" width="8.77734375" style="154" customWidth="1"/>
    <col min="12839" max="12839" width="4.6640625" style="154" customWidth="1"/>
    <col min="12840" max="12843" width="8.88671875" style="154"/>
    <col min="12844" max="12845" width="6.77734375" style="154" customWidth="1"/>
    <col min="12846" max="12846" width="3.88671875" style="154" customWidth="1"/>
    <col min="12847" max="12847" width="19.44140625" style="154" customWidth="1"/>
    <col min="12848" max="12848" width="13" style="154" customWidth="1"/>
    <col min="12849" max="12849" width="12.77734375" style="154" customWidth="1"/>
    <col min="12850" max="12850" width="9.109375" style="154" customWidth="1"/>
    <col min="12851" max="12851" width="17.109375" style="154" bestFit="1" customWidth="1"/>
    <col min="12852" max="12852" width="15.21875" style="154" bestFit="1" customWidth="1"/>
    <col min="12853" max="12853" width="11.33203125" style="154" bestFit="1" customWidth="1"/>
    <col min="12854" max="12854" width="27.77734375" style="154" customWidth="1"/>
    <col min="12855" max="12855" width="8.88671875" style="154"/>
    <col min="12856" max="12857" width="0" style="154" hidden="1" customWidth="1"/>
    <col min="12858" max="13057" width="8.88671875" style="154"/>
    <col min="13058" max="13058" width="5.33203125" style="154" customWidth="1"/>
    <col min="13059" max="13059" width="3.77734375" style="154" customWidth="1"/>
    <col min="13060" max="13060" width="2.44140625" style="154" customWidth="1"/>
    <col min="13061" max="13061" width="18.44140625" style="154" bestFit="1" customWidth="1"/>
    <col min="13062" max="13062" width="9.6640625" style="154" customWidth="1"/>
    <col min="13063" max="13063" width="9" style="154" customWidth="1"/>
    <col min="13064" max="13064" width="3.5546875" style="154" customWidth="1"/>
    <col min="13065" max="13065" width="13.21875" style="154" bestFit="1" customWidth="1"/>
    <col min="13066" max="13066" width="9.77734375" style="154" customWidth="1"/>
    <col min="13067" max="13067" width="10" style="154" customWidth="1"/>
    <col min="13068" max="13068" width="9.44140625" style="154" customWidth="1"/>
    <col min="13069" max="13070" width="6.77734375" style="154" customWidth="1"/>
    <col min="13071" max="13071" width="10.5546875" style="154" customWidth="1"/>
    <col min="13072" max="13072" width="9" style="154" customWidth="1"/>
    <col min="13073" max="13073" width="8.77734375" style="154" bestFit="1" customWidth="1"/>
    <col min="13074" max="13074" width="10.5546875" style="154" customWidth="1"/>
    <col min="13075" max="13075" width="8.33203125" style="154" bestFit="1" customWidth="1"/>
    <col min="13076" max="13076" width="8.77734375" style="154" bestFit="1" customWidth="1"/>
    <col min="13077" max="13077" width="8.33203125" style="154" bestFit="1" customWidth="1"/>
    <col min="13078" max="13078" width="8.77734375" style="154" bestFit="1" customWidth="1"/>
    <col min="13079" max="13079" width="8.33203125" style="154" bestFit="1" customWidth="1"/>
    <col min="13080" max="13080" width="8.77734375" style="154" bestFit="1" customWidth="1"/>
    <col min="13081" max="13081" width="8.33203125" style="154" bestFit="1" customWidth="1"/>
    <col min="13082" max="13082" width="8.77734375" style="154" bestFit="1" customWidth="1"/>
    <col min="13083" max="13083" width="8.33203125" style="154" bestFit="1" customWidth="1"/>
    <col min="13084" max="13085" width="6.77734375" style="154" customWidth="1"/>
    <col min="13086" max="13086" width="9.88671875" style="154" customWidth="1"/>
    <col min="13087" max="13087" width="9.21875" style="154" customWidth="1"/>
    <col min="13088" max="13089" width="8.77734375" style="154" bestFit="1" customWidth="1"/>
    <col min="13090" max="13090" width="4.6640625" style="154" customWidth="1"/>
    <col min="13091" max="13091" width="9.5546875" style="154" customWidth="1"/>
    <col min="13092" max="13092" width="10.5546875" style="154" customWidth="1"/>
    <col min="13093" max="13093" width="8.77734375" style="154" bestFit="1" customWidth="1"/>
    <col min="13094" max="13094" width="8.77734375" style="154" customWidth="1"/>
    <col min="13095" max="13095" width="4.6640625" style="154" customWidth="1"/>
    <col min="13096" max="13099" width="8.88671875" style="154"/>
    <col min="13100" max="13101" width="6.77734375" style="154" customWidth="1"/>
    <col min="13102" max="13102" width="3.88671875" style="154" customWidth="1"/>
    <col min="13103" max="13103" width="19.44140625" style="154" customWidth="1"/>
    <col min="13104" max="13104" width="13" style="154" customWidth="1"/>
    <col min="13105" max="13105" width="12.77734375" style="154" customWidth="1"/>
    <col min="13106" max="13106" width="9.109375" style="154" customWidth="1"/>
    <col min="13107" max="13107" width="17.109375" style="154" bestFit="1" customWidth="1"/>
    <col min="13108" max="13108" width="15.21875" style="154" bestFit="1" customWidth="1"/>
    <col min="13109" max="13109" width="11.33203125" style="154" bestFit="1" customWidth="1"/>
    <col min="13110" max="13110" width="27.77734375" style="154" customWidth="1"/>
    <col min="13111" max="13111" width="8.88671875" style="154"/>
    <col min="13112" max="13113" width="0" style="154" hidden="1" customWidth="1"/>
    <col min="13114" max="13313" width="8.88671875" style="154"/>
    <col min="13314" max="13314" width="5.33203125" style="154" customWidth="1"/>
    <col min="13315" max="13315" width="3.77734375" style="154" customWidth="1"/>
    <col min="13316" max="13316" width="2.44140625" style="154" customWidth="1"/>
    <col min="13317" max="13317" width="18.44140625" style="154" bestFit="1" customWidth="1"/>
    <col min="13318" max="13318" width="9.6640625" style="154" customWidth="1"/>
    <col min="13319" max="13319" width="9" style="154" customWidth="1"/>
    <col min="13320" max="13320" width="3.5546875" style="154" customWidth="1"/>
    <col min="13321" max="13321" width="13.21875" style="154" bestFit="1" customWidth="1"/>
    <col min="13322" max="13322" width="9.77734375" style="154" customWidth="1"/>
    <col min="13323" max="13323" width="10" style="154" customWidth="1"/>
    <col min="13324" max="13324" width="9.44140625" style="154" customWidth="1"/>
    <col min="13325" max="13326" width="6.77734375" style="154" customWidth="1"/>
    <col min="13327" max="13327" width="10.5546875" style="154" customWidth="1"/>
    <col min="13328" max="13328" width="9" style="154" customWidth="1"/>
    <col min="13329" max="13329" width="8.77734375" style="154" bestFit="1" customWidth="1"/>
    <col min="13330" max="13330" width="10.5546875" style="154" customWidth="1"/>
    <col min="13331" max="13331" width="8.33203125" style="154" bestFit="1" customWidth="1"/>
    <col min="13332" max="13332" width="8.77734375" style="154" bestFit="1" customWidth="1"/>
    <col min="13333" max="13333" width="8.33203125" style="154" bestFit="1" customWidth="1"/>
    <col min="13334" max="13334" width="8.77734375" style="154" bestFit="1" customWidth="1"/>
    <col min="13335" max="13335" width="8.33203125" style="154" bestFit="1" customWidth="1"/>
    <col min="13336" max="13336" width="8.77734375" style="154" bestFit="1" customWidth="1"/>
    <col min="13337" max="13337" width="8.33203125" style="154" bestFit="1" customWidth="1"/>
    <col min="13338" max="13338" width="8.77734375" style="154" bestFit="1" customWidth="1"/>
    <col min="13339" max="13339" width="8.33203125" style="154" bestFit="1" customWidth="1"/>
    <col min="13340" max="13341" width="6.77734375" style="154" customWidth="1"/>
    <col min="13342" max="13342" width="9.88671875" style="154" customWidth="1"/>
    <col min="13343" max="13343" width="9.21875" style="154" customWidth="1"/>
    <col min="13344" max="13345" width="8.77734375" style="154" bestFit="1" customWidth="1"/>
    <col min="13346" max="13346" width="4.6640625" style="154" customWidth="1"/>
    <col min="13347" max="13347" width="9.5546875" style="154" customWidth="1"/>
    <col min="13348" max="13348" width="10.5546875" style="154" customWidth="1"/>
    <col min="13349" max="13349" width="8.77734375" style="154" bestFit="1" customWidth="1"/>
    <col min="13350" max="13350" width="8.77734375" style="154" customWidth="1"/>
    <col min="13351" max="13351" width="4.6640625" style="154" customWidth="1"/>
    <col min="13352" max="13355" width="8.88671875" style="154"/>
    <col min="13356" max="13357" width="6.77734375" style="154" customWidth="1"/>
    <col min="13358" max="13358" width="3.88671875" style="154" customWidth="1"/>
    <col min="13359" max="13359" width="19.44140625" style="154" customWidth="1"/>
    <col min="13360" max="13360" width="13" style="154" customWidth="1"/>
    <col min="13361" max="13361" width="12.77734375" style="154" customWidth="1"/>
    <col min="13362" max="13362" width="9.109375" style="154" customWidth="1"/>
    <col min="13363" max="13363" width="17.109375" style="154" bestFit="1" customWidth="1"/>
    <col min="13364" max="13364" width="15.21875" style="154" bestFit="1" customWidth="1"/>
    <col min="13365" max="13365" width="11.33203125" style="154" bestFit="1" customWidth="1"/>
    <col min="13366" max="13366" width="27.77734375" style="154" customWidth="1"/>
    <col min="13367" max="13367" width="8.88671875" style="154"/>
    <col min="13368" max="13369" width="0" style="154" hidden="1" customWidth="1"/>
    <col min="13370" max="13569" width="8.88671875" style="154"/>
    <col min="13570" max="13570" width="5.33203125" style="154" customWidth="1"/>
    <col min="13571" max="13571" width="3.77734375" style="154" customWidth="1"/>
    <col min="13572" max="13572" width="2.44140625" style="154" customWidth="1"/>
    <col min="13573" max="13573" width="18.44140625" style="154" bestFit="1" customWidth="1"/>
    <col min="13574" max="13574" width="9.6640625" style="154" customWidth="1"/>
    <col min="13575" max="13575" width="9" style="154" customWidth="1"/>
    <col min="13576" max="13576" width="3.5546875" style="154" customWidth="1"/>
    <col min="13577" max="13577" width="13.21875" style="154" bestFit="1" customWidth="1"/>
    <col min="13578" max="13578" width="9.77734375" style="154" customWidth="1"/>
    <col min="13579" max="13579" width="10" style="154" customWidth="1"/>
    <col min="13580" max="13580" width="9.44140625" style="154" customWidth="1"/>
    <col min="13581" max="13582" width="6.77734375" style="154" customWidth="1"/>
    <col min="13583" max="13583" width="10.5546875" style="154" customWidth="1"/>
    <col min="13584" max="13584" width="9" style="154" customWidth="1"/>
    <col min="13585" max="13585" width="8.77734375" style="154" bestFit="1" customWidth="1"/>
    <col min="13586" max="13586" width="10.5546875" style="154" customWidth="1"/>
    <col min="13587" max="13587" width="8.33203125" style="154" bestFit="1" customWidth="1"/>
    <col min="13588" max="13588" width="8.77734375" style="154" bestFit="1" customWidth="1"/>
    <col min="13589" max="13589" width="8.33203125" style="154" bestFit="1" customWidth="1"/>
    <col min="13590" max="13590" width="8.77734375" style="154" bestFit="1" customWidth="1"/>
    <col min="13591" max="13591" width="8.33203125" style="154" bestFit="1" customWidth="1"/>
    <col min="13592" max="13592" width="8.77734375" style="154" bestFit="1" customWidth="1"/>
    <col min="13593" max="13593" width="8.33203125" style="154" bestFit="1" customWidth="1"/>
    <col min="13594" max="13594" width="8.77734375" style="154" bestFit="1" customWidth="1"/>
    <col min="13595" max="13595" width="8.33203125" style="154" bestFit="1" customWidth="1"/>
    <col min="13596" max="13597" width="6.77734375" style="154" customWidth="1"/>
    <col min="13598" max="13598" width="9.88671875" style="154" customWidth="1"/>
    <col min="13599" max="13599" width="9.21875" style="154" customWidth="1"/>
    <col min="13600" max="13601" width="8.77734375" style="154" bestFit="1" customWidth="1"/>
    <col min="13602" max="13602" width="4.6640625" style="154" customWidth="1"/>
    <col min="13603" max="13603" width="9.5546875" style="154" customWidth="1"/>
    <col min="13604" max="13604" width="10.5546875" style="154" customWidth="1"/>
    <col min="13605" max="13605" width="8.77734375" style="154" bestFit="1" customWidth="1"/>
    <col min="13606" max="13606" width="8.77734375" style="154" customWidth="1"/>
    <col min="13607" max="13607" width="4.6640625" style="154" customWidth="1"/>
    <col min="13608" max="13611" width="8.88671875" style="154"/>
    <col min="13612" max="13613" width="6.77734375" style="154" customWidth="1"/>
    <col min="13614" max="13614" width="3.88671875" style="154" customWidth="1"/>
    <col min="13615" max="13615" width="19.44140625" style="154" customWidth="1"/>
    <col min="13616" max="13616" width="13" style="154" customWidth="1"/>
    <col min="13617" max="13617" width="12.77734375" style="154" customWidth="1"/>
    <col min="13618" max="13618" width="9.109375" style="154" customWidth="1"/>
    <col min="13619" max="13619" width="17.109375" style="154" bestFit="1" customWidth="1"/>
    <col min="13620" max="13620" width="15.21875" style="154" bestFit="1" customWidth="1"/>
    <col min="13621" max="13621" width="11.33203125" style="154" bestFit="1" customWidth="1"/>
    <col min="13622" max="13622" width="27.77734375" style="154" customWidth="1"/>
    <col min="13623" max="13623" width="8.88671875" style="154"/>
    <col min="13624" max="13625" width="0" style="154" hidden="1" customWidth="1"/>
    <col min="13626" max="13825" width="8.88671875" style="154"/>
    <col min="13826" max="13826" width="5.33203125" style="154" customWidth="1"/>
    <col min="13827" max="13827" width="3.77734375" style="154" customWidth="1"/>
    <col min="13828" max="13828" width="2.44140625" style="154" customWidth="1"/>
    <col min="13829" max="13829" width="18.44140625" style="154" bestFit="1" customWidth="1"/>
    <col min="13830" max="13830" width="9.6640625" style="154" customWidth="1"/>
    <col min="13831" max="13831" width="9" style="154" customWidth="1"/>
    <col min="13832" max="13832" width="3.5546875" style="154" customWidth="1"/>
    <col min="13833" max="13833" width="13.21875" style="154" bestFit="1" customWidth="1"/>
    <col min="13834" max="13834" width="9.77734375" style="154" customWidth="1"/>
    <col min="13835" max="13835" width="10" style="154" customWidth="1"/>
    <col min="13836" max="13836" width="9.44140625" style="154" customWidth="1"/>
    <col min="13837" max="13838" width="6.77734375" style="154" customWidth="1"/>
    <col min="13839" max="13839" width="10.5546875" style="154" customWidth="1"/>
    <col min="13840" max="13840" width="9" style="154" customWidth="1"/>
    <col min="13841" max="13841" width="8.77734375" style="154" bestFit="1" customWidth="1"/>
    <col min="13842" max="13842" width="10.5546875" style="154" customWidth="1"/>
    <col min="13843" max="13843" width="8.33203125" style="154" bestFit="1" customWidth="1"/>
    <col min="13844" max="13844" width="8.77734375" style="154" bestFit="1" customWidth="1"/>
    <col min="13845" max="13845" width="8.33203125" style="154" bestFit="1" customWidth="1"/>
    <col min="13846" max="13846" width="8.77734375" style="154" bestFit="1" customWidth="1"/>
    <col min="13847" max="13847" width="8.33203125" style="154" bestFit="1" customWidth="1"/>
    <col min="13848" max="13848" width="8.77734375" style="154" bestFit="1" customWidth="1"/>
    <col min="13849" max="13849" width="8.33203125" style="154" bestFit="1" customWidth="1"/>
    <col min="13850" max="13850" width="8.77734375" style="154" bestFit="1" customWidth="1"/>
    <col min="13851" max="13851" width="8.33203125" style="154" bestFit="1" customWidth="1"/>
    <col min="13852" max="13853" width="6.77734375" style="154" customWidth="1"/>
    <col min="13854" max="13854" width="9.88671875" style="154" customWidth="1"/>
    <col min="13855" max="13855" width="9.21875" style="154" customWidth="1"/>
    <col min="13856" max="13857" width="8.77734375" style="154" bestFit="1" customWidth="1"/>
    <col min="13858" max="13858" width="4.6640625" style="154" customWidth="1"/>
    <col min="13859" max="13859" width="9.5546875" style="154" customWidth="1"/>
    <col min="13860" max="13860" width="10.5546875" style="154" customWidth="1"/>
    <col min="13861" max="13861" width="8.77734375" style="154" bestFit="1" customWidth="1"/>
    <col min="13862" max="13862" width="8.77734375" style="154" customWidth="1"/>
    <col min="13863" max="13863" width="4.6640625" style="154" customWidth="1"/>
    <col min="13864" max="13867" width="8.88671875" style="154"/>
    <col min="13868" max="13869" width="6.77734375" style="154" customWidth="1"/>
    <col min="13870" max="13870" width="3.88671875" style="154" customWidth="1"/>
    <col min="13871" max="13871" width="19.44140625" style="154" customWidth="1"/>
    <col min="13872" max="13872" width="13" style="154" customWidth="1"/>
    <col min="13873" max="13873" width="12.77734375" style="154" customWidth="1"/>
    <col min="13874" max="13874" width="9.109375" style="154" customWidth="1"/>
    <col min="13875" max="13875" width="17.109375" style="154" bestFit="1" customWidth="1"/>
    <col min="13876" max="13876" width="15.21875" style="154" bestFit="1" customWidth="1"/>
    <col min="13877" max="13877" width="11.33203125" style="154" bestFit="1" customWidth="1"/>
    <col min="13878" max="13878" width="27.77734375" style="154" customWidth="1"/>
    <col min="13879" max="13879" width="8.88671875" style="154"/>
    <col min="13880" max="13881" width="0" style="154" hidden="1" customWidth="1"/>
    <col min="13882" max="14081" width="8.88671875" style="154"/>
    <col min="14082" max="14082" width="5.33203125" style="154" customWidth="1"/>
    <col min="14083" max="14083" width="3.77734375" style="154" customWidth="1"/>
    <col min="14084" max="14084" width="2.44140625" style="154" customWidth="1"/>
    <col min="14085" max="14085" width="18.44140625" style="154" bestFit="1" customWidth="1"/>
    <col min="14086" max="14086" width="9.6640625" style="154" customWidth="1"/>
    <col min="14087" max="14087" width="9" style="154" customWidth="1"/>
    <col min="14088" max="14088" width="3.5546875" style="154" customWidth="1"/>
    <col min="14089" max="14089" width="13.21875" style="154" bestFit="1" customWidth="1"/>
    <col min="14090" max="14090" width="9.77734375" style="154" customWidth="1"/>
    <col min="14091" max="14091" width="10" style="154" customWidth="1"/>
    <col min="14092" max="14092" width="9.44140625" style="154" customWidth="1"/>
    <col min="14093" max="14094" width="6.77734375" style="154" customWidth="1"/>
    <col min="14095" max="14095" width="10.5546875" style="154" customWidth="1"/>
    <col min="14096" max="14096" width="9" style="154" customWidth="1"/>
    <col min="14097" max="14097" width="8.77734375" style="154" bestFit="1" customWidth="1"/>
    <col min="14098" max="14098" width="10.5546875" style="154" customWidth="1"/>
    <col min="14099" max="14099" width="8.33203125" style="154" bestFit="1" customWidth="1"/>
    <col min="14100" max="14100" width="8.77734375" style="154" bestFit="1" customWidth="1"/>
    <col min="14101" max="14101" width="8.33203125" style="154" bestFit="1" customWidth="1"/>
    <col min="14102" max="14102" width="8.77734375" style="154" bestFit="1" customWidth="1"/>
    <col min="14103" max="14103" width="8.33203125" style="154" bestFit="1" customWidth="1"/>
    <col min="14104" max="14104" width="8.77734375" style="154" bestFit="1" customWidth="1"/>
    <col min="14105" max="14105" width="8.33203125" style="154" bestFit="1" customWidth="1"/>
    <col min="14106" max="14106" width="8.77734375" style="154" bestFit="1" customWidth="1"/>
    <col min="14107" max="14107" width="8.33203125" style="154" bestFit="1" customWidth="1"/>
    <col min="14108" max="14109" width="6.77734375" style="154" customWidth="1"/>
    <col min="14110" max="14110" width="9.88671875" style="154" customWidth="1"/>
    <col min="14111" max="14111" width="9.21875" style="154" customWidth="1"/>
    <col min="14112" max="14113" width="8.77734375" style="154" bestFit="1" customWidth="1"/>
    <col min="14114" max="14114" width="4.6640625" style="154" customWidth="1"/>
    <col min="14115" max="14115" width="9.5546875" style="154" customWidth="1"/>
    <col min="14116" max="14116" width="10.5546875" style="154" customWidth="1"/>
    <col min="14117" max="14117" width="8.77734375" style="154" bestFit="1" customWidth="1"/>
    <col min="14118" max="14118" width="8.77734375" style="154" customWidth="1"/>
    <col min="14119" max="14119" width="4.6640625" style="154" customWidth="1"/>
    <col min="14120" max="14123" width="8.88671875" style="154"/>
    <col min="14124" max="14125" width="6.77734375" style="154" customWidth="1"/>
    <col min="14126" max="14126" width="3.88671875" style="154" customWidth="1"/>
    <col min="14127" max="14127" width="19.44140625" style="154" customWidth="1"/>
    <col min="14128" max="14128" width="13" style="154" customWidth="1"/>
    <col min="14129" max="14129" width="12.77734375" style="154" customWidth="1"/>
    <col min="14130" max="14130" width="9.109375" style="154" customWidth="1"/>
    <col min="14131" max="14131" width="17.109375" style="154" bestFit="1" customWidth="1"/>
    <col min="14132" max="14132" width="15.21875" style="154" bestFit="1" customWidth="1"/>
    <col min="14133" max="14133" width="11.33203125" style="154" bestFit="1" customWidth="1"/>
    <col min="14134" max="14134" width="27.77734375" style="154" customWidth="1"/>
    <col min="14135" max="14135" width="8.88671875" style="154"/>
    <col min="14136" max="14137" width="0" style="154" hidden="1" customWidth="1"/>
    <col min="14138" max="14337" width="8.88671875" style="154"/>
    <col min="14338" max="14338" width="5.33203125" style="154" customWidth="1"/>
    <col min="14339" max="14339" width="3.77734375" style="154" customWidth="1"/>
    <col min="14340" max="14340" width="2.44140625" style="154" customWidth="1"/>
    <col min="14341" max="14341" width="18.44140625" style="154" bestFit="1" customWidth="1"/>
    <col min="14342" max="14342" width="9.6640625" style="154" customWidth="1"/>
    <col min="14343" max="14343" width="9" style="154" customWidth="1"/>
    <col min="14344" max="14344" width="3.5546875" style="154" customWidth="1"/>
    <col min="14345" max="14345" width="13.21875" style="154" bestFit="1" customWidth="1"/>
    <col min="14346" max="14346" width="9.77734375" style="154" customWidth="1"/>
    <col min="14347" max="14347" width="10" style="154" customWidth="1"/>
    <col min="14348" max="14348" width="9.44140625" style="154" customWidth="1"/>
    <col min="14349" max="14350" width="6.77734375" style="154" customWidth="1"/>
    <col min="14351" max="14351" width="10.5546875" style="154" customWidth="1"/>
    <col min="14352" max="14352" width="9" style="154" customWidth="1"/>
    <col min="14353" max="14353" width="8.77734375" style="154" bestFit="1" customWidth="1"/>
    <col min="14354" max="14354" width="10.5546875" style="154" customWidth="1"/>
    <col min="14355" max="14355" width="8.33203125" style="154" bestFit="1" customWidth="1"/>
    <col min="14356" max="14356" width="8.77734375" style="154" bestFit="1" customWidth="1"/>
    <col min="14357" max="14357" width="8.33203125" style="154" bestFit="1" customWidth="1"/>
    <col min="14358" max="14358" width="8.77734375" style="154" bestFit="1" customWidth="1"/>
    <col min="14359" max="14359" width="8.33203125" style="154" bestFit="1" customWidth="1"/>
    <col min="14360" max="14360" width="8.77734375" style="154" bestFit="1" customWidth="1"/>
    <col min="14361" max="14361" width="8.33203125" style="154" bestFit="1" customWidth="1"/>
    <col min="14362" max="14362" width="8.77734375" style="154" bestFit="1" customWidth="1"/>
    <col min="14363" max="14363" width="8.33203125" style="154" bestFit="1" customWidth="1"/>
    <col min="14364" max="14365" width="6.77734375" style="154" customWidth="1"/>
    <col min="14366" max="14366" width="9.88671875" style="154" customWidth="1"/>
    <col min="14367" max="14367" width="9.21875" style="154" customWidth="1"/>
    <col min="14368" max="14369" width="8.77734375" style="154" bestFit="1" customWidth="1"/>
    <col min="14370" max="14370" width="4.6640625" style="154" customWidth="1"/>
    <col min="14371" max="14371" width="9.5546875" style="154" customWidth="1"/>
    <col min="14372" max="14372" width="10.5546875" style="154" customWidth="1"/>
    <col min="14373" max="14373" width="8.77734375" style="154" bestFit="1" customWidth="1"/>
    <col min="14374" max="14374" width="8.77734375" style="154" customWidth="1"/>
    <col min="14375" max="14375" width="4.6640625" style="154" customWidth="1"/>
    <col min="14376" max="14379" width="8.88671875" style="154"/>
    <col min="14380" max="14381" width="6.77734375" style="154" customWidth="1"/>
    <col min="14382" max="14382" width="3.88671875" style="154" customWidth="1"/>
    <col min="14383" max="14383" width="19.44140625" style="154" customWidth="1"/>
    <col min="14384" max="14384" width="13" style="154" customWidth="1"/>
    <col min="14385" max="14385" width="12.77734375" style="154" customWidth="1"/>
    <col min="14386" max="14386" width="9.109375" style="154" customWidth="1"/>
    <col min="14387" max="14387" width="17.109375" style="154" bestFit="1" customWidth="1"/>
    <col min="14388" max="14388" width="15.21875" style="154" bestFit="1" customWidth="1"/>
    <col min="14389" max="14389" width="11.33203125" style="154" bestFit="1" customWidth="1"/>
    <col min="14390" max="14390" width="27.77734375" style="154" customWidth="1"/>
    <col min="14391" max="14391" width="8.88671875" style="154"/>
    <col min="14392" max="14393" width="0" style="154" hidden="1" customWidth="1"/>
    <col min="14394" max="14593" width="8.88671875" style="154"/>
    <col min="14594" max="14594" width="5.33203125" style="154" customWidth="1"/>
    <col min="14595" max="14595" width="3.77734375" style="154" customWidth="1"/>
    <col min="14596" max="14596" width="2.44140625" style="154" customWidth="1"/>
    <col min="14597" max="14597" width="18.44140625" style="154" bestFit="1" customWidth="1"/>
    <col min="14598" max="14598" width="9.6640625" style="154" customWidth="1"/>
    <col min="14599" max="14599" width="9" style="154" customWidth="1"/>
    <col min="14600" max="14600" width="3.5546875" style="154" customWidth="1"/>
    <col min="14601" max="14601" width="13.21875" style="154" bestFit="1" customWidth="1"/>
    <col min="14602" max="14602" width="9.77734375" style="154" customWidth="1"/>
    <col min="14603" max="14603" width="10" style="154" customWidth="1"/>
    <col min="14604" max="14604" width="9.44140625" style="154" customWidth="1"/>
    <col min="14605" max="14606" width="6.77734375" style="154" customWidth="1"/>
    <col min="14607" max="14607" width="10.5546875" style="154" customWidth="1"/>
    <col min="14608" max="14608" width="9" style="154" customWidth="1"/>
    <col min="14609" max="14609" width="8.77734375" style="154" bestFit="1" customWidth="1"/>
    <col min="14610" max="14610" width="10.5546875" style="154" customWidth="1"/>
    <col min="14611" max="14611" width="8.33203125" style="154" bestFit="1" customWidth="1"/>
    <col min="14612" max="14612" width="8.77734375" style="154" bestFit="1" customWidth="1"/>
    <col min="14613" max="14613" width="8.33203125" style="154" bestFit="1" customWidth="1"/>
    <col min="14614" max="14614" width="8.77734375" style="154" bestFit="1" customWidth="1"/>
    <col min="14615" max="14615" width="8.33203125" style="154" bestFit="1" customWidth="1"/>
    <col min="14616" max="14616" width="8.77734375" style="154" bestFit="1" customWidth="1"/>
    <col min="14617" max="14617" width="8.33203125" style="154" bestFit="1" customWidth="1"/>
    <col min="14618" max="14618" width="8.77734375" style="154" bestFit="1" customWidth="1"/>
    <col min="14619" max="14619" width="8.33203125" style="154" bestFit="1" customWidth="1"/>
    <col min="14620" max="14621" width="6.77734375" style="154" customWidth="1"/>
    <col min="14622" max="14622" width="9.88671875" style="154" customWidth="1"/>
    <col min="14623" max="14623" width="9.21875" style="154" customWidth="1"/>
    <col min="14624" max="14625" width="8.77734375" style="154" bestFit="1" customWidth="1"/>
    <col min="14626" max="14626" width="4.6640625" style="154" customWidth="1"/>
    <col min="14627" max="14627" width="9.5546875" style="154" customWidth="1"/>
    <col min="14628" max="14628" width="10.5546875" style="154" customWidth="1"/>
    <col min="14629" max="14629" width="8.77734375" style="154" bestFit="1" customWidth="1"/>
    <col min="14630" max="14630" width="8.77734375" style="154" customWidth="1"/>
    <col min="14631" max="14631" width="4.6640625" style="154" customWidth="1"/>
    <col min="14632" max="14635" width="8.88671875" style="154"/>
    <col min="14636" max="14637" width="6.77734375" style="154" customWidth="1"/>
    <col min="14638" max="14638" width="3.88671875" style="154" customWidth="1"/>
    <col min="14639" max="14639" width="19.44140625" style="154" customWidth="1"/>
    <col min="14640" max="14640" width="13" style="154" customWidth="1"/>
    <col min="14641" max="14641" width="12.77734375" style="154" customWidth="1"/>
    <col min="14642" max="14642" width="9.109375" style="154" customWidth="1"/>
    <col min="14643" max="14643" width="17.109375" style="154" bestFit="1" customWidth="1"/>
    <col min="14644" max="14644" width="15.21875" style="154" bestFit="1" customWidth="1"/>
    <col min="14645" max="14645" width="11.33203125" style="154" bestFit="1" customWidth="1"/>
    <col min="14646" max="14646" width="27.77734375" style="154" customWidth="1"/>
    <col min="14647" max="14647" width="8.88671875" style="154"/>
    <col min="14648" max="14649" width="0" style="154" hidden="1" customWidth="1"/>
    <col min="14650" max="14849" width="8.88671875" style="154"/>
    <col min="14850" max="14850" width="5.33203125" style="154" customWidth="1"/>
    <col min="14851" max="14851" width="3.77734375" style="154" customWidth="1"/>
    <col min="14852" max="14852" width="2.44140625" style="154" customWidth="1"/>
    <col min="14853" max="14853" width="18.44140625" style="154" bestFit="1" customWidth="1"/>
    <col min="14854" max="14854" width="9.6640625" style="154" customWidth="1"/>
    <col min="14855" max="14855" width="9" style="154" customWidth="1"/>
    <col min="14856" max="14856" width="3.5546875" style="154" customWidth="1"/>
    <col min="14857" max="14857" width="13.21875" style="154" bestFit="1" customWidth="1"/>
    <col min="14858" max="14858" width="9.77734375" style="154" customWidth="1"/>
    <col min="14859" max="14859" width="10" style="154" customWidth="1"/>
    <col min="14860" max="14860" width="9.44140625" style="154" customWidth="1"/>
    <col min="14861" max="14862" width="6.77734375" style="154" customWidth="1"/>
    <col min="14863" max="14863" width="10.5546875" style="154" customWidth="1"/>
    <col min="14864" max="14864" width="9" style="154" customWidth="1"/>
    <col min="14865" max="14865" width="8.77734375" style="154" bestFit="1" customWidth="1"/>
    <col min="14866" max="14866" width="10.5546875" style="154" customWidth="1"/>
    <col min="14867" max="14867" width="8.33203125" style="154" bestFit="1" customWidth="1"/>
    <col min="14868" max="14868" width="8.77734375" style="154" bestFit="1" customWidth="1"/>
    <col min="14869" max="14869" width="8.33203125" style="154" bestFit="1" customWidth="1"/>
    <col min="14870" max="14870" width="8.77734375" style="154" bestFit="1" customWidth="1"/>
    <col min="14871" max="14871" width="8.33203125" style="154" bestFit="1" customWidth="1"/>
    <col min="14872" max="14872" width="8.77734375" style="154" bestFit="1" customWidth="1"/>
    <col min="14873" max="14873" width="8.33203125" style="154" bestFit="1" customWidth="1"/>
    <col min="14874" max="14874" width="8.77734375" style="154" bestFit="1" customWidth="1"/>
    <col min="14875" max="14875" width="8.33203125" style="154" bestFit="1" customWidth="1"/>
    <col min="14876" max="14877" width="6.77734375" style="154" customWidth="1"/>
    <col min="14878" max="14878" width="9.88671875" style="154" customWidth="1"/>
    <col min="14879" max="14879" width="9.21875" style="154" customWidth="1"/>
    <col min="14880" max="14881" width="8.77734375" style="154" bestFit="1" customWidth="1"/>
    <col min="14882" max="14882" width="4.6640625" style="154" customWidth="1"/>
    <col min="14883" max="14883" width="9.5546875" style="154" customWidth="1"/>
    <col min="14884" max="14884" width="10.5546875" style="154" customWidth="1"/>
    <col min="14885" max="14885" width="8.77734375" style="154" bestFit="1" customWidth="1"/>
    <col min="14886" max="14886" width="8.77734375" style="154" customWidth="1"/>
    <col min="14887" max="14887" width="4.6640625" style="154" customWidth="1"/>
    <col min="14888" max="14891" width="8.88671875" style="154"/>
    <col min="14892" max="14893" width="6.77734375" style="154" customWidth="1"/>
    <col min="14894" max="14894" width="3.88671875" style="154" customWidth="1"/>
    <col min="14895" max="14895" width="19.44140625" style="154" customWidth="1"/>
    <col min="14896" max="14896" width="13" style="154" customWidth="1"/>
    <col min="14897" max="14897" width="12.77734375" style="154" customWidth="1"/>
    <col min="14898" max="14898" width="9.109375" style="154" customWidth="1"/>
    <col min="14899" max="14899" width="17.109375" style="154" bestFit="1" customWidth="1"/>
    <col min="14900" max="14900" width="15.21875" style="154" bestFit="1" customWidth="1"/>
    <col min="14901" max="14901" width="11.33203125" style="154" bestFit="1" customWidth="1"/>
    <col min="14902" max="14902" width="27.77734375" style="154" customWidth="1"/>
    <col min="14903" max="14903" width="8.88671875" style="154"/>
    <col min="14904" max="14905" width="0" style="154" hidden="1" customWidth="1"/>
    <col min="14906" max="15105" width="8.88671875" style="154"/>
    <col min="15106" max="15106" width="5.33203125" style="154" customWidth="1"/>
    <col min="15107" max="15107" width="3.77734375" style="154" customWidth="1"/>
    <col min="15108" max="15108" width="2.44140625" style="154" customWidth="1"/>
    <col min="15109" max="15109" width="18.44140625" style="154" bestFit="1" customWidth="1"/>
    <col min="15110" max="15110" width="9.6640625" style="154" customWidth="1"/>
    <col min="15111" max="15111" width="9" style="154" customWidth="1"/>
    <col min="15112" max="15112" width="3.5546875" style="154" customWidth="1"/>
    <col min="15113" max="15113" width="13.21875" style="154" bestFit="1" customWidth="1"/>
    <col min="15114" max="15114" width="9.77734375" style="154" customWidth="1"/>
    <col min="15115" max="15115" width="10" style="154" customWidth="1"/>
    <col min="15116" max="15116" width="9.44140625" style="154" customWidth="1"/>
    <col min="15117" max="15118" width="6.77734375" style="154" customWidth="1"/>
    <col min="15119" max="15119" width="10.5546875" style="154" customWidth="1"/>
    <col min="15120" max="15120" width="9" style="154" customWidth="1"/>
    <col min="15121" max="15121" width="8.77734375" style="154" bestFit="1" customWidth="1"/>
    <col min="15122" max="15122" width="10.5546875" style="154" customWidth="1"/>
    <col min="15123" max="15123" width="8.33203125" style="154" bestFit="1" customWidth="1"/>
    <col min="15124" max="15124" width="8.77734375" style="154" bestFit="1" customWidth="1"/>
    <col min="15125" max="15125" width="8.33203125" style="154" bestFit="1" customWidth="1"/>
    <col min="15126" max="15126" width="8.77734375" style="154" bestFit="1" customWidth="1"/>
    <col min="15127" max="15127" width="8.33203125" style="154" bestFit="1" customWidth="1"/>
    <col min="15128" max="15128" width="8.77734375" style="154" bestFit="1" customWidth="1"/>
    <col min="15129" max="15129" width="8.33203125" style="154" bestFit="1" customWidth="1"/>
    <col min="15130" max="15130" width="8.77734375" style="154" bestFit="1" customWidth="1"/>
    <col min="15131" max="15131" width="8.33203125" style="154" bestFit="1" customWidth="1"/>
    <col min="15132" max="15133" width="6.77734375" style="154" customWidth="1"/>
    <col min="15134" max="15134" width="9.88671875" style="154" customWidth="1"/>
    <col min="15135" max="15135" width="9.21875" style="154" customWidth="1"/>
    <col min="15136" max="15137" width="8.77734375" style="154" bestFit="1" customWidth="1"/>
    <col min="15138" max="15138" width="4.6640625" style="154" customWidth="1"/>
    <col min="15139" max="15139" width="9.5546875" style="154" customWidth="1"/>
    <col min="15140" max="15140" width="10.5546875" style="154" customWidth="1"/>
    <col min="15141" max="15141" width="8.77734375" style="154" bestFit="1" customWidth="1"/>
    <col min="15142" max="15142" width="8.77734375" style="154" customWidth="1"/>
    <col min="15143" max="15143" width="4.6640625" style="154" customWidth="1"/>
    <col min="15144" max="15147" width="8.88671875" style="154"/>
    <col min="15148" max="15149" width="6.77734375" style="154" customWidth="1"/>
    <col min="15150" max="15150" width="3.88671875" style="154" customWidth="1"/>
    <col min="15151" max="15151" width="19.44140625" style="154" customWidth="1"/>
    <col min="15152" max="15152" width="13" style="154" customWidth="1"/>
    <col min="15153" max="15153" width="12.77734375" style="154" customWidth="1"/>
    <col min="15154" max="15154" width="9.109375" style="154" customWidth="1"/>
    <col min="15155" max="15155" width="17.109375" style="154" bestFit="1" customWidth="1"/>
    <col min="15156" max="15156" width="15.21875" style="154" bestFit="1" customWidth="1"/>
    <col min="15157" max="15157" width="11.33203125" style="154" bestFit="1" customWidth="1"/>
    <col min="15158" max="15158" width="27.77734375" style="154" customWidth="1"/>
    <col min="15159" max="15159" width="8.88671875" style="154"/>
    <col min="15160" max="15161" width="0" style="154" hidden="1" customWidth="1"/>
    <col min="15162" max="15361" width="8.88671875" style="154"/>
    <col min="15362" max="15362" width="5.33203125" style="154" customWidth="1"/>
    <col min="15363" max="15363" width="3.77734375" style="154" customWidth="1"/>
    <col min="15364" max="15364" width="2.44140625" style="154" customWidth="1"/>
    <col min="15365" max="15365" width="18.44140625" style="154" bestFit="1" customWidth="1"/>
    <col min="15366" max="15366" width="9.6640625" style="154" customWidth="1"/>
    <col min="15367" max="15367" width="9" style="154" customWidth="1"/>
    <col min="15368" max="15368" width="3.5546875" style="154" customWidth="1"/>
    <col min="15369" max="15369" width="13.21875" style="154" bestFit="1" customWidth="1"/>
    <col min="15370" max="15370" width="9.77734375" style="154" customWidth="1"/>
    <col min="15371" max="15371" width="10" style="154" customWidth="1"/>
    <col min="15372" max="15372" width="9.44140625" style="154" customWidth="1"/>
    <col min="15373" max="15374" width="6.77734375" style="154" customWidth="1"/>
    <col min="15375" max="15375" width="10.5546875" style="154" customWidth="1"/>
    <col min="15376" max="15376" width="9" style="154" customWidth="1"/>
    <col min="15377" max="15377" width="8.77734375" style="154" bestFit="1" customWidth="1"/>
    <col min="15378" max="15378" width="10.5546875" style="154" customWidth="1"/>
    <col min="15379" max="15379" width="8.33203125" style="154" bestFit="1" customWidth="1"/>
    <col min="15380" max="15380" width="8.77734375" style="154" bestFit="1" customWidth="1"/>
    <col min="15381" max="15381" width="8.33203125" style="154" bestFit="1" customWidth="1"/>
    <col min="15382" max="15382" width="8.77734375" style="154" bestFit="1" customWidth="1"/>
    <col min="15383" max="15383" width="8.33203125" style="154" bestFit="1" customWidth="1"/>
    <col min="15384" max="15384" width="8.77734375" style="154" bestFit="1" customWidth="1"/>
    <col min="15385" max="15385" width="8.33203125" style="154" bestFit="1" customWidth="1"/>
    <col min="15386" max="15386" width="8.77734375" style="154" bestFit="1" customWidth="1"/>
    <col min="15387" max="15387" width="8.33203125" style="154" bestFit="1" customWidth="1"/>
    <col min="15388" max="15389" width="6.77734375" style="154" customWidth="1"/>
    <col min="15390" max="15390" width="9.88671875" style="154" customWidth="1"/>
    <col min="15391" max="15391" width="9.21875" style="154" customWidth="1"/>
    <col min="15392" max="15393" width="8.77734375" style="154" bestFit="1" customWidth="1"/>
    <col min="15394" max="15394" width="4.6640625" style="154" customWidth="1"/>
    <col min="15395" max="15395" width="9.5546875" style="154" customWidth="1"/>
    <col min="15396" max="15396" width="10.5546875" style="154" customWidth="1"/>
    <col min="15397" max="15397" width="8.77734375" style="154" bestFit="1" customWidth="1"/>
    <col min="15398" max="15398" width="8.77734375" style="154" customWidth="1"/>
    <col min="15399" max="15399" width="4.6640625" style="154" customWidth="1"/>
    <col min="15400" max="15403" width="8.88671875" style="154"/>
    <col min="15404" max="15405" width="6.77734375" style="154" customWidth="1"/>
    <col min="15406" max="15406" width="3.88671875" style="154" customWidth="1"/>
    <col min="15407" max="15407" width="19.44140625" style="154" customWidth="1"/>
    <col min="15408" max="15408" width="13" style="154" customWidth="1"/>
    <col min="15409" max="15409" width="12.77734375" style="154" customWidth="1"/>
    <col min="15410" max="15410" width="9.109375" style="154" customWidth="1"/>
    <col min="15411" max="15411" width="17.109375" style="154" bestFit="1" customWidth="1"/>
    <col min="15412" max="15412" width="15.21875" style="154" bestFit="1" customWidth="1"/>
    <col min="15413" max="15413" width="11.33203125" style="154" bestFit="1" customWidth="1"/>
    <col min="15414" max="15414" width="27.77734375" style="154" customWidth="1"/>
    <col min="15415" max="15415" width="8.88671875" style="154"/>
    <col min="15416" max="15417" width="0" style="154" hidden="1" customWidth="1"/>
    <col min="15418" max="15617" width="8.88671875" style="154"/>
    <col min="15618" max="15618" width="5.33203125" style="154" customWidth="1"/>
    <col min="15619" max="15619" width="3.77734375" style="154" customWidth="1"/>
    <col min="15620" max="15620" width="2.44140625" style="154" customWidth="1"/>
    <col min="15621" max="15621" width="18.44140625" style="154" bestFit="1" customWidth="1"/>
    <col min="15622" max="15622" width="9.6640625" style="154" customWidth="1"/>
    <col min="15623" max="15623" width="9" style="154" customWidth="1"/>
    <col min="15624" max="15624" width="3.5546875" style="154" customWidth="1"/>
    <col min="15625" max="15625" width="13.21875" style="154" bestFit="1" customWidth="1"/>
    <col min="15626" max="15626" width="9.77734375" style="154" customWidth="1"/>
    <col min="15627" max="15627" width="10" style="154" customWidth="1"/>
    <col min="15628" max="15628" width="9.44140625" style="154" customWidth="1"/>
    <col min="15629" max="15630" width="6.77734375" style="154" customWidth="1"/>
    <col min="15631" max="15631" width="10.5546875" style="154" customWidth="1"/>
    <col min="15632" max="15632" width="9" style="154" customWidth="1"/>
    <col min="15633" max="15633" width="8.77734375" style="154" bestFit="1" customWidth="1"/>
    <col min="15634" max="15634" width="10.5546875" style="154" customWidth="1"/>
    <col min="15635" max="15635" width="8.33203125" style="154" bestFit="1" customWidth="1"/>
    <col min="15636" max="15636" width="8.77734375" style="154" bestFit="1" customWidth="1"/>
    <col min="15637" max="15637" width="8.33203125" style="154" bestFit="1" customWidth="1"/>
    <col min="15638" max="15638" width="8.77734375" style="154" bestFit="1" customWidth="1"/>
    <col min="15639" max="15639" width="8.33203125" style="154" bestFit="1" customWidth="1"/>
    <col min="15640" max="15640" width="8.77734375" style="154" bestFit="1" customWidth="1"/>
    <col min="15641" max="15641" width="8.33203125" style="154" bestFit="1" customWidth="1"/>
    <col min="15642" max="15642" width="8.77734375" style="154" bestFit="1" customWidth="1"/>
    <col min="15643" max="15643" width="8.33203125" style="154" bestFit="1" customWidth="1"/>
    <col min="15644" max="15645" width="6.77734375" style="154" customWidth="1"/>
    <col min="15646" max="15646" width="9.88671875" style="154" customWidth="1"/>
    <col min="15647" max="15647" width="9.21875" style="154" customWidth="1"/>
    <col min="15648" max="15649" width="8.77734375" style="154" bestFit="1" customWidth="1"/>
    <col min="15650" max="15650" width="4.6640625" style="154" customWidth="1"/>
    <col min="15651" max="15651" width="9.5546875" style="154" customWidth="1"/>
    <col min="15652" max="15652" width="10.5546875" style="154" customWidth="1"/>
    <col min="15653" max="15653" width="8.77734375" style="154" bestFit="1" customWidth="1"/>
    <col min="15654" max="15654" width="8.77734375" style="154" customWidth="1"/>
    <col min="15655" max="15655" width="4.6640625" style="154" customWidth="1"/>
    <col min="15656" max="15659" width="8.88671875" style="154"/>
    <col min="15660" max="15661" width="6.77734375" style="154" customWidth="1"/>
    <col min="15662" max="15662" width="3.88671875" style="154" customWidth="1"/>
    <col min="15663" max="15663" width="19.44140625" style="154" customWidth="1"/>
    <col min="15664" max="15664" width="13" style="154" customWidth="1"/>
    <col min="15665" max="15665" width="12.77734375" style="154" customWidth="1"/>
    <col min="15666" max="15666" width="9.109375" style="154" customWidth="1"/>
    <col min="15667" max="15667" width="17.109375" style="154" bestFit="1" customWidth="1"/>
    <col min="15668" max="15668" width="15.21875" style="154" bestFit="1" customWidth="1"/>
    <col min="15669" max="15669" width="11.33203125" style="154" bestFit="1" customWidth="1"/>
    <col min="15670" max="15670" width="27.77734375" style="154" customWidth="1"/>
    <col min="15671" max="15671" width="8.88671875" style="154"/>
    <col min="15672" max="15673" width="0" style="154" hidden="1" customWidth="1"/>
    <col min="15674" max="15873" width="8.88671875" style="154"/>
    <col min="15874" max="15874" width="5.33203125" style="154" customWidth="1"/>
    <col min="15875" max="15875" width="3.77734375" style="154" customWidth="1"/>
    <col min="15876" max="15876" width="2.44140625" style="154" customWidth="1"/>
    <col min="15877" max="15877" width="18.44140625" style="154" bestFit="1" customWidth="1"/>
    <col min="15878" max="15878" width="9.6640625" style="154" customWidth="1"/>
    <col min="15879" max="15879" width="9" style="154" customWidth="1"/>
    <col min="15880" max="15880" width="3.5546875" style="154" customWidth="1"/>
    <col min="15881" max="15881" width="13.21875" style="154" bestFit="1" customWidth="1"/>
    <col min="15882" max="15882" width="9.77734375" style="154" customWidth="1"/>
    <col min="15883" max="15883" width="10" style="154" customWidth="1"/>
    <col min="15884" max="15884" width="9.44140625" style="154" customWidth="1"/>
    <col min="15885" max="15886" width="6.77734375" style="154" customWidth="1"/>
    <col min="15887" max="15887" width="10.5546875" style="154" customWidth="1"/>
    <col min="15888" max="15888" width="9" style="154" customWidth="1"/>
    <col min="15889" max="15889" width="8.77734375" style="154" bestFit="1" customWidth="1"/>
    <col min="15890" max="15890" width="10.5546875" style="154" customWidth="1"/>
    <col min="15891" max="15891" width="8.33203125" style="154" bestFit="1" customWidth="1"/>
    <col min="15892" max="15892" width="8.77734375" style="154" bestFit="1" customWidth="1"/>
    <col min="15893" max="15893" width="8.33203125" style="154" bestFit="1" customWidth="1"/>
    <col min="15894" max="15894" width="8.77734375" style="154" bestFit="1" customWidth="1"/>
    <col min="15895" max="15895" width="8.33203125" style="154" bestFit="1" customWidth="1"/>
    <col min="15896" max="15896" width="8.77734375" style="154" bestFit="1" customWidth="1"/>
    <col min="15897" max="15897" width="8.33203125" style="154" bestFit="1" customWidth="1"/>
    <col min="15898" max="15898" width="8.77734375" style="154" bestFit="1" customWidth="1"/>
    <col min="15899" max="15899" width="8.33203125" style="154" bestFit="1" customWidth="1"/>
    <col min="15900" max="15901" width="6.77734375" style="154" customWidth="1"/>
    <col min="15902" max="15902" width="9.88671875" style="154" customWidth="1"/>
    <col min="15903" max="15903" width="9.21875" style="154" customWidth="1"/>
    <col min="15904" max="15905" width="8.77734375" style="154" bestFit="1" customWidth="1"/>
    <col min="15906" max="15906" width="4.6640625" style="154" customWidth="1"/>
    <col min="15907" max="15907" width="9.5546875" style="154" customWidth="1"/>
    <col min="15908" max="15908" width="10.5546875" style="154" customWidth="1"/>
    <col min="15909" max="15909" width="8.77734375" style="154" bestFit="1" customWidth="1"/>
    <col min="15910" max="15910" width="8.77734375" style="154" customWidth="1"/>
    <col min="15911" max="15911" width="4.6640625" style="154" customWidth="1"/>
    <col min="15912" max="15915" width="8.88671875" style="154"/>
    <col min="15916" max="15917" width="6.77734375" style="154" customWidth="1"/>
    <col min="15918" max="15918" width="3.88671875" style="154" customWidth="1"/>
    <col min="15919" max="15919" width="19.44140625" style="154" customWidth="1"/>
    <col min="15920" max="15920" width="13" style="154" customWidth="1"/>
    <col min="15921" max="15921" width="12.77734375" style="154" customWidth="1"/>
    <col min="15922" max="15922" width="9.109375" style="154" customWidth="1"/>
    <col min="15923" max="15923" width="17.109375" style="154" bestFit="1" customWidth="1"/>
    <col min="15924" max="15924" width="15.21875" style="154" bestFit="1" customWidth="1"/>
    <col min="15925" max="15925" width="11.33203125" style="154" bestFit="1" customWidth="1"/>
    <col min="15926" max="15926" width="27.77734375" style="154" customWidth="1"/>
    <col min="15927" max="15927" width="8.88671875" style="154"/>
    <col min="15928" max="15929" width="0" style="154" hidden="1" customWidth="1"/>
    <col min="15930" max="16129" width="8.88671875" style="154"/>
    <col min="16130" max="16130" width="5.33203125" style="154" customWidth="1"/>
    <col min="16131" max="16131" width="3.77734375" style="154" customWidth="1"/>
    <col min="16132" max="16132" width="2.44140625" style="154" customWidth="1"/>
    <col min="16133" max="16133" width="18.44140625" style="154" bestFit="1" customWidth="1"/>
    <col min="16134" max="16134" width="9.6640625" style="154" customWidth="1"/>
    <col min="16135" max="16135" width="9" style="154" customWidth="1"/>
    <col min="16136" max="16136" width="3.5546875" style="154" customWidth="1"/>
    <col min="16137" max="16137" width="13.21875" style="154" bestFit="1" customWidth="1"/>
    <col min="16138" max="16138" width="9.77734375" style="154" customWidth="1"/>
    <col min="16139" max="16139" width="10" style="154" customWidth="1"/>
    <col min="16140" max="16140" width="9.44140625" style="154" customWidth="1"/>
    <col min="16141" max="16142" width="6.77734375" style="154" customWidth="1"/>
    <col min="16143" max="16143" width="10.5546875" style="154" customWidth="1"/>
    <col min="16144" max="16144" width="9" style="154" customWidth="1"/>
    <col min="16145" max="16145" width="8.77734375" style="154" bestFit="1" customWidth="1"/>
    <col min="16146" max="16146" width="10.5546875" style="154" customWidth="1"/>
    <col min="16147" max="16147" width="8.33203125" style="154" bestFit="1" customWidth="1"/>
    <col min="16148" max="16148" width="8.77734375" style="154" bestFit="1" customWidth="1"/>
    <col min="16149" max="16149" width="8.33203125" style="154" bestFit="1" customWidth="1"/>
    <col min="16150" max="16150" width="8.77734375" style="154" bestFit="1" customWidth="1"/>
    <col min="16151" max="16151" width="8.33203125" style="154" bestFit="1" customWidth="1"/>
    <col min="16152" max="16152" width="8.77734375" style="154" bestFit="1" customWidth="1"/>
    <col min="16153" max="16153" width="8.33203125" style="154" bestFit="1" customWidth="1"/>
    <col min="16154" max="16154" width="8.77734375" style="154" bestFit="1" customWidth="1"/>
    <col min="16155" max="16155" width="8.33203125" style="154" bestFit="1" customWidth="1"/>
    <col min="16156" max="16157" width="6.77734375" style="154" customWidth="1"/>
    <col min="16158" max="16158" width="9.88671875" style="154" customWidth="1"/>
    <col min="16159" max="16159" width="9.21875" style="154" customWidth="1"/>
    <col min="16160" max="16161" width="8.77734375" style="154" bestFit="1" customWidth="1"/>
    <col min="16162" max="16162" width="4.6640625" style="154" customWidth="1"/>
    <col min="16163" max="16163" width="9.5546875" style="154" customWidth="1"/>
    <col min="16164" max="16164" width="10.5546875" style="154" customWidth="1"/>
    <col min="16165" max="16165" width="8.77734375" style="154" bestFit="1" customWidth="1"/>
    <col min="16166" max="16166" width="8.77734375" style="154" customWidth="1"/>
    <col min="16167" max="16167" width="4.6640625" style="154" customWidth="1"/>
    <col min="16168" max="16171" width="8.88671875" style="154"/>
    <col min="16172" max="16173" width="6.77734375" style="154" customWidth="1"/>
    <col min="16174" max="16174" width="3.88671875" style="154" customWidth="1"/>
    <col min="16175" max="16175" width="19.44140625" style="154" customWidth="1"/>
    <col min="16176" max="16176" width="13" style="154" customWidth="1"/>
    <col min="16177" max="16177" width="12.77734375" style="154" customWidth="1"/>
    <col min="16178" max="16178" width="9.109375" style="154" customWidth="1"/>
    <col min="16179" max="16179" width="17.109375" style="154" bestFit="1" customWidth="1"/>
    <col min="16180" max="16180" width="15.21875" style="154" bestFit="1" customWidth="1"/>
    <col min="16181" max="16181" width="11.33203125" style="154" bestFit="1" customWidth="1"/>
    <col min="16182" max="16182" width="27.77734375" style="154" customWidth="1"/>
    <col min="16183" max="16183" width="8.88671875" style="154"/>
    <col min="16184" max="16185" width="0" style="154" hidden="1" customWidth="1"/>
    <col min="16186" max="16384" width="8.88671875" style="154"/>
  </cols>
  <sheetData>
    <row r="1" spans="2:65" ht="25.5" customHeight="1" x14ac:dyDescent="0.2">
      <c r="B1" s="351"/>
      <c r="C1" s="149"/>
      <c r="D1" s="150"/>
      <c r="E1" s="150"/>
      <c r="F1" s="150"/>
      <c r="G1" s="150"/>
      <c r="H1" s="150"/>
      <c r="I1" s="151" t="s">
        <v>74</v>
      </c>
      <c r="J1" s="150"/>
      <c r="K1" s="150"/>
      <c r="L1" s="150"/>
      <c r="M1" s="152"/>
      <c r="N1" s="152"/>
      <c r="O1" s="152"/>
      <c r="P1" s="152"/>
      <c r="Q1" s="152"/>
      <c r="R1" s="152" t="s">
        <v>75</v>
      </c>
      <c r="S1" s="152"/>
      <c r="T1" s="152"/>
      <c r="U1" s="152"/>
      <c r="V1" s="152"/>
      <c r="W1" s="152"/>
      <c r="X1" s="152"/>
      <c r="Y1" s="152"/>
      <c r="Z1" s="152"/>
      <c r="AA1" s="152"/>
      <c r="AB1" s="152"/>
      <c r="AC1" s="152"/>
      <c r="AD1" s="152"/>
      <c r="AE1" s="152"/>
      <c r="AF1" s="152"/>
      <c r="AG1" s="152"/>
      <c r="AH1" s="152"/>
      <c r="AI1" s="152"/>
      <c r="AJ1" s="152" t="s">
        <v>76</v>
      </c>
      <c r="AK1" s="152"/>
      <c r="AL1" s="152"/>
      <c r="AM1" s="152"/>
      <c r="AN1" s="152"/>
      <c r="AO1" s="152"/>
      <c r="AP1" s="152"/>
      <c r="AQ1" s="152"/>
      <c r="AR1" s="152"/>
      <c r="AS1" s="152"/>
      <c r="AT1" s="152"/>
      <c r="AU1" s="152"/>
      <c r="AV1" s="152"/>
      <c r="AW1" s="152"/>
      <c r="AX1" s="152"/>
      <c r="AY1" s="153" t="s">
        <v>77</v>
      </c>
      <c r="AZ1" s="152"/>
      <c r="BA1" s="152"/>
      <c r="BB1" s="152"/>
      <c r="BC1" s="152"/>
    </row>
    <row r="2" spans="2:65" ht="15.95" customHeight="1" thickBot="1" x14ac:dyDescent="0.3">
      <c r="B2" s="351"/>
      <c r="C2" s="149"/>
      <c r="D2" s="506" t="s">
        <v>78</v>
      </c>
      <c r="E2" s="506"/>
      <c r="F2" s="506"/>
      <c r="G2" s="506"/>
      <c r="H2" s="150"/>
      <c r="I2" s="507" t="s">
        <v>79</v>
      </c>
      <c r="J2" s="507"/>
      <c r="K2" s="507"/>
      <c r="L2" s="507"/>
      <c r="M2" s="152"/>
      <c r="N2" s="152"/>
      <c r="O2" s="152"/>
      <c r="P2" s="152"/>
      <c r="Q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380" t="s">
        <v>80</v>
      </c>
      <c r="BC2" s="152"/>
      <c r="BD2" s="508"/>
      <c r="BE2" s="509"/>
    </row>
    <row r="3" spans="2:65" ht="15.95" customHeight="1" thickBot="1" x14ac:dyDescent="0.3">
      <c r="B3" s="483"/>
      <c r="C3" s="484" t="s">
        <v>1</v>
      </c>
      <c r="D3" s="485"/>
      <c r="E3" s="155"/>
      <c r="F3" s="488" t="s">
        <v>81</v>
      </c>
      <c r="G3" s="489"/>
      <c r="H3" s="156"/>
      <c r="I3" s="490" t="s">
        <v>0</v>
      </c>
      <c r="J3" s="491"/>
      <c r="K3" s="492" t="s">
        <v>81</v>
      </c>
      <c r="L3" s="493"/>
      <c r="M3" s="152"/>
      <c r="N3" s="152"/>
      <c r="O3" s="494" t="str">
        <f>D5</f>
        <v>משכנתא</v>
      </c>
      <c r="P3" s="494"/>
      <c r="Q3" s="494"/>
      <c r="R3" s="494"/>
      <c r="S3" s="494"/>
      <c r="T3" s="494"/>
      <c r="U3" s="494"/>
      <c r="V3" s="157"/>
      <c r="W3" s="152"/>
      <c r="X3" s="152"/>
      <c r="Y3" s="152"/>
      <c r="Z3" s="152"/>
      <c r="AA3" s="152"/>
      <c r="AB3" s="152"/>
      <c r="AC3" s="152"/>
      <c r="AD3" s="495" t="str">
        <f>D21</f>
        <v>תיקוני רכב</v>
      </c>
      <c r="AE3" s="496"/>
      <c r="AF3" s="496"/>
      <c r="AG3" s="497"/>
      <c r="AH3" s="157"/>
      <c r="AI3" s="498" t="str">
        <f>D22</f>
        <v>ביגוד והנעלה</v>
      </c>
      <c r="AJ3" s="498"/>
      <c r="AK3" s="498"/>
      <c r="AL3" s="498"/>
      <c r="AM3" s="158"/>
      <c r="AN3" s="499" t="str">
        <f>D23</f>
        <v>בריאות</v>
      </c>
      <c r="AO3" s="499"/>
      <c r="AP3" s="499"/>
      <c r="AQ3" s="499"/>
      <c r="AR3" s="152"/>
      <c r="AS3" s="159"/>
      <c r="AT3" s="152"/>
      <c r="AU3" s="152"/>
      <c r="AV3" s="152"/>
      <c r="AW3" s="152"/>
      <c r="AX3" s="152"/>
      <c r="AY3" s="152"/>
      <c r="AZ3" s="152"/>
      <c r="BA3" s="152"/>
      <c r="BB3" s="152"/>
      <c r="BC3" s="152"/>
      <c r="BD3" s="500" t="s">
        <v>82</v>
      </c>
      <c r="BE3" s="500"/>
      <c r="BF3" s="500"/>
      <c r="BG3" s="500"/>
      <c r="BH3" s="500"/>
      <c r="BI3" s="500"/>
      <c r="BJ3" s="500"/>
      <c r="BK3" s="500"/>
      <c r="BL3" s="500"/>
      <c r="BM3" s="500"/>
    </row>
    <row r="4" spans="2:65" ht="15.95" customHeight="1" thickBot="1" x14ac:dyDescent="0.3">
      <c r="B4" s="483"/>
      <c r="C4" s="486"/>
      <c r="D4" s="487"/>
      <c r="E4" s="160"/>
      <c r="F4" s="161" t="s">
        <v>83</v>
      </c>
      <c r="G4" s="162" t="s">
        <v>84</v>
      </c>
      <c r="H4" s="156"/>
      <c r="I4" s="163" t="s">
        <v>85</v>
      </c>
      <c r="J4" s="164" t="s">
        <v>86</v>
      </c>
      <c r="K4" s="165" t="s">
        <v>83</v>
      </c>
      <c r="L4" s="162" t="s">
        <v>84</v>
      </c>
      <c r="M4" s="152"/>
      <c r="N4" s="152"/>
      <c r="O4" s="166"/>
      <c r="P4" s="166" t="s">
        <v>66</v>
      </c>
      <c r="Q4" s="167" t="s">
        <v>87</v>
      </c>
      <c r="R4" s="168" t="s">
        <v>88</v>
      </c>
      <c r="S4" s="167" t="s">
        <v>89</v>
      </c>
      <c r="T4" s="167" t="s">
        <v>90</v>
      </c>
      <c r="U4" s="167" t="s">
        <v>91</v>
      </c>
      <c r="V4" s="169"/>
      <c r="W4" s="152"/>
      <c r="X4" s="152"/>
      <c r="Y4" s="152"/>
      <c r="Z4" s="152"/>
      <c r="AA4" s="152"/>
      <c r="AB4" s="152"/>
      <c r="AC4" s="152"/>
      <c r="AD4" s="501"/>
      <c r="AE4" s="502"/>
      <c r="AF4" s="170" t="s">
        <v>92</v>
      </c>
      <c r="AG4" s="170" t="s">
        <v>93</v>
      </c>
      <c r="AH4" s="157"/>
      <c r="AI4" s="503"/>
      <c r="AJ4" s="503"/>
      <c r="AK4" s="170" t="s">
        <v>92</v>
      </c>
      <c r="AL4" s="170" t="s">
        <v>93</v>
      </c>
      <c r="AM4" s="158"/>
      <c r="AN4" s="504"/>
      <c r="AO4" s="505"/>
      <c r="AP4" s="170" t="s">
        <v>92</v>
      </c>
      <c r="AQ4" s="170" t="s">
        <v>93</v>
      </c>
      <c r="AR4" s="152"/>
      <c r="AS4" s="171"/>
      <c r="AT4" s="152"/>
      <c r="AU4" s="172" t="s">
        <v>94</v>
      </c>
      <c r="AV4" s="172" t="s">
        <v>95</v>
      </c>
      <c r="AW4" s="172" t="s">
        <v>96</v>
      </c>
      <c r="AX4" s="173" t="s">
        <v>97</v>
      </c>
      <c r="AY4" s="173" t="s">
        <v>98</v>
      </c>
      <c r="AZ4" s="172" t="s">
        <v>99</v>
      </c>
      <c r="BA4" s="172" t="s">
        <v>100</v>
      </c>
      <c r="BB4" s="172" t="s">
        <v>101</v>
      </c>
      <c r="BC4" s="152"/>
      <c r="BD4" s="174" t="s">
        <v>102</v>
      </c>
      <c r="BE4" s="175" t="s">
        <v>103</v>
      </c>
      <c r="BG4" s="176"/>
      <c r="BH4" s="177" t="s">
        <v>94</v>
      </c>
      <c r="BI4" s="177" t="s">
        <v>95</v>
      </c>
      <c r="BJ4" s="178" t="s">
        <v>98</v>
      </c>
      <c r="BK4" s="177" t="s">
        <v>99</v>
      </c>
      <c r="BL4" s="177" t="s">
        <v>100</v>
      </c>
      <c r="BM4" s="177" t="s">
        <v>101</v>
      </c>
    </row>
    <row r="5" spans="2:65" ht="15.95" customHeight="1" x14ac:dyDescent="0.25">
      <c r="B5" s="510"/>
      <c r="C5" s="357">
        <v>6</v>
      </c>
      <c r="D5" s="286" t="s">
        <v>22</v>
      </c>
      <c r="E5" s="180"/>
      <c r="F5" s="181">
        <f>IF(Q11&lt;&gt;"",Q11,"")</f>
        <v>0</v>
      </c>
      <c r="G5" s="182">
        <f>F5</f>
        <v>0</v>
      </c>
      <c r="H5" s="156"/>
      <c r="I5" s="183" t="s">
        <v>56</v>
      </c>
      <c r="J5" s="184"/>
      <c r="K5" s="185">
        <v>0</v>
      </c>
      <c r="L5" s="186">
        <f>K5</f>
        <v>0</v>
      </c>
      <c r="M5" s="152"/>
      <c r="N5" s="152"/>
      <c r="O5" s="166" t="s">
        <v>104</v>
      </c>
      <c r="P5" s="187" t="s">
        <v>105</v>
      </c>
      <c r="Q5" s="188"/>
      <c r="R5" s="189"/>
      <c r="S5" s="190"/>
      <c r="T5" s="189"/>
      <c r="U5" s="189"/>
      <c r="V5" s="157"/>
      <c r="W5" s="153"/>
      <c r="X5" s="153"/>
      <c r="Y5" s="153"/>
      <c r="Z5" s="153"/>
      <c r="AA5" s="153"/>
      <c r="AB5" s="152"/>
      <c r="AC5" s="152"/>
      <c r="AD5" s="511" t="s">
        <v>106</v>
      </c>
      <c r="AE5" s="511"/>
      <c r="AF5" s="191"/>
      <c r="AG5" s="375">
        <f>AF5/12</f>
        <v>0</v>
      </c>
      <c r="AH5" s="157"/>
      <c r="AI5" s="512" t="s">
        <v>107</v>
      </c>
      <c r="AJ5" s="512"/>
      <c r="AK5" s="192"/>
      <c r="AL5" s="375">
        <f t="shared" ref="AL5:AL10" si="0">AK5/12</f>
        <v>0</v>
      </c>
      <c r="AM5" s="158"/>
      <c r="AN5" s="513" t="s">
        <v>108</v>
      </c>
      <c r="AO5" s="514"/>
      <c r="AP5" s="193"/>
      <c r="AQ5" s="373">
        <f>AP5/12</f>
        <v>0</v>
      </c>
      <c r="AR5" s="152"/>
      <c r="AS5" s="171"/>
      <c r="AT5" s="194">
        <v>1</v>
      </c>
      <c r="AU5" s="195"/>
      <c r="AV5" s="196"/>
      <c r="AW5" s="197"/>
      <c r="AX5" s="198"/>
      <c r="AY5" s="199"/>
      <c r="AZ5" s="192"/>
      <c r="BA5" s="200">
        <f>IF(AY5="",AV5,AY5*AZ5)</f>
        <v>0</v>
      </c>
      <c r="BB5" s="201"/>
      <c r="BC5" s="152"/>
      <c r="BD5" s="202">
        <f>IF(AY5="",0,BA5)</f>
        <v>0</v>
      </c>
      <c r="BE5" s="203">
        <f>IF(AY5="",BA5,0)</f>
        <v>0</v>
      </c>
      <c r="BG5" s="204" t="e">
        <f>INDEX($AT$5:$AT$40,MATCH(TRUE,INDEX(($AY$5:$AY$40&lt;&gt;0),0),0))</f>
        <v>#N/A</v>
      </c>
      <c r="BH5" s="205" t="str">
        <f t="shared" ref="BH5:BM20" si="1">IF(ISERROR(VLOOKUP($BG5,$AT$4:$BB$41,MATCH(BH$4,$AT$4:$BB$4,0),0)),"",VLOOKUP($BG5,$AT$4:$BB$41,MATCH(BH$4,$AT$4:$BB$4,0),0))</f>
        <v/>
      </c>
      <c r="BI5" s="204" t="str">
        <f t="shared" si="1"/>
        <v/>
      </c>
      <c r="BJ5" s="206" t="str">
        <f t="shared" si="1"/>
        <v/>
      </c>
      <c r="BK5" s="207" t="str">
        <f t="shared" si="1"/>
        <v/>
      </c>
      <c r="BL5" s="200" t="str">
        <f t="shared" si="1"/>
        <v/>
      </c>
      <c r="BM5" s="208" t="str">
        <f t="shared" si="1"/>
        <v/>
      </c>
    </row>
    <row r="6" spans="2:65" ht="15.95" customHeight="1" x14ac:dyDescent="0.25">
      <c r="B6" s="510"/>
      <c r="C6" s="209"/>
      <c r="D6" s="210" t="s">
        <v>23</v>
      </c>
      <c r="E6" s="211"/>
      <c r="F6" s="212"/>
      <c r="G6" s="213">
        <f t="shared" ref="G6:G47" si="2">F6</f>
        <v>0</v>
      </c>
      <c r="H6" s="156"/>
      <c r="I6" s="214" t="s">
        <v>57</v>
      </c>
      <c r="J6" s="215"/>
      <c r="K6" s="216"/>
      <c r="L6" s="217">
        <f t="shared" ref="L6:L17" si="3">K6</f>
        <v>0</v>
      </c>
      <c r="M6" s="152"/>
      <c r="N6" s="152"/>
      <c r="O6" s="166" t="s">
        <v>109</v>
      </c>
      <c r="P6" s="187" t="s">
        <v>105</v>
      </c>
      <c r="Q6" s="188"/>
      <c r="R6" s="189"/>
      <c r="S6" s="190"/>
      <c r="T6" s="189"/>
      <c r="U6" s="189"/>
      <c r="V6" s="157"/>
      <c r="W6" s="152"/>
      <c r="X6" s="152"/>
      <c r="Y6" s="152"/>
      <c r="Z6" s="152"/>
      <c r="AA6" s="152"/>
      <c r="AB6" s="152"/>
      <c r="AC6" s="152"/>
      <c r="AD6" s="512" t="s">
        <v>110</v>
      </c>
      <c r="AE6" s="512"/>
      <c r="AF6" s="218"/>
      <c r="AG6" s="370">
        <f>AF6/12</f>
        <v>0</v>
      </c>
      <c r="AH6" s="157"/>
      <c r="AI6" s="512" t="s">
        <v>111</v>
      </c>
      <c r="AJ6" s="512"/>
      <c r="AK6" s="192"/>
      <c r="AL6" s="375">
        <f t="shared" si="0"/>
        <v>0</v>
      </c>
      <c r="AM6" s="158"/>
      <c r="AN6" s="515" t="s">
        <v>112</v>
      </c>
      <c r="AO6" s="515"/>
      <c r="AP6" s="193"/>
      <c r="AQ6" s="373">
        <f t="shared" ref="AQ6:AQ12" si="4">AP6/12</f>
        <v>0</v>
      </c>
      <c r="AR6" s="152"/>
      <c r="AS6" s="171"/>
      <c r="AT6" s="194" t="str">
        <f>IF(AU6="","",AT5+1)</f>
        <v/>
      </c>
      <c r="AU6" s="195"/>
      <c r="AV6" s="192"/>
      <c r="AW6" s="219"/>
      <c r="AX6" s="198"/>
      <c r="AY6" s="199"/>
      <c r="AZ6" s="192"/>
      <c r="BA6" s="200">
        <f t="shared" ref="BA6:BA40" si="5">IF(AY6="",AV6,AY6*AZ6)</f>
        <v>0</v>
      </c>
      <c r="BB6" s="201"/>
      <c r="BC6" s="152"/>
      <c r="BD6" s="202">
        <f t="shared" ref="BD6:BD39" si="6">IF(AY6="",0,BA6)</f>
        <v>0</v>
      </c>
      <c r="BE6" s="203">
        <f t="shared" ref="BE6:BE39" si="7">IF(AY6="",BA6,0)</f>
        <v>0</v>
      </c>
      <c r="BG6" s="207" t="e">
        <f t="shared" ref="BG6:BG40" ca="1" si="8">INDEX(INDIRECT("AT"&amp;BG5+5 &amp;":AT40"),MATCH(TRUE,INDEX((INDIRECT("AY"&amp;BG5+5 &amp;":AY40")&lt;&gt;0),0),0))</f>
        <v>#N/A</v>
      </c>
      <c r="BH6" s="205" t="str">
        <f t="shared" ca="1" si="1"/>
        <v/>
      </c>
      <c r="BI6" s="207" t="str">
        <f t="shared" ca="1" si="1"/>
        <v/>
      </c>
      <c r="BJ6" s="206" t="str">
        <f t="shared" ca="1" si="1"/>
        <v/>
      </c>
      <c r="BK6" s="207" t="str">
        <f t="shared" ca="1" si="1"/>
        <v/>
      </c>
      <c r="BL6" s="200" t="str">
        <f t="shared" ca="1" si="1"/>
        <v/>
      </c>
      <c r="BM6" s="208" t="str">
        <f t="shared" ca="1" si="1"/>
        <v/>
      </c>
    </row>
    <row r="7" spans="2:65" ht="15.95" customHeight="1" x14ac:dyDescent="0.25">
      <c r="B7" s="510"/>
      <c r="C7" s="220"/>
      <c r="D7" s="210" t="s">
        <v>2</v>
      </c>
      <c r="E7" s="211"/>
      <c r="F7" s="212"/>
      <c r="G7" s="213">
        <f t="shared" si="2"/>
        <v>0</v>
      </c>
      <c r="H7" s="156"/>
      <c r="I7" s="214" t="s">
        <v>58</v>
      </c>
      <c r="J7" s="215"/>
      <c r="K7" s="216"/>
      <c r="L7" s="217">
        <f t="shared" si="3"/>
        <v>0</v>
      </c>
      <c r="M7" s="152"/>
      <c r="N7" s="152"/>
      <c r="O7" s="166" t="s">
        <v>113</v>
      </c>
      <c r="P7" s="187" t="s">
        <v>105</v>
      </c>
      <c r="Q7" s="188"/>
      <c r="R7" s="189"/>
      <c r="S7" s="190"/>
      <c r="T7" s="189"/>
      <c r="U7" s="189"/>
      <c r="V7" s="157"/>
      <c r="W7" s="152"/>
      <c r="X7" s="152"/>
      <c r="Y7" s="152"/>
      <c r="Z7" s="152"/>
      <c r="AA7" s="152"/>
      <c r="AB7" s="152"/>
      <c r="AC7" s="152"/>
      <c r="AD7" s="512" t="s">
        <v>114</v>
      </c>
      <c r="AE7" s="512"/>
      <c r="AF7" s="191"/>
      <c r="AG7" s="375">
        <f>AF7/12</f>
        <v>0</v>
      </c>
      <c r="AH7" s="157"/>
      <c r="AI7" s="512" t="s">
        <v>115</v>
      </c>
      <c r="AJ7" s="512"/>
      <c r="AK7" s="192"/>
      <c r="AL7" s="379">
        <f t="shared" si="0"/>
        <v>0</v>
      </c>
      <c r="AM7" s="158"/>
      <c r="AN7" s="515" t="s">
        <v>116</v>
      </c>
      <c r="AO7" s="515"/>
      <c r="AP7" s="193"/>
      <c r="AQ7" s="373">
        <f t="shared" si="4"/>
        <v>0</v>
      </c>
      <c r="AR7" s="152"/>
      <c r="AS7" s="171"/>
      <c r="AT7" s="194" t="str">
        <f t="shared" ref="AT7:AT40" si="9">IF(AU7="","",AT6+1)</f>
        <v/>
      </c>
      <c r="AU7" s="195"/>
      <c r="AV7" s="192"/>
      <c r="AW7" s="219"/>
      <c r="AX7" s="198"/>
      <c r="AY7" s="199"/>
      <c r="AZ7" s="192"/>
      <c r="BA7" s="200">
        <f t="shared" si="5"/>
        <v>0</v>
      </c>
      <c r="BB7" s="201"/>
      <c r="BC7" s="152"/>
      <c r="BD7" s="202">
        <f t="shared" si="6"/>
        <v>0</v>
      </c>
      <c r="BE7" s="203">
        <f t="shared" si="7"/>
        <v>0</v>
      </c>
      <c r="BG7" s="207" t="e">
        <f t="shared" ca="1" si="8"/>
        <v>#N/A</v>
      </c>
      <c r="BH7" s="205" t="str">
        <f t="shared" ca="1" si="1"/>
        <v/>
      </c>
      <c r="BI7" s="207" t="str">
        <f t="shared" ca="1" si="1"/>
        <v/>
      </c>
      <c r="BJ7" s="206" t="str">
        <f t="shared" ca="1" si="1"/>
        <v/>
      </c>
      <c r="BK7" s="207" t="str">
        <f t="shared" ca="1" si="1"/>
        <v/>
      </c>
      <c r="BL7" s="200" t="str">
        <f t="shared" ca="1" si="1"/>
        <v/>
      </c>
      <c r="BM7" s="208" t="str">
        <f t="shared" ca="1" si="1"/>
        <v/>
      </c>
    </row>
    <row r="8" spans="2:65" ht="15.95" customHeight="1" x14ac:dyDescent="0.25">
      <c r="B8" s="510"/>
      <c r="C8" s="220"/>
      <c r="D8" s="210" t="s">
        <v>14</v>
      </c>
      <c r="E8" s="211"/>
      <c r="F8" s="212"/>
      <c r="G8" s="213">
        <f t="shared" si="2"/>
        <v>0</v>
      </c>
      <c r="H8" s="156"/>
      <c r="I8" s="214" t="s">
        <v>59</v>
      </c>
      <c r="J8" s="215"/>
      <c r="K8" s="216"/>
      <c r="L8" s="217">
        <f t="shared" si="3"/>
        <v>0</v>
      </c>
      <c r="M8" s="152"/>
      <c r="N8" s="152"/>
      <c r="O8" s="166" t="s">
        <v>117</v>
      </c>
      <c r="P8" s="187" t="s">
        <v>105</v>
      </c>
      <c r="Q8" s="188"/>
      <c r="R8" s="189"/>
      <c r="S8" s="190"/>
      <c r="T8" s="189"/>
      <c r="U8" s="189"/>
      <c r="V8" s="157"/>
      <c r="W8" s="153"/>
      <c r="X8" s="153"/>
      <c r="Y8" s="153"/>
      <c r="Z8" s="153"/>
      <c r="AA8" s="153"/>
      <c r="AB8" s="152"/>
      <c r="AC8" s="152"/>
      <c r="AD8" s="525"/>
      <c r="AE8" s="526"/>
      <c r="AF8" s="221"/>
      <c r="AG8" s="378">
        <f>AF8/12</f>
        <v>0</v>
      </c>
      <c r="AH8" s="157"/>
      <c r="AI8" s="512" t="s">
        <v>118</v>
      </c>
      <c r="AJ8" s="512"/>
      <c r="AK8" s="192"/>
      <c r="AL8" s="379">
        <f t="shared" si="0"/>
        <v>0</v>
      </c>
      <c r="AM8" s="158"/>
      <c r="AN8" s="515" t="s">
        <v>119</v>
      </c>
      <c r="AO8" s="515"/>
      <c r="AP8" s="193"/>
      <c r="AQ8" s="373">
        <f t="shared" si="4"/>
        <v>0</v>
      </c>
      <c r="AR8" s="152"/>
      <c r="AS8" s="171"/>
      <c r="AT8" s="194" t="str">
        <f t="shared" si="9"/>
        <v/>
      </c>
      <c r="AU8" s="195"/>
      <c r="AV8" s="192"/>
      <c r="AW8" s="219"/>
      <c r="AX8" s="198"/>
      <c r="AY8" s="222"/>
      <c r="AZ8" s="192"/>
      <c r="BA8" s="200">
        <f t="shared" si="5"/>
        <v>0</v>
      </c>
      <c r="BB8" s="201"/>
      <c r="BC8" s="152"/>
      <c r="BD8" s="202">
        <f t="shared" si="6"/>
        <v>0</v>
      </c>
      <c r="BE8" s="203">
        <f t="shared" si="7"/>
        <v>0</v>
      </c>
      <c r="BG8" s="207" t="e">
        <f t="shared" ca="1" si="8"/>
        <v>#N/A</v>
      </c>
      <c r="BH8" s="205" t="str">
        <f t="shared" ca="1" si="1"/>
        <v/>
      </c>
      <c r="BI8" s="207" t="str">
        <f t="shared" ca="1" si="1"/>
        <v/>
      </c>
      <c r="BJ8" s="206" t="str">
        <f t="shared" ca="1" si="1"/>
        <v/>
      </c>
      <c r="BK8" s="207" t="str">
        <f t="shared" ca="1" si="1"/>
        <v/>
      </c>
      <c r="BL8" s="200" t="str">
        <f t="shared" ca="1" si="1"/>
        <v/>
      </c>
      <c r="BM8" s="208" t="str">
        <f t="shared" ca="1" si="1"/>
        <v/>
      </c>
    </row>
    <row r="9" spans="2:65" ht="15.95" customHeight="1" x14ac:dyDescent="0.25">
      <c r="B9" s="510"/>
      <c r="C9" s="223">
        <v>6</v>
      </c>
      <c r="D9" s="224" t="s">
        <v>16</v>
      </c>
      <c r="E9" s="225"/>
      <c r="F9" s="212">
        <f>IF(Q21&lt;&gt;"",Q21,"")</f>
        <v>0</v>
      </c>
      <c r="G9" s="213">
        <f t="shared" si="2"/>
        <v>0</v>
      </c>
      <c r="H9" s="226"/>
      <c r="I9" s="214" t="s">
        <v>36</v>
      </c>
      <c r="J9" s="215"/>
      <c r="K9" s="216"/>
      <c r="L9" s="217">
        <f t="shared" si="3"/>
        <v>0</v>
      </c>
      <c r="M9" s="152"/>
      <c r="N9" s="152"/>
      <c r="O9" s="166" t="s">
        <v>120</v>
      </c>
      <c r="P9" s="187" t="s">
        <v>105</v>
      </c>
      <c r="Q9" s="188"/>
      <c r="R9" s="189"/>
      <c r="S9" s="190"/>
      <c r="T9" s="189"/>
      <c r="U9" s="189"/>
      <c r="V9" s="157"/>
      <c r="W9" s="152"/>
      <c r="X9" s="152"/>
      <c r="Y9" s="152"/>
      <c r="Z9" s="152"/>
      <c r="AA9" s="152"/>
      <c r="AB9" s="152"/>
      <c r="AC9" s="152"/>
      <c r="AD9" s="516" t="s">
        <v>121</v>
      </c>
      <c r="AE9" s="518"/>
      <c r="AF9" s="517"/>
      <c r="AG9" s="366">
        <f>SUM(AG5:AG8)</f>
        <v>0</v>
      </c>
      <c r="AH9" s="157"/>
      <c r="AI9" s="512" t="s">
        <v>122</v>
      </c>
      <c r="AJ9" s="512"/>
      <c r="AK9" s="192"/>
      <c r="AL9" s="375">
        <f t="shared" si="0"/>
        <v>0</v>
      </c>
      <c r="AM9" s="158"/>
      <c r="AN9" s="515" t="s">
        <v>123</v>
      </c>
      <c r="AO9" s="515"/>
      <c r="AP9" s="193"/>
      <c r="AQ9" s="373">
        <f t="shared" si="4"/>
        <v>0</v>
      </c>
      <c r="AR9" s="152"/>
      <c r="AS9" s="227"/>
      <c r="AT9" s="194" t="str">
        <f t="shared" si="9"/>
        <v/>
      </c>
      <c r="AU9" s="195"/>
      <c r="AV9" s="192"/>
      <c r="AW9" s="219"/>
      <c r="AX9" s="198"/>
      <c r="AY9" s="199"/>
      <c r="AZ9" s="192"/>
      <c r="BA9" s="200">
        <f t="shared" si="5"/>
        <v>0</v>
      </c>
      <c r="BB9" s="201"/>
      <c r="BC9" s="152"/>
      <c r="BD9" s="202">
        <f t="shared" si="6"/>
        <v>0</v>
      </c>
      <c r="BE9" s="203">
        <f t="shared" si="7"/>
        <v>0</v>
      </c>
      <c r="BG9" s="207" t="e">
        <f t="shared" ca="1" si="8"/>
        <v>#N/A</v>
      </c>
      <c r="BH9" s="205" t="str">
        <f t="shared" ca="1" si="1"/>
        <v/>
      </c>
      <c r="BI9" s="207" t="str">
        <f t="shared" ca="1" si="1"/>
        <v/>
      </c>
      <c r="BJ9" s="206" t="str">
        <f t="shared" ca="1" si="1"/>
        <v/>
      </c>
      <c r="BK9" s="207" t="str">
        <f t="shared" ca="1" si="1"/>
        <v/>
      </c>
      <c r="BL9" s="200" t="str">
        <f t="shared" ca="1" si="1"/>
        <v/>
      </c>
      <c r="BM9" s="208" t="str">
        <f t="shared" ca="1" si="1"/>
        <v/>
      </c>
    </row>
    <row r="10" spans="2:65" ht="15.95" customHeight="1" x14ac:dyDescent="0.25">
      <c r="B10" s="510"/>
      <c r="C10" s="228"/>
      <c r="D10" s="210" t="s">
        <v>18</v>
      </c>
      <c r="E10" s="211"/>
      <c r="F10" s="212"/>
      <c r="G10" s="213">
        <f t="shared" si="2"/>
        <v>0</v>
      </c>
      <c r="H10" s="156"/>
      <c r="I10" s="214" t="s">
        <v>37</v>
      </c>
      <c r="J10" s="215"/>
      <c r="K10" s="216"/>
      <c r="L10" s="217">
        <f t="shared" si="3"/>
        <v>0</v>
      </c>
      <c r="M10" s="152"/>
      <c r="N10" s="152"/>
      <c r="O10" s="166" t="s">
        <v>124</v>
      </c>
      <c r="P10" s="187" t="s">
        <v>105</v>
      </c>
      <c r="Q10" s="188"/>
      <c r="R10" s="189"/>
      <c r="S10" s="190"/>
      <c r="T10" s="189"/>
      <c r="U10" s="189"/>
      <c r="V10" s="157"/>
      <c r="W10" s="152"/>
      <c r="X10" s="152"/>
      <c r="Y10" s="152"/>
      <c r="Z10" s="152"/>
      <c r="AA10" s="152"/>
      <c r="AB10" s="152"/>
      <c r="AC10" s="152"/>
      <c r="AD10" s="157"/>
      <c r="AE10" s="157"/>
      <c r="AF10" s="157"/>
      <c r="AG10" s="157"/>
      <c r="AH10" s="157"/>
      <c r="AI10" s="512" t="s">
        <v>125</v>
      </c>
      <c r="AJ10" s="512"/>
      <c r="AK10" s="192"/>
      <c r="AL10" s="375">
        <f t="shared" si="0"/>
        <v>0</v>
      </c>
      <c r="AM10" s="158"/>
      <c r="AN10" s="515" t="s">
        <v>126</v>
      </c>
      <c r="AO10" s="515"/>
      <c r="AP10" s="193"/>
      <c r="AQ10" s="373">
        <f t="shared" si="4"/>
        <v>0</v>
      </c>
      <c r="AR10" s="152"/>
      <c r="AS10" s="229"/>
      <c r="AT10" s="194" t="str">
        <f t="shared" si="9"/>
        <v/>
      </c>
      <c r="AU10" s="195"/>
      <c r="AV10" s="192"/>
      <c r="AW10" s="219"/>
      <c r="AX10" s="198"/>
      <c r="AY10" s="199"/>
      <c r="AZ10" s="192"/>
      <c r="BA10" s="200">
        <f t="shared" si="5"/>
        <v>0</v>
      </c>
      <c r="BB10" s="201"/>
      <c r="BC10" s="152"/>
      <c r="BD10" s="202">
        <f t="shared" si="6"/>
        <v>0</v>
      </c>
      <c r="BE10" s="203">
        <f t="shared" si="7"/>
        <v>0</v>
      </c>
      <c r="BG10" s="207" t="e">
        <f t="shared" ca="1" si="8"/>
        <v>#N/A</v>
      </c>
      <c r="BH10" s="205" t="str">
        <f t="shared" ca="1" si="1"/>
        <v/>
      </c>
      <c r="BI10" s="207" t="str">
        <f t="shared" ca="1" si="1"/>
        <v/>
      </c>
      <c r="BJ10" s="206" t="str">
        <f t="shared" ca="1" si="1"/>
        <v/>
      </c>
      <c r="BK10" s="207" t="str">
        <f t="shared" ca="1" si="1"/>
        <v/>
      </c>
      <c r="BL10" s="200" t="str">
        <f t="shared" ca="1" si="1"/>
        <v/>
      </c>
      <c r="BM10" s="208" t="str">
        <f t="shared" ca="1" si="1"/>
        <v/>
      </c>
    </row>
    <row r="11" spans="2:65" ht="15.95" customHeight="1" x14ac:dyDescent="0.25">
      <c r="B11" s="510"/>
      <c r="C11" s="230">
        <v>6</v>
      </c>
      <c r="D11" s="224" t="s">
        <v>7</v>
      </c>
      <c r="E11" s="225"/>
      <c r="F11" s="212">
        <f>IF(U24&lt;&gt;"",U24,"")</f>
        <v>0</v>
      </c>
      <c r="G11" s="213">
        <f t="shared" si="2"/>
        <v>0</v>
      </c>
      <c r="H11" s="156"/>
      <c r="I11" s="214" t="s">
        <v>38</v>
      </c>
      <c r="J11" s="215"/>
      <c r="K11" s="216"/>
      <c r="L11" s="217">
        <f t="shared" si="3"/>
        <v>0</v>
      </c>
      <c r="M11" s="152"/>
      <c r="N11" s="152"/>
      <c r="O11" s="516" t="s">
        <v>121</v>
      </c>
      <c r="P11" s="517"/>
      <c r="Q11" s="231">
        <f>SUM(Q5:Q10)</f>
        <v>0</v>
      </c>
      <c r="R11" s="232"/>
      <c r="S11" s="232"/>
      <c r="T11" s="232"/>
      <c r="U11" s="232"/>
      <c r="V11" s="157"/>
      <c r="W11" s="152"/>
      <c r="X11" s="152"/>
      <c r="Y11" s="152"/>
      <c r="Z11" s="152"/>
      <c r="AA11" s="152"/>
      <c r="AB11" s="152"/>
      <c r="AC11" s="152"/>
      <c r="AD11" s="157"/>
      <c r="AE11" s="157"/>
      <c r="AF11" s="157"/>
      <c r="AG11" s="157"/>
      <c r="AH11" s="157"/>
      <c r="AI11" s="516" t="s">
        <v>121</v>
      </c>
      <c r="AJ11" s="518"/>
      <c r="AK11" s="517"/>
      <c r="AL11" s="366">
        <f>SUM(AL5:AL10)</f>
        <v>0</v>
      </c>
      <c r="AM11" s="158"/>
      <c r="AN11" s="519" t="s">
        <v>127</v>
      </c>
      <c r="AO11" s="520"/>
      <c r="AP11" s="523"/>
      <c r="AQ11" s="528">
        <f t="shared" si="4"/>
        <v>0</v>
      </c>
      <c r="AR11" s="152"/>
      <c r="AS11" s="229"/>
      <c r="AT11" s="194" t="str">
        <f t="shared" si="9"/>
        <v/>
      </c>
      <c r="AU11" s="195"/>
      <c r="AV11" s="192"/>
      <c r="AW11" s="219"/>
      <c r="AX11" s="198"/>
      <c r="AY11" s="199"/>
      <c r="AZ11" s="192"/>
      <c r="BA11" s="200">
        <f t="shared" si="5"/>
        <v>0</v>
      </c>
      <c r="BB11" s="201"/>
      <c r="BC11" s="152"/>
      <c r="BD11" s="202">
        <f t="shared" si="6"/>
        <v>0</v>
      </c>
      <c r="BE11" s="203">
        <f t="shared" si="7"/>
        <v>0</v>
      </c>
      <c r="BG11" s="207" t="e">
        <f t="shared" ca="1" si="8"/>
        <v>#N/A</v>
      </c>
      <c r="BH11" s="205" t="str">
        <f t="shared" ca="1" si="1"/>
        <v/>
      </c>
      <c r="BI11" s="207" t="str">
        <f t="shared" ca="1" si="1"/>
        <v/>
      </c>
      <c r="BJ11" s="206" t="str">
        <f t="shared" ca="1" si="1"/>
        <v/>
      </c>
      <c r="BK11" s="207" t="str">
        <f t="shared" ca="1" si="1"/>
        <v/>
      </c>
      <c r="BL11" s="200" t="str">
        <f t="shared" ca="1" si="1"/>
        <v/>
      </c>
      <c r="BM11" s="208" t="str">
        <f t="shared" ca="1" si="1"/>
        <v/>
      </c>
    </row>
    <row r="12" spans="2:65" ht="15.95" customHeight="1" x14ac:dyDescent="0.25">
      <c r="B12" s="510"/>
      <c r="C12" s="228"/>
      <c r="D12" s="210" t="s">
        <v>24</v>
      </c>
      <c r="E12" s="211"/>
      <c r="F12" s="212"/>
      <c r="G12" s="213">
        <f t="shared" si="2"/>
        <v>0</v>
      </c>
      <c r="H12" s="156"/>
      <c r="I12" s="214" t="s">
        <v>9</v>
      </c>
      <c r="J12" s="215"/>
      <c r="K12" s="216"/>
      <c r="L12" s="217">
        <f t="shared" si="3"/>
        <v>0</v>
      </c>
      <c r="M12" s="152"/>
      <c r="N12" s="152"/>
      <c r="O12" s="158"/>
      <c r="P12" s="158"/>
      <c r="Q12" s="158"/>
      <c r="R12" s="158"/>
      <c r="S12" s="158"/>
      <c r="T12" s="158"/>
      <c r="U12" s="158"/>
      <c r="V12" s="157"/>
      <c r="W12" s="152"/>
      <c r="X12" s="152"/>
      <c r="Y12" s="152"/>
      <c r="Z12" s="152"/>
      <c r="AA12" s="152"/>
      <c r="AB12" s="152"/>
      <c r="AC12" s="152"/>
      <c r="AD12" s="169"/>
      <c r="AE12" s="169"/>
      <c r="AF12" s="169"/>
      <c r="AG12" s="169"/>
      <c r="AH12" s="157"/>
      <c r="AI12" s="157"/>
      <c r="AJ12" s="157"/>
      <c r="AK12" s="157"/>
      <c r="AL12" s="157"/>
      <c r="AM12" s="157"/>
      <c r="AN12" s="521"/>
      <c r="AO12" s="522"/>
      <c r="AP12" s="524"/>
      <c r="AQ12" s="529">
        <f t="shared" si="4"/>
        <v>0</v>
      </c>
      <c r="AR12" s="152"/>
      <c r="AS12" s="233"/>
      <c r="AT12" s="194" t="str">
        <f t="shared" si="9"/>
        <v/>
      </c>
      <c r="AU12" s="195"/>
      <c r="AV12" s="192"/>
      <c r="AW12" s="219"/>
      <c r="AX12" s="198"/>
      <c r="AY12" s="199"/>
      <c r="AZ12" s="192"/>
      <c r="BA12" s="200">
        <f t="shared" si="5"/>
        <v>0</v>
      </c>
      <c r="BB12" s="201"/>
      <c r="BC12" s="152"/>
      <c r="BD12" s="202">
        <f t="shared" si="6"/>
        <v>0</v>
      </c>
      <c r="BE12" s="203">
        <f t="shared" si="7"/>
        <v>0</v>
      </c>
      <c r="BG12" s="207" t="e">
        <f t="shared" ca="1" si="8"/>
        <v>#N/A</v>
      </c>
      <c r="BH12" s="205" t="str">
        <f t="shared" ca="1" si="1"/>
        <v/>
      </c>
      <c r="BI12" s="207" t="str">
        <f t="shared" ca="1" si="1"/>
        <v/>
      </c>
      <c r="BJ12" s="206" t="str">
        <f t="shared" ca="1" si="1"/>
        <v/>
      </c>
      <c r="BK12" s="207" t="str">
        <f t="shared" ca="1" si="1"/>
        <v/>
      </c>
      <c r="BL12" s="200" t="str">
        <f t="shared" ca="1" si="1"/>
        <v/>
      </c>
      <c r="BM12" s="208" t="str">
        <f t="shared" ca="1" si="1"/>
        <v/>
      </c>
    </row>
    <row r="13" spans="2:65" ht="15.95" customHeight="1" x14ac:dyDescent="0.25">
      <c r="B13" s="510"/>
      <c r="C13" s="220"/>
      <c r="D13" s="358" t="s">
        <v>15</v>
      </c>
      <c r="E13" s="361"/>
      <c r="F13" s="362"/>
      <c r="G13" s="363">
        <f t="shared" si="2"/>
        <v>0</v>
      </c>
      <c r="H13" s="156"/>
      <c r="I13" s="214" t="s">
        <v>39</v>
      </c>
      <c r="J13" s="215"/>
      <c r="K13" s="216"/>
      <c r="L13" s="217">
        <f t="shared" si="3"/>
        <v>0</v>
      </c>
      <c r="M13" s="152"/>
      <c r="N13" s="152"/>
      <c r="O13" s="494" t="str">
        <f>D9</f>
        <v>ביטוחים (למעט רכב)</v>
      </c>
      <c r="P13" s="494"/>
      <c r="Q13" s="494"/>
      <c r="R13" s="234"/>
      <c r="S13" s="530" t="str">
        <f>D11</f>
        <v>מנויים</v>
      </c>
      <c r="T13" s="531"/>
      <c r="U13" s="532"/>
      <c r="V13" s="152"/>
      <c r="W13" s="152"/>
      <c r="X13" s="152"/>
      <c r="Y13" s="152"/>
      <c r="Z13" s="152"/>
      <c r="AA13" s="152"/>
      <c r="AB13" s="153"/>
      <c r="AC13" s="153"/>
      <c r="AD13" s="157"/>
      <c r="AE13" s="157"/>
      <c r="AF13" s="157"/>
      <c r="AG13" s="157"/>
      <c r="AH13" s="157"/>
      <c r="AI13" s="157"/>
      <c r="AJ13" s="157"/>
      <c r="AK13" s="157"/>
      <c r="AL13" s="157"/>
      <c r="AM13" s="157"/>
      <c r="AN13" s="533" t="s">
        <v>121</v>
      </c>
      <c r="AO13" s="534"/>
      <c r="AP13" s="535"/>
      <c r="AQ13" s="367">
        <f>SUM(AQ5:AQ12)</f>
        <v>0</v>
      </c>
      <c r="AR13" s="152"/>
      <c r="AS13" s="233"/>
      <c r="AT13" s="194" t="str">
        <f t="shared" si="9"/>
        <v/>
      </c>
      <c r="AU13" s="195"/>
      <c r="AV13" s="192"/>
      <c r="AW13" s="219"/>
      <c r="AX13" s="198"/>
      <c r="AY13" s="199"/>
      <c r="AZ13" s="192"/>
      <c r="BA13" s="200">
        <f t="shared" si="5"/>
        <v>0</v>
      </c>
      <c r="BB13" s="201"/>
      <c r="BC13" s="152"/>
      <c r="BD13" s="202">
        <f t="shared" si="6"/>
        <v>0</v>
      </c>
      <c r="BE13" s="203">
        <f t="shared" si="7"/>
        <v>0</v>
      </c>
      <c r="BG13" s="207" t="e">
        <f t="shared" ca="1" si="8"/>
        <v>#N/A</v>
      </c>
      <c r="BH13" s="205" t="str">
        <f t="shared" ca="1" si="1"/>
        <v/>
      </c>
      <c r="BI13" s="207" t="str">
        <f t="shared" ca="1" si="1"/>
        <v/>
      </c>
      <c r="BJ13" s="206" t="str">
        <f t="shared" ca="1" si="1"/>
        <v/>
      </c>
      <c r="BK13" s="207" t="str">
        <f t="shared" ca="1" si="1"/>
        <v/>
      </c>
      <c r="BL13" s="200" t="str">
        <f t="shared" ca="1" si="1"/>
        <v/>
      </c>
      <c r="BM13" s="208" t="str">
        <f t="shared" ca="1" si="1"/>
        <v/>
      </c>
    </row>
    <row r="14" spans="2:65" ht="15.95" customHeight="1" x14ac:dyDescent="0.25">
      <c r="B14" s="510"/>
      <c r="C14" s="220"/>
      <c r="D14" s="210" t="s">
        <v>25</v>
      </c>
      <c r="E14" s="211"/>
      <c r="F14" s="212"/>
      <c r="G14" s="213">
        <f t="shared" si="2"/>
        <v>0</v>
      </c>
      <c r="H14" s="156"/>
      <c r="I14" s="214" t="s">
        <v>61</v>
      </c>
      <c r="J14" s="215"/>
      <c r="K14" s="216"/>
      <c r="L14" s="217">
        <f t="shared" si="3"/>
        <v>0</v>
      </c>
      <c r="M14" s="152"/>
      <c r="N14" s="152"/>
      <c r="O14" s="536"/>
      <c r="P14" s="536"/>
      <c r="Q14" s="170" t="s">
        <v>93</v>
      </c>
      <c r="R14" s="235"/>
      <c r="S14" s="536"/>
      <c r="T14" s="536"/>
      <c r="U14" s="170" t="s">
        <v>93</v>
      </c>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94" t="str">
        <f t="shared" si="9"/>
        <v/>
      </c>
      <c r="AU14" s="195"/>
      <c r="AV14" s="192"/>
      <c r="AW14" s="219"/>
      <c r="AX14" s="198"/>
      <c r="AY14" s="199"/>
      <c r="AZ14" s="192"/>
      <c r="BA14" s="200">
        <f t="shared" si="5"/>
        <v>0</v>
      </c>
      <c r="BB14" s="201"/>
      <c r="BC14" s="152"/>
      <c r="BD14" s="202">
        <f t="shared" si="6"/>
        <v>0</v>
      </c>
      <c r="BE14" s="203">
        <f t="shared" si="7"/>
        <v>0</v>
      </c>
      <c r="BG14" s="207" t="e">
        <f t="shared" ca="1" si="8"/>
        <v>#N/A</v>
      </c>
      <c r="BH14" s="205" t="str">
        <f t="shared" ca="1" si="1"/>
        <v/>
      </c>
      <c r="BI14" s="207" t="str">
        <f t="shared" ca="1" si="1"/>
        <v/>
      </c>
      <c r="BJ14" s="206" t="str">
        <f t="shared" ca="1" si="1"/>
        <v/>
      </c>
      <c r="BK14" s="207" t="str">
        <f t="shared" ca="1" si="1"/>
        <v/>
      </c>
      <c r="BL14" s="200" t="str">
        <f t="shared" ca="1" si="1"/>
        <v/>
      </c>
      <c r="BM14" s="208" t="str">
        <f t="shared" ca="1" si="1"/>
        <v/>
      </c>
    </row>
    <row r="15" spans="2:65" ht="15.95" customHeight="1" x14ac:dyDescent="0.25">
      <c r="B15" s="510"/>
      <c r="C15" s="220"/>
      <c r="D15" s="210" t="s">
        <v>3</v>
      </c>
      <c r="E15" s="211"/>
      <c r="F15" s="212"/>
      <c r="G15" s="213">
        <f t="shared" si="2"/>
        <v>0</v>
      </c>
      <c r="H15" s="156"/>
      <c r="I15" s="236" t="s">
        <v>62</v>
      </c>
      <c r="J15" s="237"/>
      <c r="K15" s="238"/>
      <c r="L15" s="217">
        <f t="shared" si="3"/>
        <v>0</v>
      </c>
      <c r="M15" s="152"/>
      <c r="N15" s="152"/>
      <c r="O15" s="527" t="s">
        <v>128</v>
      </c>
      <c r="P15" s="527"/>
      <c r="Q15" s="240"/>
      <c r="R15" s="235"/>
      <c r="S15" s="515" t="s">
        <v>129</v>
      </c>
      <c r="T15" s="515"/>
      <c r="U15" s="241"/>
      <c r="V15" s="152"/>
      <c r="W15" s="152"/>
      <c r="X15" s="152"/>
      <c r="Y15" s="152"/>
      <c r="Z15" s="152"/>
      <c r="AA15" s="152"/>
      <c r="AB15" s="152"/>
      <c r="AC15" s="152"/>
      <c r="AD15" s="498" t="str">
        <f>D28</f>
        <v>יהדות / חגים</v>
      </c>
      <c r="AE15" s="498"/>
      <c r="AF15" s="498"/>
      <c r="AG15" s="498"/>
      <c r="AH15" s="157"/>
      <c r="AI15" s="498" t="str">
        <f>D29</f>
        <v>מתנות לאירועים ושמחות</v>
      </c>
      <c r="AJ15" s="498"/>
      <c r="AK15" s="498"/>
      <c r="AL15" s="498"/>
      <c r="AM15" s="158"/>
      <c r="AN15" s="498" t="str">
        <f>D30</f>
        <v>רכישות ושירותים</v>
      </c>
      <c r="AO15" s="498"/>
      <c r="AP15" s="498"/>
      <c r="AQ15" s="498"/>
      <c r="AR15" s="152"/>
      <c r="AS15" s="152"/>
      <c r="AT15" s="194" t="str">
        <f t="shared" si="9"/>
        <v/>
      </c>
      <c r="AU15" s="195"/>
      <c r="AV15" s="192"/>
      <c r="AW15" s="219"/>
      <c r="AX15" s="198"/>
      <c r="AY15" s="199"/>
      <c r="AZ15" s="192"/>
      <c r="BA15" s="200">
        <f t="shared" si="5"/>
        <v>0</v>
      </c>
      <c r="BB15" s="201"/>
      <c r="BC15" s="152"/>
      <c r="BD15" s="202">
        <f t="shared" si="6"/>
        <v>0</v>
      </c>
      <c r="BE15" s="203">
        <f t="shared" si="7"/>
        <v>0</v>
      </c>
      <c r="BG15" s="207" t="e">
        <f t="shared" ca="1" si="8"/>
        <v>#N/A</v>
      </c>
      <c r="BH15" s="205" t="str">
        <f t="shared" ca="1" si="1"/>
        <v/>
      </c>
      <c r="BI15" s="207" t="str">
        <f t="shared" ca="1" si="1"/>
        <v/>
      </c>
      <c r="BJ15" s="206" t="str">
        <f t="shared" ca="1" si="1"/>
        <v/>
      </c>
      <c r="BK15" s="207" t="str">
        <f t="shared" ca="1" si="1"/>
        <v/>
      </c>
      <c r="BL15" s="200" t="str">
        <f t="shared" ca="1" si="1"/>
        <v/>
      </c>
      <c r="BM15" s="208" t="str">
        <f t="shared" ca="1" si="1"/>
        <v/>
      </c>
    </row>
    <row r="16" spans="2:65" ht="15.95" customHeight="1" x14ac:dyDescent="0.25">
      <c r="B16" s="578"/>
      <c r="C16" s="220"/>
      <c r="D16" s="210" t="s">
        <v>4</v>
      </c>
      <c r="E16" s="211"/>
      <c r="F16" s="212"/>
      <c r="G16" s="213">
        <f t="shared" si="2"/>
        <v>0</v>
      </c>
      <c r="H16" s="156"/>
      <c r="I16" s="236" t="s">
        <v>332</v>
      </c>
      <c r="J16" s="237"/>
      <c r="K16" s="238"/>
      <c r="L16" s="217">
        <f t="shared" si="3"/>
        <v>0</v>
      </c>
      <c r="M16" s="152"/>
      <c r="N16" s="152"/>
      <c r="O16" s="527" t="s">
        <v>130</v>
      </c>
      <c r="P16" s="527"/>
      <c r="Q16" s="240"/>
      <c r="R16" s="235"/>
      <c r="S16" s="515" t="s">
        <v>131</v>
      </c>
      <c r="T16" s="515"/>
      <c r="U16" s="241"/>
      <c r="V16" s="152"/>
      <c r="W16" s="152"/>
      <c r="X16" s="152"/>
      <c r="Y16" s="152"/>
      <c r="Z16" s="152"/>
      <c r="AA16" s="152"/>
      <c r="AB16" s="152"/>
      <c r="AC16" s="152"/>
      <c r="AD16" s="544"/>
      <c r="AE16" s="544"/>
      <c r="AF16" s="170" t="s">
        <v>92</v>
      </c>
      <c r="AG16" s="170" t="s">
        <v>93</v>
      </c>
      <c r="AH16" s="157"/>
      <c r="AI16" s="504"/>
      <c r="AJ16" s="505"/>
      <c r="AK16" s="170" t="s">
        <v>92</v>
      </c>
      <c r="AL16" s="170" t="s">
        <v>93</v>
      </c>
      <c r="AM16" s="158"/>
      <c r="AN16" s="539"/>
      <c r="AO16" s="540"/>
      <c r="AP16" s="170" t="s">
        <v>92</v>
      </c>
      <c r="AQ16" s="170" t="s">
        <v>93</v>
      </c>
      <c r="AR16" s="152"/>
      <c r="AS16" s="152"/>
      <c r="AT16" s="194" t="str">
        <f t="shared" si="9"/>
        <v/>
      </c>
      <c r="AU16" s="195"/>
      <c r="AV16" s="192"/>
      <c r="AW16" s="219"/>
      <c r="AX16" s="198"/>
      <c r="AY16" s="199"/>
      <c r="AZ16" s="192"/>
      <c r="BA16" s="200">
        <f t="shared" si="5"/>
        <v>0</v>
      </c>
      <c r="BB16" s="201"/>
      <c r="BC16" s="152"/>
      <c r="BD16" s="202">
        <f t="shared" si="6"/>
        <v>0</v>
      </c>
      <c r="BE16" s="203">
        <f t="shared" si="7"/>
        <v>0</v>
      </c>
      <c r="BG16" s="207" t="e">
        <f t="shared" ca="1" si="8"/>
        <v>#N/A</v>
      </c>
      <c r="BH16" s="205" t="str">
        <f t="shared" ca="1" si="1"/>
        <v/>
      </c>
      <c r="BI16" s="207" t="str">
        <f t="shared" ca="1" si="1"/>
        <v/>
      </c>
      <c r="BJ16" s="206" t="str">
        <f t="shared" ca="1" si="1"/>
        <v/>
      </c>
      <c r="BK16" s="207" t="str">
        <f t="shared" ca="1" si="1"/>
        <v/>
      </c>
      <c r="BL16" s="200" t="str">
        <f t="shared" ca="1" si="1"/>
        <v/>
      </c>
      <c r="BM16" s="208" t="str">
        <f t="shared" ca="1" si="1"/>
        <v/>
      </c>
    </row>
    <row r="17" spans="1:65" ht="15.95" customHeight="1" thickBot="1" x14ac:dyDescent="0.3">
      <c r="B17" s="578"/>
      <c r="C17" s="220"/>
      <c r="D17" s="210" t="s">
        <v>298</v>
      </c>
      <c r="E17" s="211"/>
      <c r="F17" s="212"/>
      <c r="G17" s="213">
        <f t="shared" si="2"/>
        <v>0</v>
      </c>
      <c r="H17" s="156"/>
      <c r="I17" s="236" t="s">
        <v>333</v>
      </c>
      <c r="J17" s="237"/>
      <c r="K17" s="238"/>
      <c r="L17" s="239">
        <f t="shared" si="3"/>
        <v>0</v>
      </c>
      <c r="M17" s="152"/>
      <c r="N17" s="152"/>
      <c r="O17" s="527" t="s">
        <v>132</v>
      </c>
      <c r="P17" s="527"/>
      <c r="Q17" s="240"/>
      <c r="R17" s="235"/>
      <c r="S17" s="515" t="s">
        <v>133</v>
      </c>
      <c r="T17" s="515"/>
      <c r="U17" s="241"/>
      <c r="V17" s="152"/>
      <c r="W17" s="152"/>
      <c r="X17" s="152"/>
      <c r="Y17" s="152"/>
      <c r="Z17" s="152"/>
      <c r="AA17" s="152"/>
      <c r="AB17" s="152"/>
      <c r="AC17" s="152"/>
      <c r="AD17" s="538" t="s">
        <v>134</v>
      </c>
      <c r="AE17" s="538"/>
      <c r="AF17" s="541"/>
      <c r="AG17" s="542">
        <f>AF17/12</f>
        <v>0</v>
      </c>
      <c r="AH17" s="157"/>
      <c r="AI17" s="525" t="s">
        <v>135</v>
      </c>
      <c r="AJ17" s="526"/>
      <c r="AK17" s="245"/>
      <c r="AL17" s="374">
        <f>AK17/12</f>
        <v>0</v>
      </c>
      <c r="AM17" s="158"/>
      <c r="AN17" s="512" t="s">
        <v>136</v>
      </c>
      <c r="AO17" s="512"/>
      <c r="AP17" s="245"/>
      <c r="AQ17" s="374">
        <f>AP17/12</f>
        <v>0</v>
      </c>
      <c r="AR17" s="152"/>
      <c r="AS17" s="152"/>
      <c r="AT17" s="194" t="str">
        <f t="shared" si="9"/>
        <v/>
      </c>
      <c r="AU17" s="195"/>
      <c r="AV17" s="192"/>
      <c r="AW17" s="219"/>
      <c r="AX17" s="198"/>
      <c r="AY17" s="199"/>
      <c r="AZ17" s="192"/>
      <c r="BA17" s="200">
        <f t="shared" si="5"/>
        <v>0</v>
      </c>
      <c r="BB17" s="201"/>
      <c r="BC17" s="152"/>
      <c r="BD17" s="202">
        <f t="shared" si="6"/>
        <v>0</v>
      </c>
      <c r="BE17" s="203">
        <f t="shared" si="7"/>
        <v>0</v>
      </c>
      <c r="BG17" s="207" t="e">
        <f t="shared" ca="1" si="8"/>
        <v>#N/A</v>
      </c>
      <c r="BH17" s="205" t="str">
        <f t="shared" ca="1" si="1"/>
        <v/>
      </c>
      <c r="BI17" s="207" t="str">
        <f t="shared" ca="1" si="1"/>
        <v/>
      </c>
      <c r="BJ17" s="206" t="str">
        <f t="shared" ca="1" si="1"/>
        <v/>
      </c>
      <c r="BK17" s="207" t="str">
        <f t="shared" ca="1" si="1"/>
        <v/>
      </c>
      <c r="BL17" s="200" t="str">
        <f t="shared" ca="1" si="1"/>
        <v/>
      </c>
      <c r="BM17" s="208" t="str">
        <f t="shared" ca="1" si="1"/>
        <v/>
      </c>
    </row>
    <row r="18" spans="1:65" ht="15.95" customHeight="1" thickBot="1" x14ac:dyDescent="0.3">
      <c r="B18" s="578"/>
      <c r="C18" s="230">
        <v>6</v>
      </c>
      <c r="D18" s="224" t="s">
        <v>5</v>
      </c>
      <c r="E18" s="225"/>
      <c r="F18" s="212">
        <f>IF(Q37&lt;&gt;"",Q37,"")</f>
        <v>0</v>
      </c>
      <c r="G18" s="213">
        <f t="shared" si="2"/>
        <v>0</v>
      </c>
      <c r="H18" s="156"/>
      <c r="I18" s="585" t="s">
        <v>11</v>
      </c>
      <c r="J18" s="586"/>
      <c r="K18" s="242">
        <f>SUM(K5:K17)</f>
        <v>0</v>
      </c>
      <c r="L18" s="243">
        <f>SUM(L5:L17)</f>
        <v>0</v>
      </c>
      <c r="M18" s="152"/>
      <c r="N18" s="152"/>
      <c r="O18" s="527" t="s">
        <v>137</v>
      </c>
      <c r="P18" s="527"/>
      <c r="Q18" s="240"/>
      <c r="R18" s="235"/>
      <c r="S18" s="515" t="s">
        <v>138</v>
      </c>
      <c r="T18" s="515"/>
      <c r="U18" s="241"/>
      <c r="V18" s="152"/>
      <c r="W18" s="152"/>
      <c r="X18" s="152"/>
      <c r="Y18" s="152"/>
      <c r="Z18" s="152"/>
      <c r="AA18" s="152"/>
      <c r="AB18" s="152"/>
      <c r="AC18" s="152"/>
      <c r="AD18" s="538"/>
      <c r="AE18" s="538"/>
      <c r="AF18" s="541"/>
      <c r="AG18" s="543"/>
      <c r="AH18" s="157"/>
      <c r="AI18" s="525" t="s">
        <v>139</v>
      </c>
      <c r="AJ18" s="526"/>
      <c r="AK18" s="245"/>
      <c r="AL18" s="375">
        <f t="shared" ref="AL18:AL24" si="10">AK18/12</f>
        <v>0</v>
      </c>
      <c r="AM18" s="158"/>
      <c r="AN18" s="512" t="s">
        <v>140</v>
      </c>
      <c r="AO18" s="512"/>
      <c r="AP18" s="245"/>
      <c r="AQ18" s="374">
        <f t="shared" ref="AQ18:AQ35" si="11">AP18/12</f>
        <v>0</v>
      </c>
      <c r="AR18" s="152"/>
      <c r="AS18" s="152"/>
      <c r="AT18" s="194" t="str">
        <f t="shared" si="9"/>
        <v/>
      </c>
      <c r="AU18" s="195"/>
      <c r="AV18" s="192"/>
      <c r="AW18" s="219"/>
      <c r="AX18" s="198"/>
      <c r="AY18" s="199"/>
      <c r="AZ18" s="192"/>
      <c r="BA18" s="200">
        <f t="shared" si="5"/>
        <v>0</v>
      </c>
      <c r="BB18" s="201"/>
      <c r="BC18" s="152"/>
      <c r="BD18" s="202">
        <f t="shared" si="6"/>
        <v>0</v>
      </c>
      <c r="BE18" s="203">
        <f t="shared" si="7"/>
        <v>0</v>
      </c>
      <c r="BG18" s="207" t="e">
        <f t="shared" ca="1" si="8"/>
        <v>#N/A</v>
      </c>
      <c r="BH18" s="205" t="str">
        <f t="shared" ca="1" si="1"/>
        <v/>
      </c>
      <c r="BI18" s="207" t="str">
        <f t="shared" ca="1" si="1"/>
        <v/>
      </c>
      <c r="BJ18" s="206" t="str">
        <f t="shared" ca="1" si="1"/>
        <v/>
      </c>
      <c r="BK18" s="207" t="str">
        <f t="shared" ca="1" si="1"/>
        <v/>
      </c>
      <c r="BL18" s="200" t="str">
        <f t="shared" ca="1" si="1"/>
        <v/>
      </c>
      <c r="BM18" s="208" t="str">
        <f t="shared" ca="1" si="1"/>
        <v/>
      </c>
    </row>
    <row r="19" spans="1:65" ht="15.95" customHeight="1" x14ac:dyDescent="0.25">
      <c r="B19" s="578"/>
      <c r="C19" s="230">
        <v>6</v>
      </c>
      <c r="D19" s="224" t="s">
        <v>26</v>
      </c>
      <c r="E19" s="225"/>
      <c r="F19" s="212">
        <f>IF(R50&lt;&gt;"",R50,"")</f>
        <v>0</v>
      </c>
      <c r="G19" s="213">
        <f t="shared" si="2"/>
        <v>0</v>
      </c>
      <c r="H19" s="156"/>
      <c r="I19" s="156"/>
      <c r="J19" s="244"/>
      <c r="K19" s="156"/>
      <c r="L19" s="244"/>
      <c r="M19" s="152"/>
      <c r="N19" s="152"/>
      <c r="O19" s="537"/>
      <c r="P19" s="537"/>
      <c r="Q19" s="241"/>
      <c r="R19" s="235"/>
      <c r="S19" s="515" t="s">
        <v>141</v>
      </c>
      <c r="T19" s="515"/>
      <c r="U19" s="246"/>
      <c r="V19" s="152"/>
      <c r="W19" s="152"/>
      <c r="X19" s="152"/>
      <c r="Y19" s="152"/>
      <c r="Z19" s="152"/>
      <c r="AA19" s="152"/>
      <c r="AB19" s="152"/>
      <c r="AC19" s="152"/>
      <c r="AD19" s="538" t="s">
        <v>142</v>
      </c>
      <c r="AE19" s="538"/>
      <c r="AF19" s="191"/>
      <c r="AG19" s="376">
        <f>AF19/12</f>
        <v>0</v>
      </c>
      <c r="AH19" s="157"/>
      <c r="AI19" s="525" t="s">
        <v>143</v>
      </c>
      <c r="AJ19" s="526"/>
      <c r="AK19" s="245"/>
      <c r="AL19" s="374">
        <f t="shared" si="10"/>
        <v>0</v>
      </c>
      <c r="AM19" s="158"/>
      <c r="AN19" s="512" t="s">
        <v>144</v>
      </c>
      <c r="AO19" s="512"/>
      <c r="AP19" s="245"/>
      <c r="AQ19" s="374">
        <f t="shared" si="11"/>
        <v>0</v>
      </c>
      <c r="AR19" s="152"/>
      <c r="AS19" s="152"/>
      <c r="AT19" s="194" t="str">
        <f t="shared" si="9"/>
        <v/>
      </c>
      <c r="AU19" s="195"/>
      <c r="AV19" s="192"/>
      <c r="AW19" s="219"/>
      <c r="AX19" s="198"/>
      <c r="AY19" s="199"/>
      <c r="AZ19" s="192"/>
      <c r="BA19" s="200">
        <f t="shared" si="5"/>
        <v>0</v>
      </c>
      <c r="BB19" s="201"/>
      <c r="BC19" s="152"/>
      <c r="BD19" s="202">
        <f t="shared" si="6"/>
        <v>0</v>
      </c>
      <c r="BE19" s="203">
        <f t="shared" si="7"/>
        <v>0</v>
      </c>
      <c r="BG19" s="207" t="e">
        <f t="shared" ca="1" si="8"/>
        <v>#N/A</v>
      </c>
      <c r="BH19" s="205" t="str">
        <f t="shared" ca="1" si="1"/>
        <v/>
      </c>
      <c r="BI19" s="207" t="str">
        <f t="shared" ca="1" si="1"/>
        <v/>
      </c>
      <c r="BJ19" s="206" t="str">
        <f t="shared" ca="1" si="1"/>
        <v/>
      </c>
      <c r="BK19" s="207" t="str">
        <f t="shared" ca="1" si="1"/>
        <v/>
      </c>
      <c r="BL19" s="200" t="str">
        <f t="shared" ca="1" si="1"/>
        <v/>
      </c>
      <c r="BM19" s="208" t="str">
        <f t="shared" ca="1" si="1"/>
        <v/>
      </c>
    </row>
    <row r="20" spans="1:65" ht="15.95" customHeight="1" thickBot="1" x14ac:dyDescent="0.3">
      <c r="B20" s="578"/>
      <c r="C20" s="230">
        <v>6</v>
      </c>
      <c r="D20" s="224" t="s">
        <v>305</v>
      </c>
      <c r="E20" s="225"/>
      <c r="F20" s="212">
        <f>IF(W45&lt;&gt;"",W45,"")</f>
        <v>0</v>
      </c>
      <c r="G20" s="213">
        <f t="shared" si="2"/>
        <v>0</v>
      </c>
      <c r="H20" s="156"/>
      <c r="I20" s="552" t="s">
        <v>163</v>
      </c>
      <c r="J20" s="552"/>
      <c r="K20" s="552"/>
      <c r="L20" s="152"/>
      <c r="N20" s="152"/>
      <c r="O20" s="551"/>
      <c r="P20" s="551"/>
      <c r="Q20" s="247"/>
      <c r="R20" s="248"/>
      <c r="S20" s="515" t="s">
        <v>145</v>
      </c>
      <c r="T20" s="515"/>
      <c r="U20" s="241"/>
      <c r="V20" s="152"/>
      <c r="W20" s="152"/>
      <c r="X20" s="152"/>
      <c r="Y20" s="152"/>
      <c r="Z20" s="152"/>
      <c r="AA20" s="152"/>
      <c r="AB20" s="152"/>
      <c r="AC20" s="152"/>
      <c r="AD20" s="546" t="s">
        <v>146</v>
      </c>
      <c r="AE20" s="546"/>
      <c r="AF20" s="191"/>
      <c r="AG20" s="376">
        <f t="shared" ref="AG20:AG26" si="12">AF20/12</f>
        <v>0</v>
      </c>
      <c r="AH20" s="157"/>
      <c r="AI20" s="525" t="s">
        <v>147</v>
      </c>
      <c r="AJ20" s="526"/>
      <c r="AK20" s="245"/>
      <c r="AL20" s="375">
        <f t="shared" si="10"/>
        <v>0</v>
      </c>
      <c r="AM20" s="158"/>
      <c r="AN20" s="512" t="s">
        <v>148</v>
      </c>
      <c r="AO20" s="512"/>
      <c r="AP20" s="245"/>
      <c r="AQ20" s="374">
        <f t="shared" si="11"/>
        <v>0</v>
      </c>
      <c r="AR20" s="152"/>
      <c r="AS20" s="152"/>
      <c r="AT20" s="194" t="str">
        <f t="shared" si="9"/>
        <v/>
      </c>
      <c r="AU20" s="195"/>
      <c r="AV20" s="192"/>
      <c r="AW20" s="219"/>
      <c r="AX20" s="198"/>
      <c r="AY20" s="199"/>
      <c r="AZ20" s="192"/>
      <c r="BA20" s="200">
        <f t="shared" si="5"/>
        <v>0</v>
      </c>
      <c r="BB20" s="201"/>
      <c r="BC20" s="152"/>
      <c r="BD20" s="202">
        <f t="shared" si="6"/>
        <v>0</v>
      </c>
      <c r="BE20" s="203">
        <f t="shared" si="7"/>
        <v>0</v>
      </c>
      <c r="BG20" s="207" t="e">
        <f t="shared" ca="1" si="8"/>
        <v>#N/A</v>
      </c>
      <c r="BH20" s="205" t="str">
        <f t="shared" ca="1" si="1"/>
        <v/>
      </c>
      <c r="BI20" s="207" t="str">
        <f t="shared" ca="1" si="1"/>
        <v/>
      </c>
      <c r="BJ20" s="206" t="str">
        <f t="shared" ca="1" si="1"/>
        <v/>
      </c>
      <c r="BK20" s="207" t="str">
        <f t="shared" ca="1" si="1"/>
        <v/>
      </c>
      <c r="BL20" s="200" t="str">
        <f t="shared" ca="1" si="1"/>
        <v/>
      </c>
      <c r="BM20" s="208" t="str">
        <f t="shared" ca="1" si="1"/>
        <v/>
      </c>
    </row>
    <row r="21" spans="1:65" ht="15.95" customHeight="1" x14ac:dyDescent="0.25">
      <c r="B21" s="578"/>
      <c r="C21" s="230">
        <v>6</v>
      </c>
      <c r="D21" s="224" t="s">
        <v>27</v>
      </c>
      <c r="E21" s="225"/>
      <c r="F21" s="212">
        <f>IF(AG9&lt;&gt;"",AG9,"")</f>
        <v>0</v>
      </c>
      <c r="G21" s="213">
        <f t="shared" si="2"/>
        <v>0</v>
      </c>
      <c r="H21" s="156"/>
      <c r="I21" s="253" t="s">
        <v>165</v>
      </c>
      <c r="J21" s="254" t="s">
        <v>10</v>
      </c>
      <c r="K21" s="553" t="s">
        <v>166</v>
      </c>
      <c r="L21" s="555" t="s">
        <v>167</v>
      </c>
      <c r="M21" s="152"/>
      <c r="N21" s="152"/>
      <c r="O21" s="547" t="s">
        <v>121</v>
      </c>
      <c r="P21" s="547"/>
      <c r="Q21" s="231">
        <f>SUM(Q15:Q20)</f>
        <v>0</v>
      </c>
      <c r="R21" s="249"/>
      <c r="S21" s="515"/>
      <c r="T21" s="515"/>
      <c r="U21" s="241"/>
      <c r="V21" s="152"/>
      <c r="W21" s="152"/>
      <c r="X21" s="152"/>
      <c r="Y21" s="152"/>
      <c r="Z21" s="152"/>
      <c r="AA21" s="152"/>
      <c r="AB21" s="152"/>
      <c r="AC21" s="152"/>
      <c r="AD21" s="538" t="s">
        <v>149</v>
      </c>
      <c r="AE21" s="538"/>
      <c r="AF21" s="548"/>
      <c r="AG21" s="549">
        <f t="shared" si="12"/>
        <v>0</v>
      </c>
      <c r="AH21" s="157"/>
      <c r="AI21" s="525" t="s">
        <v>150</v>
      </c>
      <c r="AJ21" s="526"/>
      <c r="AK21" s="191"/>
      <c r="AL21" s="375">
        <f t="shared" si="10"/>
        <v>0</v>
      </c>
      <c r="AM21" s="158"/>
      <c r="AN21" s="512" t="s">
        <v>151</v>
      </c>
      <c r="AO21" s="512"/>
      <c r="AP21" s="245"/>
      <c r="AQ21" s="374">
        <f t="shared" si="11"/>
        <v>0</v>
      </c>
      <c r="AR21" s="152"/>
      <c r="AS21" s="152"/>
      <c r="AT21" s="194" t="str">
        <f t="shared" si="9"/>
        <v/>
      </c>
      <c r="AU21" s="195"/>
      <c r="AV21" s="192"/>
      <c r="AW21" s="219"/>
      <c r="AX21" s="198"/>
      <c r="AY21" s="199"/>
      <c r="AZ21" s="192"/>
      <c r="BA21" s="200">
        <f t="shared" si="5"/>
        <v>0</v>
      </c>
      <c r="BB21" s="201"/>
      <c r="BC21" s="152"/>
      <c r="BD21" s="202">
        <f t="shared" si="6"/>
        <v>0</v>
      </c>
      <c r="BE21" s="203">
        <f t="shared" si="7"/>
        <v>0</v>
      </c>
      <c r="BG21" s="207" t="e">
        <f t="shared" ca="1" si="8"/>
        <v>#N/A</v>
      </c>
      <c r="BH21" s="205" t="str">
        <f t="shared" ref="BH21:BM40" ca="1" si="13">IF(ISERROR(VLOOKUP($BG21,$AT$4:$BB$41,MATCH(BH$4,$AT$4:$BB$4,0),0)),"",VLOOKUP($BG21,$AT$4:$BB$41,MATCH(BH$4,$AT$4:$BB$4,0),0))</f>
        <v/>
      </c>
      <c r="BI21" s="207" t="str">
        <f t="shared" ca="1" si="13"/>
        <v/>
      </c>
      <c r="BJ21" s="206" t="str">
        <f t="shared" ca="1" si="13"/>
        <v/>
      </c>
      <c r="BK21" s="207" t="str">
        <f t="shared" ca="1" si="13"/>
        <v/>
      </c>
      <c r="BL21" s="200" t="str">
        <f t="shared" ca="1" si="13"/>
        <v/>
      </c>
      <c r="BM21" s="208" t="str">
        <f t="shared" ca="1" si="13"/>
        <v/>
      </c>
    </row>
    <row r="22" spans="1:65" ht="15.95" customHeight="1" x14ac:dyDescent="0.25">
      <c r="B22" s="578"/>
      <c r="C22" s="230">
        <v>6</v>
      </c>
      <c r="D22" s="224" t="s">
        <v>20</v>
      </c>
      <c r="E22" s="225"/>
      <c r="F22" s="212">
        <f>IF(AL11&lt;&gt;"",AL11,"")</f>
        <v>0</v>
      </c>
      <c r="G22" s="213">
        <f t="shared" si="2"/>
        <v>0</v>
      </c>
      <c r="H22" s="156"/>
      <c r="I22" s="257" t="s">
        <v>103</v>
      </c>
      <c r="J22" s="258">
        <f>AV50</f>
        <v>0</v>
      </c>
      <c r="K22" s="554"/>
      <c r="L22" s="555"/>
      <c r="M22" s="152"/>
      <c r="N22" s="152"/>
      <c r="O22" s="249"/>
      <c r="P22" s="249"/>
      <c r="Q22" s="250"/>
      <c r="R22" s="249"/>
      <c r="S22" s="515"/>
      <c r="T22" s="515"/>
      <c r="U22" s="241"/>
      <c r="V22" s="152"/>
      <c r="W22" s="152"/>
      <c r="X22" s="152"/>
      <c r="Y22" s="152"/>
      <c r="Z22" s="152"/>
      <c r="AA22" s="152"/>
      <c r="AB22" s="152"/>
      <c r="AC22" s="152"/>
      <c r="AD22" s="538"/>
      <c r="AE22" s="538"/>
      <c r="AF22" s="548"/>
      <c r="AG22" s="550">
        <f t="shared" si="12"/>
        <v>0</v>
      </c>
      <c r="AH22" s="157"/>
      <c r="AI22" s="525" t="s">
        <v>152</v>
      </c>
      <c r="AJ22" s="526"/>
      <c r="AK22" s="191"/>
      <c r="AL22" s="375">
        <f t="shared" si="10"/>
        <v>0</v>
      </c>
      <c r="AM22" s="158"/>
      <c r="AN22" s="512" t="s">
        <v>153</v>
      </c>
      <c r="AO22" s="512"/>
      <c r="AP22" s="245"/>
      <c r="AQ22" s="374">
        <f t="shared" si="11"/>
        <v>0</v>
      </c>
      <c r="AR22" s="152"/>
      <c r="AS22" s="152"/>
      <c r="AT22" s="194" t="str">
        <f t="shared" si="9"/>
        <v/>
      </c>
      <c r="AU22" s="195"/>
      <c r="AV22" s="192"/>
      <c r="AW22" s="219"/>
      <c r="AX22" s="198"/>
      <c r="AY22" s="199"/>
      <c r="AZ22" s="192"/>
      <c r="BA22" s="200">
        <f t="shared" si="5"/>
        <v>0</v>
      </c>
      <c r="BB22" s="201"/>
      <c r="BC22" s="152"/>
      <c r="BD22" s="202">
        <f t="shared" si="6"/>
        <v>0</v>
      </c>
      <c r="BE22" s="203">
        <f t="shared" si="7"/>
        <v>0</v>
      </c>
      <c r="BG22" s="207" t="e">
        <f t="shared" ca="1" si="8"/>
        <v>#N/A</v>
      </c>
      <c r="BH22" s="205" t="str">
        <f t="shared" ca="1" si="13"/>
        <v/>
      </c>
      <c r="BI22" s="207" t="str">
        <f t="shared" ca="1" si="13"/>
        <v/>
      </c>
      <c r="BJ22" s="206" t="str">
        <f t="shared" ca="1" si="13"/>
        <v/>
      </c>
      <c r="BK22" s="207" t="str">
        <f t="shared" ca="1" si="13"/>
        <v/>
      </c>
      <c r="BL22" s="200" t="str">
        <f t="shared" ca="1" si="13"/>
        <v/>
      </c>
      <c r="BM22" s="208" t="str">
        <f t="shared" ca="1" si="13"/>
        <v/>
      </c>
    </row>
    <row r="23" spans="1:65" ht="15.95" customHeight="1" thickBot="1" x14ac:dyDescent="0.3">
      <c r="B23" s="578"/>
      <c r="C23" s="230">
        <v>6</v>
      </c>
      <c r="D23" s="224" t="s">
        <v>6</v>
      </c>
      <c r="E23" s="225"/>
      <c r="F23" s="212">
        <f>IF(AQ13&lt;&gt;"",AQ13,"")</f>
        <v>0</v>
      </c>
      <c r="G23" s="213">
        <f t="shared" si="2"/>
        <v>0</v>
      </c>
      <c r="H23" s="156"/>
      <c r="I23" s="260" t="s">
        <v>102</v>
      </c>
      <c r="J23" s="261">
        <f>AV47</f>
        <v>0</v>
      </c>
      <c r="K23" s="262">
        <f>AV48</f>
        <v>0</v>
      </c>
      <c r="L23" s="555"/>
      <c r="M23" s="152"/>
      <c r="N23" s="152"/>
      <c r="O23" s="158"/>
      <c r="P23" s="158"/>
      <c r="Q23" s="158"/>
      <c r="R23" s="234"/>
      <c r="S23" s="564"/>
      <c r="T23" s="564"/>
      <c r="U23" s="241"/>
      <c r="V23" s="152"/>
      <c r="W23" s="152"/>
      <c r="X23" s="152"/>
      <c r="Y23" s="152"/>
      <c r="Z23" s="152"/>
      <c r="AA23" s="152"/>
      <c r="AB23" s="152"/>
      <c r="AC23" s="152"/>
      <c r="AD23" s="545" t="s">
        <v>154</v>
      </c>
      <c r="AE23" s="545"/>
      <c r="AF23" s="245"/>
      <c r="AG23" s="377">
        <f t="shared" si="12"/>
        <v>0</v>
      </c>
      <c r="AH23" s="157"/>
      <c r="AI23" s="525" t="s">
        <v>155</v>
      </c>
      <c r="AJ23" s="526"/>
      <c r="AK23" s="191"/>
      <c r="AL23" s="375">
        <f t="shared" si="10"/>
        <v>0</v>
      </c>
      <c r="AM23" s="158"/>
      <c r="AN23" s="512" t="s">
        <v>156</v>
      </c>
      <c r="AO23" s="512"/>
      <c r="AP23" s="245"/>
      <c r="AQ23" s="374">
        <f t="shared" si="11"/>
        <v>0</v>
      </c>
      <c r="AR23" s="152"/>
      <c r="AS23" s="152"/>
      <c r="AT23" s="194" t="str">
        <f t="shared" si="9"/>
        <v/>
      </c>
      <c r="AU23" s="195"/>
      <c r="AV23" s="192"/>
      <c r="AW23" s="219"/>
      <c r="AX23" s="198"/>
      <c r="AY23" s="199"/>
      <c r="AZ23" s="192"/>
      <c r="BA23" s="200">
        <f t="shared" si="5"/>
        <v>0</v>
      </c>
      <c r="BB23" s="201"/>
      <c r="BC23" s="152"/>
      <c r="BD23" s="202">
        <f t="shared" si="6"/>
        <v>0</v>
      </c>
      <c r="BE23" s="203">
        <f t="shared" si="7"/>
        <v>0</v>
      </c>
      <c r="BG23" s="207" t="e">
        <f t="shared" ca="1" si="8"/>
        <v>#N/A</v>
      </c>
      <c r="BH23" s="205" t="str">
        <f t="shared" ca="1" si="13"/>
        <v/>
      </c>
      <c r="BI23" s="207" t="str">
        <f t="shared" ca="1" si="13"/>
        <v/>
      </c>
      <c r="BJ23" s="206" t="str">
        <f t="shared" ca="1" si="13"/>
        <v/>
      </c>
      <c r="BK23" s="207" t="str">
        <f t="shared" ca="1" si="13"/>
        <v/>
      </c>
      <c r="BL23" s="200" t="str">
        <f t="shared" ca="1" si="13"/>
        <v/>
      </c>
      <c r="BM23" s="208" t="str">
        <f t="shared" ca="1" si="13"/>
        <v/>
      </c>
    </row>
    <row r="24" spans="1:65" ht="15.95" customHeight="1" thickBot="1" x14ac:dyDescent="0.3">
      <c r="B24" s="578"/>
      <c r="C24" s="220"/>
      <c r="D24" s="210" t="s">
        <v>19</v>
      </c>
      <c r="E24" s="211"/>
      <c r="F24" s="212"/>
      <c r="G24" s="213">
        <f t="shared" si="2"/>
        <v>0</v>
      </c>
      <c r="H24" s="156"/>
      <c r="I24" s="267" t="s">
        <v>179</v>
      </c>
      <c r="J24" s="268">
        <f>SUM(J22:J23)</f>
        <v>0</v>
      </c>
      <c r="K24" s="269"/>
      <c r="L24" s="152"/>
      <c r="M24" s="152"/>
      <c r="N24" s="152"/>
      <c r="O24" s="158"/>
      <c r="P24" s="158"/>
      <c r="Q24" s="158"/>
      <c r="R24" s="234"/>
      <c r="S24" s="547" t="s">
        <v>121</v>
      </c>
      <c r="T24" s="547"/>
      <c r="U24" s="231">
        <f>SUM(U15:U23)</f>
        <v>0</v>
      </c>
      <c r="V24" s="152"/>
      <c r="W24" s="152"/>
      <c r="X24" s="152"/>
      <c r="Y24" s="152"/>
      <c r="Z24" s="152"/>
      <c r="AA24" s="152"/>
      <c r="AB24" s="152"/>
      <c r="AC24" s="152"/>
      <c r="AD24" s="512" t="s">
        <v>157</v>
      </c>
      <c r="AE24" s="512"/>
      <c r="AF24" s="245"/>
      <c r="AG24" s="377">
        <f t="shared" si="12"/>
        <v>0</v>
      </c>
      <c r="AH24" s="157"/>
      <c r="AI24" s="525" t="s">
        <v>158</v>
      </c>
      <c r="AJ24" s="526"/>
      <c r="AK24" s="251"/>
      <c r="AL24" s="375">
        <f t="shared" si="10"/>
        <v>0</v>
      </c>
      <c r="AM24" s="158"/>
      <c r="AN24" s="512" t="s">
        <v>159</v>
      </c>
      <c r="AO24" s="512"/>
      <c r="AP24" s="245"/>
      <c r="AQ24" s="374">
        <f t="shared" si="11"/>
        <v>0</v>
      </c>
      <c r="AR24" s="152"/>
      <c r="AS24" s="152"/>
      <c r="AT24" s="194" t="str">
        <f t="shared" si="9"/>
        <v/>
      </c>
      <c r="AU24" s="195"/>
      <c r="AV24" s="192"/>
      <c r="AW24" s="219"/>
      <c r="AX24" s="198"/>
      <c r="AY24" s="199"/>
      <c r="AZ24" s="192"/>
      <c r="BA24" s="200">
        <f t="shared" si="5"/>
        <v>0</v>
      </c>
      <c r="BB24" s="201"/>
      <c r="BC24" s="152"/>
      <c r="BD24" s="202">
        <f t="shared" si="6"/>
        <v>0</v>
      </c>
      <c r="BE24" s="203">
        <f t="shared" si="7"/>
        <v>0</v>
      </c>
      <c r="BG24" s="207" t="e">
        <f t="shared" ca="1" si="8"/>
        <v>#N/A</v>
      </c>
      <c r="BH24" s="205" t="str">
        <f t="shared" ca="1" si="13"/>
        <v/>
      </c>
      <c r="BI24" s="207" t="str">
        <f t="shared" ca="1" si="13"/>
        <v/>
      </c>
      <c r="BJ24" s="206" t="str">
        <f t="shared" ca="1" si="13"/>
        <v/>
      </c>
      <c r="BK24" s="207" t="str">
        <f t="shared" ca="1" si="13"/>
        <v/>
      </c>
      <c r="BL24" s="200" t="str">
        <f t="shared" ca="1" si="13"/>
        <v/>
      </c>
      <c r="BM24" s="208" t="str">
        <f t="shared" ca="1" si="13"/>
        <v/>
      </c>
    </row>
    <row r="25" spans="1:65" ht="15.95" customHeight="1" x14ac:dyDescent="0.25">
      <c r="B25" s="578"/>
      <c r="C25" s="220"/>
      <c r="D25" s="358" t="s">
        <v>17</v>
      </c>
      <c r="E25" s="211"/>
      <c r="F25" s="212"/>
      <c r="G25" s="213">
        <f t="shared" si="2"/>
        <v>0</v>
      </c>
      <c r="H25" s="156"/>
      <c r="I25" s="233"/>
      <c r="J25" s="350"/>
      <c r="K25" s="269"/>
      <c r="L25" s="152"/>
      <c r="M25" s="152"/>
      <c r="N25" s="152"/>
      <c r="O25" s="152"/>
      <c r="P25" s="152"/>
      <c r="Q25" s="152"/>
      <c r="R25" s="152"/>
      <c r="S25" s="152"/>
      <c r="T25" s="152"/>
      <c r="U25" s="152"/>
      <c r="V25" s="152"/>
      <c r="W25" s="152"/>
      <c r="X25" s="152"/>
      <c r="Y25" s="152"/>
      <c r="Z25" s="152"/>
      <c r="AA25" s="152"/>
      <c r="AB25" s="152"/>
      <c r="AC25" s="152"/>
      <c r="AD25" s="560" t="s">
        <v>160</v>
      </c>
      <c r="AE25" s="560"/>
      <c r="AF25" s="561"/>
      <c r="AG25" s="562">
        <f t="shared" si="12"/>
        <v>0</v>
      </c>
      <c r="AH25" s="157"/>
      <c r="AI25" s="516" t="s">
        <v>121</v>
      </c>
      <c r="AJ25" s="518"/>
      <c r="AK25" s="517"/>
      <c r="AL25" s="366">
        <f>SUM(AL17:AL24)</f>
        <v>0</v>
      </c>
      <c r="AM25" s="158"/>
      <c r="AN25" s="512" t="s">
        <v>161</v>
      </c>
      <c r="AO25" s="512"/>
      <c r="AP25" s="245"/>
      <c r="AQ25" s="374">
        <f t="shared" si="11"/>
        <v>0</v>
      </c>
      <c r="AR25" s="152"/>
      <c r="AS25" s="152"/>
      <c r="AT25" s="194" t="str">
        <f t="shared" si="9"/>
        <v/>
      </c>
      <c r="AU25" s="195"/>
      <c r="AV25" s="192"/>
      <c r="AW25" s="219"/>
      <c r="AX25" s="198"/>
      <c r="AY25" s="199"/>
      <c r="AZ25" s="192"/>
      <c r="BA25" s="200">
        <f t="shared" si="5"/>
        <v>0</v>
      </c>
      <c r="BB25" s="201"/>
      <c r="BC25" s="152"/>
      <c r="BD25" s="202">
        <f t="shared" si="6"/>
        <v>0</v>
      </c>
      <c r="BE25" s="203">
        <f t="shared" si="7"/>
        <v>0</v>
      </c>
      <c r="BG25" s="207" t="e">
        <f t="shared" ca="1" si="8"/>
        <v>#N/A</v>
      </c>
      <c r="BH25" s="205" t="str">
        <f t="shared" ca="1" si="13"/>
        <v/>
      </c>
      <c r="BI25" s="207" t="str">
        <f t="shared" ca="1" si="13"/>
        <v/>
      </c>
      <c r="BJ25" s="206" t="str">
        <f t="shared" ca="1" si="13"/>
        <v/>
      </c>
      <c r="BK25" s="207" t="str">
        <f t="shared" ca="1" si="13"/>
        <v/>
      </c>
      <c r="BL25" s="200" t="str">
        <f t="shared" ca="1" si="13"/>
        <v/>
      </c>
      <c r="BM25" s="208" t="str">
        <f t="shared" ca="1" si="13"/>
        <v/>
      </c>
    </row>
    <row r="26" spans="1:65" ht="15.95" customHeight="1" x14ac:dyDescent="0.25">
      <c r="A26" s="252"/>
      <c r="B26" s="578"/>
      <c r="C26" s="220"/>
      <c r="D26" s="210" t="s">
        <v>28</v>
      </c>
      <c r="E26" s="211"/>
      <c r="F26" s="212"/>
      <c r="G26" s="213">
        <f t="shared" si="2"/>
        <v>0</v>
      </c>
      <c r="H26" s="156"/>
      <c r="I26" s="233"/>
      <c r="J26" s="350"/>
      <c r="K26" s="269"/>
      <c r="L26" s="152"/>
      <c r="M26" s="152"/>
      <c r="N26" s="152"/>
      <c r="O26" s="365" t="s">
        <v>245</v>
      </c>
      <c r="P26" s="152"/>
      <c r="Q26" s="152"/>
      <c r="R26" s="152"/>
      <c r="S26" s="152"/>
      <c r="T26" s="152"/>
      <c r="U26" s="152"/>
      <c r="V26" s="152"/>
      <c r="W26" s="152"/>
      <c r="X26" s="152"/>
      <c r="Y26" s="152"/>
      <c r="Z26" s="152"/>
      <c r="AA26" s="152"/>
      <c r="AB26" s="152"/>
      <c r="AC26" s="152"/>
      <c r="AD26" s="560"/>
      <c r="AE26" s="560"/>
      <c r="AF26" s="561"/>
      <c r="AG26" s="563">
        <f t="shared" si="12"/>
        <v>0</v>
      </c>
      <c r="AH26" s="157"/>
      <c r="AI26" s="152"/>
      <c r="AJ26" s="152"/>
      <c r="AK26" s="152"/>
      <c r="AL26" s="152"/>
      <c r="AM26" s="158"/>
      <c r="AN26" s="512" t="s">
        <v>162</v>
      </c>
      <c r="AO26" s="512"/>
      <c r="AP26" s="245"/>
      <c r="AQ26" s="374">
        <f t="shared" si="11"/>
        <v>0</v>
      </c>
      <c r="AR26" s="152"/>
      <c r="AS26" s="152"/>
      <c r="AT26" s="194" t="str">
        <f t="shared" si="9"/>
        <v/>
      </c>
      <c r="AU26" s="195"/>
      <c r="AV26" s="192"/>
      <c r="AW26" s="219"/>
      <c r="AX26" s="198"/>
      <c r="AY26" s="199"/>
      <c r="AZ26" s="192"/>
      <c r="BA26" s="200">
        <f t="shared" si="5"/>
        <v>0</v>
      </c>
      <c r="BB26" s="201"/>
      <c r="BC26" s="152"/>
      <c r="BD26" s="202">
        <f t="shared" si="6"/>
        <v>0</v>
      </c>
      <c r="BE26" s="203">
        <f t="shared" si="7"/>
        <v>0</v>
      </c>
      <c r="BG26" s="207" t="e">
        <f t="shared" ca="1" si="8"/>
        <v>#N/A</v>
      </c>
      <c r="BH26" s="205" t="str">
        <f t="shared" ca="1" si="13"/>
        <v/>
      </c>
      <c r="BI26" s="207" t="str">
        <f t="shared" ca="1" si="13"/>
        <v/>
      </c>
      <c r="BJ26" s="206" t="str">
        <f t="shared" ca="1" si="13"/>
        <v/>
      </c>
      <c r="BK26" s="207" t="str">
        <f t="shared" ca="1" si="13"/>
        <v/>
      </c>
      <c r="BL26" s="200" t="str">
        <f t="shared" ca="1" si="13"/>
        <v/>
      </c>
      <c r="BM26" s="208" t="str">
        <f t="shared" ca="1" si="13"/>
        <v/>
      </c>
    </row>
    <row r="27" spans="1:65" ht="15.95" customHeight="1" x14ac:dyDescent="0.25">
      <c r="B27" s="578"/>
      <c r="C27" s="220"/>
      <c r="D27" s="210" t="s">
        <v>60</v>
      </c>
      <c r="E27" s="211"/>
      <c r="F27" s="212"/>
      <c r="G27" s="213">
        <f t="shared" si="2"/>
        <v>0</v>
      </c>
      <c r="H27" s="156"/>
      <c r="I27" s="152"/>
      <c r="J27" s="270"/>
      <c r="K27" s="152"/>
      <c r="L27" s="152"/>
      <c r="M27" s="152"/>
      <c r="N27" s="152"/>
      <c r="O27" s="495" t="str">
        <f>D18</f>
        <v>חינוך</v>
      </c>
      <c r="P27" s="496"/>
      <c r="Q27" s="496"/>
      <c r="R27" s="496"/>
      <c r="S27" s="496"/>
      <c r="T27" s="496"/>
      <c r="U27" s="496"/>
      <c r="V27" s="496"/>
      <c r="W27" s="496"/>
      <c r="X27" s="496"/>
      <c r="Y27" s="496"/>
      <c r="Z27" s="496"/>
      <c r="AA27" s="497"/>
      <c r="AB27" s="152"/>
      <c r="AC27" s="152"/>
      <c r="AD27" s="516" t="s">
        <v>121</v>
      </c>
      <c r="AE27" s="518"/>
      <c r="AF27" s="517"/>
      <c r="AG27" s="369">
        <f>SUM(AG17:AG26)</f>
        <v>0</v>
      </c>
      <c r="AH27" s="157"/>
      <c r="AI27" s="152"/>
      <c r="AJ27" s="152"/>
      <c r="AK27" s="152"/>
      <c r="AL27" s="152"/>
      <c r="AM27" s="158"/>
      <c r="AN27" s="512" t="s">
        <v>164</v>
      </c>
      <c r="AO27" s="512"/>
      <c r="AP27" s="245"/>
      <c r="AQ27" s="374">
        <f t="shared" si="11"/>
        <v>0</v>
      </c>
      <c r="AR27" s="152"/>
      <c r="AS27" s="152"/>
      <c r="AT27" s="194" t="str">
        <f t="shared" si="9"/>
        <v/>
      </c>
      <c r="AU27" s="195"/>
      <c r="AV27" s="192"/>
      <c r="AW27" s="219"/>
      <c r="AX27" s="198"/>
      <c r="AY27" s="199"/>
      <c r="AZ27" s="192"/>
      <c r="BA27" s="200">
        <f t="shared" si="5"/>
        <v>0</v>
      </c>
      <c r="BB27" s="201"/>
      <c r="BC27" s="152"/>
      <c r="BD27" s="202">
        <f t="shared" si="6"/>
        <v>0</v>
      </c>
      <c r="BE27" s="203">
        <f t="shared" si="7"/>
        <v>0</v>
      </c>
      <c r="BG27" s="207" t="e">
        <f t="shared" ca="1" si="8"/>
        <v>#N/A</v>
      </c>
      <c r="BH27" s="205" t="str">
        <f t="shared" ca="1" si="13"/>
        <v/>
      </c>
      <c r="BI27" s="207" t="str">
        <f t="shared" ca="1" si="13"/>
        <v/>
      </c>
      <c r="BJ27" s="206" t="str">
        <f t="shared" ca="1" si="13"/>
        <v/>
      </c>
      <c r="BK27" s="207" t="str">
        <f t="shared" ca="1" si="13"/>
        <v/>
      </c>
      <c r="BL27" s="200" t="str">
        <f t="shared" ca="1" si="13"/>
        <v/>
      </c>
      <c r="BM27" s="208" t="str">
        <f t="shared" ca="1" si="13"/>
        <v/>
      </c>
    </row>
    <row r="28" spans="1:65" ht="15.95" customHeight="1" thickBot="1" x14ac:dyDescent="0.3">
      <c r="B28" s="578"/>
      <c r="C28" s="230">
        <v>6</v>
      </c>
      <c r="D28" s="224" t="s">
        <v>29</v>
      </c>
      <c r="E28" s="225"/>
      <c r="F28" s="212">
        <f>IF(AG27&lt;&gt;"",AG27,"")</f>
        <v>0</v>
      </c>
      <c r="G28" s="213">
        <f t="shared" si="2"/>
        <v>0</v>
      </c>
      <c r="H28" s="156"/>
      <c r="I28" s="571" t="s">
        <v>81</v>
      </c>
      <c r="J28" s="571"/>
      <c r="K28" s="571"/>
      <c r="L28" s="571"/>
      <c r="M28" s="152"/>
      <c r="N28" s="152"/>
      <c r="O28" s="556" t="s">
        <v>168</v>
      </c>
      <c r="P28" s="558" t="s">
        <v>169</v>
      </c>
      <c r="Q28" s="559"/>
      <c r="R28" s="558" t="s">
        <v>170</v>
      </c>
      <c r="S28" s="559"/>
      <c r="T28" s="558" t="s">
        <v>171</v>
      </c>
      <c r="U28" s="559"/>
      <c r="V28" s="558" t="s">
        <v>172</v>
      </c>
      <c r="W28" s="559"/>
      <c r="X28" s="558" t="s">
        <v>173</v>
      </c>
      <c r="Y28" s="559"/>
      <c r="Z28" s="558" t="s">
        <v>174</v>
      </c>
      <c r="AA28" s="559"/>
      <c r="AB28" s="152"/>
      <c r="AC28" s="152"/>
      <c r="AD28" s="255"/>
      <c r="AE28" s="255"/>
      <c r="AF28" s="256"/>
      <c r="AG28" s="256"/>
      <c r="AH28" s="157"/>
      <c r="AI28" s="152"/>
      <c r="AJ28" s="152"/>
      <c r="AK28" s="152"/>
      <c r="AL28" s="152"/>
      <c r="AM28" s="158"/>
      <c r="AN28" s="512" t="s">
        <v>175</v>
      </c>
      <c r="AO28" s="512"/>
      <c r="AP28" s="245"/>
      <c r="AQ28" s="374">
        <f t="shared" si="11"/>
        <v>0</v>
      </c>
      <c r="AR28" s="152"/>
      <c r="AS28" s="152"/>
      <c r="AT28" s="194" t="str">
        <f t="shared" si="9"/>
        <v/>
      </c>
      <c r="AU28" s="195"/>
      <c r="AV28" s="192"/>
      <c r="AW28" s="219"/>
      <c r="AX28" s="198"/>
      <c r="AY28" s="199"/>
      <c r="AZ28" s="192"/>
      <c r="BA28" s="200">
        <f t="shared" si="5"/>
        <v>0</v>
      </c>
      <c r="BB28" s="201"/>
      <c r="BC28" s="152"/>
      <c r="BD28" s="202">
        <f t="shared" si="6"/>
        <v>0</v>
      </c>
      <c r="BE28" s="203">
        <f t="shared" si="7"/>
        <v>0</v>
      </c>
      <c r="BG28" s="207" t="e">
        <f t="shared" ca="1" si="8"/>
        <v>#N/A</v>
      </c>
      <c r="BH28" s="205" t="str">
        <f t="shared" ca="1" si="13"/>
        <v/>
      </c>
      <c r="BI28" s="207" t="str">
        <f t="shared" ca="1" si="13"/>
        <v/>
      </c>
      <c r="BJ28" s="206" t="str">
        <f t="shared" ca="1" si="13"/>
        <v/>
      </c>
      <c r="BK28" s="207" t="str">
        <f t="shared" ca="1" si="13"/>
        <v/>
      </c>
      <c r="BL28" s="200" t="str">
        <f t="shared" ca="1" si="13"/>
        <v/>
      </c>
      <c r="BM28" s="208" t="str">
        <f t="shared" ca="1" si="13"/>
        <v/>
      </c>
    </row>
    <row r="29" spans="1:65" ht="15.95" customHeight="1" x14ac:dyDescent="0.25">
      <c r="B29" s="578"/>
      <c r="C29" s="230">
        <v>6</v>
      </c>
      <c r="D29" s="224" t="s">
        <v>30</v>
      </c>
      <c r="E29" s="225"/>
      <c r="F29" s="212">
        <f>IF(AL25&lt;&gt;"",AL25,"")</f>
        <v>0</v>
      </c>
      <c r="G29" s="213">
        <f t="shared" si="2"/>
        <v>0</v>
      </c>
      <c r="H29" s="156"/>
      <c r="I29" s="572" t="s">
        <v>0</v>
      </c>
      <c r="J29" s="574" t="s">
        <v>1</v>
      </c>
      <c r="K29" s="574" t="s">
        <v>41</v>
      </c>
      <c r="L29" s="576" t="s">
        <v>183</v>
      </c>
      <c r="M29" s="152"/>
      <c r="N29" s="152"/>
      <c r="O29" s="557"/>
      <c r="P29" s="259" t="s">
        <v>176</v>
      </c>
      <c r="Q29" s="259" t="s">
        <v>93</v>
      </c>
      <c r="R29" s="259" t="s">
        <v>176</v>
      </c>
      <c r="S29" s="259" t="s">
        <v>93</v>
      </c>
      <c r="T29" s="259" t="s">
        <v>176</v>
      </c>
      <c r="U29" s="259" t="s">
        <v>93</v>
      </c>
      <c r="V29" s="259" t="s">
        <v>176</v>
      </c>
      <c r="W29" s="259" t="s">
        <v>93</v>
      </c>
      <c r="X29" s="259" t="s">
        <v>176</v>
      </c>
      <c r="Y29" s="259" t="s">
        <v>93</v>
      </c>
      <c r="Z29" s="259" t="s">
        <v>176</v>
      </c>
      <c r="AA29" s="259" t="s">
        <v>93</v>
      </c>
      <c r="AB29" s="152"/>
      <c r="AC29" s="152"/>
      <c r="AD29" s="159"/>
      <c r="AE29" s="159"/>
      <c r="AF29" s="159"/>
      <c r="AG29" s="158"/>
      <c r="AH29" s="158"/>
      <c r="AI29" s="152"/>
      <c r="AJ29" s="152"/>
      <c r="AK29" s="152"/>
      <c r="AL29" s="152"/>
      <c r="AM29" s="157"/>
      <c r="AN29" s="512" t="s">
        <v>177</v>
      </c>
      <c r="AO29" s="512"/>
      <c r="AP29" s="245"/>
      <c r="AQ29" s="374">
        <f t="shared" si="11"/>
        <v>0</v>
      </c>
      <c r="AR29" s="152"/>
      <c r="AS29" s="152"/>
      <c r="AT29" s="194" t="str">
        <f>IF(AU29="","",AT28+1)</f>
        <v/>
      </c>
      <c r="AU29" s="195"/>
      <c r="AV29" s="192"/>
      <c r="AW29" s="219"/>
      <c r="AX29" s="198"/>
      <c r="AY29" s="199"/>
      <c r="AZ29" s="192"/>
      <c r="BA29" s="200">
        <f t="shared" si="5"/>
        <v>0</v>
      </c>
      <c r="BB29" s="201"/>
      <c r="BC29" s="152"/>
      <c r="BD29" s="202">
        <f t="shared" si="6"/>
        <v>0</v>
      </c>
      <c r="BE29" s="203">
        <f t="shared" si="7"/>
        <v>0</v>
      </c>
      <c r="BG29" s="207" t="e">
        <f ca="1">INDEX(INDIRECT("AT"&amp;BG28+5 &amp;":AT40"),MATCH(TRUE,INDEX((INDIRECT("AY"&amp;BG28+5 &amp;":AY40")&lt;&gt;0),0),0))</f>
        <v>#N/A</v>
      </c>
      <c r="BH29" s="205" t="str">
        <f t="shared" ref="BH29:BM37" ca="1" si="14">IF(ISERROR(VLOOKUP($BG29,$AT$4:$BB$41,MATCH(BH$4,$AT$4:$BB$4,0),0)),"",VLOOKUP($BG29,$AT$4:$BB$41,MATCH(BH$4,$AT$4:$BB$4,0),0))</f>
        <v/>
      </c>
      <c r="BI29" s="207" t="str">
        <f t="shared" ca="1" si="14"/>
        <v/>
      </c>
      <c r="BJ29" s="206" t="str">
        <f t="shared" ca="1" si="14"/>
        <v/>
      </c>
      <c r="BK29" s="207" t="str">
        <f t="shared" ca="1" si="14"/>
        <v/>
      </c>
      <c r="BL29" s="200" t="str">
        <f t="shared" ca="1" si="14"/>
        <v/>
      </c>
      <c r="BM29" s="208" t="str">
        <f t="shared" ca="1" si="14"/>
        <v/>
      </c>
    </row>
    <row r="30" spans="1:65" ht="15.95" customHeight="1" x14ac:dyDescent="0.25">
      <c r="B30" s="578"/>
      <c r="C30" s="230">
        <v>6</v>
      </c>
      <c r="D30" s="224" t="s">
        <v>322</v>
      </c>
      <c r="E30" s="225"/>
      <c r="F30" s="212">
        <f>IF(AQ36&lt;&gt;"",AQ36,"")</f>
        <v>0</v>
      </c>
      <c r="G30" s="213">
        <f t="shared" si="2"/>
        <v>0</v>
      </c>
      <c r="H30" s="156"/>
      <c r="I30" s="573"/>
      <c r="J30" s="575"/>
      <c r="K30" s="575"/>
      <c r="L30" s="577"/>
      <c r="M30" s="152"/>
      <c r="N30" s="152"/>
      <c r="O30" s="263"/>
      <c r="P30" s="264"/>
      <c r="Q30" s="370">
        <f t="shared" ref="Q30:Q35" si="15">P30/12</f>
        <v>0</v>
      </c>
      <c r="R30" s="264"/>
      <c r="S30" s="370">
        <f t="shared" ref="S30:S35" si="16">R30/12</f>
        <v>0</v>
      </c>
      <c r="T30" s="264"/>
      <c r="U30" s="370">
        <f t="shared" ref="U30:U35" si="17">T30/12</f>
        <v>0</v>
      </c>
      <c r="V30" s="264"/>
      <c r="W30" s="370">
        <f t="shared" ref="W30:W35" si="18">V30/12</f>
        <v>0</v>
      </c>
      <c r="X30" s="264"/>
      <c r="Y30" s="370">
        <f t="shared" ref="Y30:Y35" si="19">X30/12</f>
        <v>0</v>
      </c>
      <c r="Z30" s="264"/>
      <c r="AA30" s="370">
        <f t="shared" ref="AA30:AA35" si="20">Z30/12</f>
        <v>0</v>
      </c>
      <c r="AB30" s="152"/>
      <c r="AC30" s="152"/>
      <c r="AD30" s="265"/>
      <c r="AE30" s="265"/>
      <c r="AF30" s="266"/>
      <c r="AG30" s="158"/>
      <c r="AH30" s="158"/>
      <c r="AI30" s="152"/>
      <c r="AJ30" s="152"/>
      <c r="AK30" s="152"/>
      <c r="AL30" s="152"/>
      <c r="AM30" s="157"/>
      <c r="AN30" s="512" t="s">
        <v>178</v>
      </c>
      <c r="AO30" s="512"/>
      <c r="AP30" s="245"/>
      <c r="AQ30" s="374">
        <f t="shared" si="11"/>
        <v>0</v>
      </c>
      <c r="AR30" s="152"/>
      <c r="AS30" s="152"/>
      <c r="AT30" s="194" t="str">
        <f>IF(AU30="","",AT29+1)</f>
        <v/>
      </c>
      <c r="AU30" s="195"/>
      <c r="AV30" s="192"/>
      <c r="AW30" s="219"/>
      <c r="AX30" s="198"/>
      <c r="AY30" s="199"/>
      <c r="AZ30" s="192"/>
      <c r="BA30" s="200">
        <f t="shared" si="5"/>
        <v>0</v>
      </c>
      <c r="BB30" s="201"/>
      <c r="BC30" s="152"/>
      <c r="BD30" s="202">
        <f t="shared" si="6"/>
        <v>0</v>
      </c>
      <c r="BE30" s="203">
        <f t="shared" si="7"/>
        <v>0</v>
      </c>
      <c r="BG30" s="207" t="e">
        <f ca="1">INDEX(INDIRECT("AT"&amp;BG29+5 &amp;":AT40"),MATCH(TRUE,INDEX((INDIRECT("AY"&amp;BG29+5 &amp;":AY40")&lt;&gt;0),0),0))</f>
        <v>#N/A</v>
      </c>
      <c r="BH30" s="205" t="str">
        <f t="shared" ca="1" si="14"/>
        <v/>
      </c>
      <c r="BI30" s="207" t="str">
        <f t="shared" ca="1" si="14"/>
        <v/>
      </c>
      <c r="BJ30" s="206" t="str">
        <f t="shared" ca="1" si="14"/>
        <v/>
      </c>
      <c r="BK30" s="207" t="str">
        <f t="shared" ca="1" si="14"/>
        <v/>
      </c>
      <c r="BL30" s="200" t="str">
        <f t="shared" ca="1" si="14"/>
        <v/>
      </c>
      <c r="BM30" s="208" t="str">
        <f t="shared" ca="1" si="14"/>
        <v/>
      </c>
    </row>
    <row r="31" spans="1:65" ht="15.95" customHeight="1" x14ac:dyDescent="0.25">
      <c r="B31" s="578"/>
      <c r="C31" s="220"/>
      <c r="D31" s="210" t="s">
        <v>31</v>
      </c>
      <c r="E31" s="211"/>
      <c r="F31" s="212"/>
      <c r="G31" s="213">
        <f t="shared" si="2"/>
        <v>0</v>
      </c>
      <c r="H31" s="156"/>
      <c r="I31" s="275">
        <f>K18</f>
        <v>0</v>
      </c>
      <c r="J31" s="276">
        <f>F48</f>
        <v>0</v>
      </c>
      <c r="K31" s="276">
        <f>I31-J31</f>
        <v>0</v>
      </c>
      <c r="L31" s="277">
        <f>K31-K23</f>
        <v>0</v>
      </c>
      <c r="M31" s="152"/>
      <c r="N31" s="152"/>
      <c r="O31" s="263"/>
      <c r="P31" s="264"/>
      <c r="Q31" s="370">
        <f t="shared" si="15"/>
        <v>0</v>
      </c>
      <c r="R31" s="264"/>
      <c r="S31" s="370">
        <f t="shared" si="16"/>
        <v>0</v>
      </c>
      <c r="T31" s="264"/>
      <c r="U31" s="370">
        <f t="shared" si="17"/>
        <v>0</v>
      </c>
      <c r="V31" s="264"/>
      <c r="W31" s="370">
        <f t="shared" si="18"/>
        <v>0</v>
      </c>
      <c r="X31" s="264"/>
      <c r="Y31" s="370">
        <f t="shared" si="19"/>
        <v>0</v>
      </c>
      <c r="Z31" s="264"/>
      <c r="AA31" s="370">
        <f t="shared" si="20"/>
        <v>0</v>
      </c>
      <c r="AB31" s="152"/>
      <c r="AC31" s="152"/>
      <c r="AD31" s="265"/>
      <c r="AE31" s="265"/>
      <c r="AF31" s="266"/>
      <c r="AG31" s="158"/>
      <c r="AH31" s="158"/>
      <c r="AI31" s="152"/>
      <c r="AJ31" s="152"/>
      <c r="AK31" s="152"/>
      <c r="AL31" s="152"/>
      <c r="AM31" s="157"/>
      <c r="AN31" s="512" t="s">
        <v>180</v>
      </c>
      <c r="AO31" s="512"/>
      <c r="AP31" s="245"/>
      <c r="AQ31" s="374">
        <f t="shared" si="11"/>
        <v>0</v>
      </c>
      <c r="AR31" s="152"/>
      <c r="AS31" s="152"/>
      <c r="AT31" s="194" t="str">
        <f t="shared" si="9"/>
        <v/>
      </c>
      <c r="AU31" s="195"/>
      <c r="AV31" s="192"/>
      <c r="AW31" s="219"/>
      <c r="AX31" s="198"/>
      <c r="AY31" s="199"/>
      <c r="AZ31" s="192"/>
      <c r="BA31" s="200">
        <f t="shared" si="5"/>
        <v>0</v>
      </c>
      <c r="BB31" s="201"/>
      <c r="BC31" s="152"/>
      <c r="BD31" s="202">
        <f t="shared" si="6"/>
        <v>0</v>
      </c>
      <c r="BE31" s="203">
        <f t="shared" si="7"/>
        <v>0</v>
      </c>
      <c r="BG31" s="207" t="e">
        <f t="shared" ca="1" si="8"/>
        <v>#N/A</v>
      </c>
      <c r="BH31" s="205" t="str">
        <f t="shared" ca="1" si="14"/>
        <v/>
      </c>
      <c r="BI31" s="207" t="str">
        <f t="shared" ca="1" si="14"/>
        <v/>
      </c>
      <c r="BJ31" s="206" t="str">
        <f t="shared" ca="1" si="14"/>
        <v/>
      </c>
      <c r="BK31" s="207" t="str">
        <f t="shared" ca="1" si="14"/>
        <v/>
      </c>
      <c r="BL31" s="200" t="str">
        <f t="shared" ca="1" si="14"/>
        <v/>
      </c>
      <c r="BM31" s="208" t="str">
        <f t="shared" ca="1" si="14"/>
        <v/>
      </c>
    </row>
    <row r="32" spans="1:65" ht="15.95" customHeight="1" x14ac:dyDescent="0.25">
      <c r="B32" s="578"/>
      <c r="C32" s="300"/>
      <c r="D32" s="210" t="s">
        <v>63</v>
      </c>
      <c r="E32" s="211"/>
      <c r="F32" s="212"/>
      <c r="G32" s="273">
        <f t="shared" si="2"/>
        <v>0</v>
      </c>
      <c r="H32" s="156"/>
      <c r="I32" s="565" t="s">
        <v>186</v>
      </c>
      <c r="J32" s="566"/>
      <c r="K32" s="566"/>
      <c r="L32" s="567"/>
      <c r="M32" s="152"/>
      <c r="N32" s="152"/>
      <c r="O32" s="263"/>
      <c r="P32" s="264"/>
      <c r="Q32" s="370">
        <f t="shared" si="15"/>
        <v>0</v>
      </c>
      <c r="R32" s="264"/>
      <c r="S32" s="370">
        <f t="shared" si="16"/>
        <v>0</v>
      </c>
      <c r="T32" s="264"/>
      <c r="U32" s="370">
        <f t="shared" si="17"/>
        <v>0</v>
      </c>
      <c r="V32" s="264"/>
      <c r="W32" s="370">
        <f t="shared" si="18"/>
        <v>0</v>
      </c>
      <c r="X32" s="264"/>
      <c r="Y32" s="370">
        <f t="shared" si="19"/>
        <v>0</v>
      </c>
      <c r="Z32" s="264"/>
      <c r="AA32" s="370">
        <f t="shared" si="20"/>
        <v>0</v>
      </c>
      <c r="AB32" s="152"/>
      <c r="AC32" s="152"/>
      <c r="AD32" s="265"/>
      <c r="AE32" s="265"/>
      <c r="AF32" s="244"/>
      <c r="AG32" s="158"/>
      <c r="AH32" s="158"/>
      <c r="AI32" s="152"/>
      <c r="AJ32" s="152"/>
      <c r="AK32" s="152"/>
      <c r="AL32" s="152"/>
      <c r="AM32" s="158"/>
      <c r="AN32" s="512" t="s">
        <v>181</v>
      </c>
      <c r="AO32" s="512"/>
      <c r="AP32" s="245"/>
      <c r="AQ32" s="374">
        <f t="shared" si="11"/>
        <v>0</v>
      </c>
      <c r="AR32" s="152"/>
      <c r="AS32" s="152"/>
      <c r="AT32" s="194" t="str">
        <f t="shared" si="9"/>
        <v/>
      </c>
      <c r="AU32" s="195"/>
      <c r="AV32" s="192"/>
      <c r="AW32" s="219"/>
      <c r="AX32" s="198"/>
      <c r="AY32" s="199"/>
      <c r="AZ32" s="192"/>
      <c r="BA32" s="200">
        <f t="shared" si="5"/>
        <v>0</v>
      </c>
      <c r="BB32" s="201"/>
      <c r="BC32" s="152"/>
      <c r="BD32" s="202">
        <f t="shared" si="6"/>
        <v>0</v>
      </c>
      <c r="BE32" s="203">
        <f t="shared" si="7"/>
        <v>0</v>
      </c>
      <c r="BG32" s="207" t="e">
        <f t="shared" ca="1" si="8"/>
        <v>#N/A</v>
      </c>
      <c r="BH32" s="205" t="str">
        <f t="shared" ca="1" si="14"/>
        <v/>
      </c>
      <c r="BI32" s="207" t="str">
        <f t="shared" ca="1" si="14"/>
        <v/>
      </c>
      <c r="BJ32" s="206" t="str">
        <f t="shared" ca="1" si="14"/>
        <v/>
      </c>
      <c r="BK32" s="207" t="str">
        <f t="shared" ca="1" si="14"/>
        <v/>
      </c>
      <c r="BL32" s="200" t="str">
        <f t="shared" ca="1" si="14"/>
        <v/>
      </c>
      <c r="BM32" s="208" t="str">
        <f t="shared" ca="1" si="14"/>
        <v/>
      </c>
    </row>
    <row r="33" spans="2:65" ht="15.95" customHeight="1" thickBot="1" x14ac:dyDescent="0.3">
      <c r="B33" s="578"/>
      <c r="C33" s="230">
        <v>6</v>
      </c>
      <c r="D33" s="179" t="s">
        <v>8</v>
      </c>
      <c r="E33" s="364"/>
      <c r="F33" s="362">
        <f>IF(AG51&lt;&gt;"",AG51,"")</f>
        <v>0</v>
      </c>
      <c r="G33" s="213">
        <f t="shared" si="2"/>
        <v>0</v>
      </c>
      <c r="H33" s="156"/>
      <c r="I33" s="579">
        <f>L31*12</f>
        <v>0</v>
      </c>
      <c r="J33" s="580"/>
      <c r="K33" s="580"/>
      <c r="L33" s="581"/>
      <c r="M33" s="152"/>
      <c r="N33" s="152"/>
      <c r="O33" s="263"/>
      <c r="P33" s="264"/>
      <c r="Q33" s="370">
        <f t="shared" si="15"/>
        <v>0</v>
      </c>
      <c r="R33" s="264"/>
      <c r="S33" s="370">
        <f t="shared" si="16"/>
        <v>0</v>
      </c>
      <c r="T33" s="264"/>
      <c r="U33" s="370">
        <f t="shared" si="17"/>
        <v>0</v>
      </c>
      <c r="V33" s="264"/>
      <c r="W33" s="370">
        <f t="shared" si="18"/>
        <v>0</v>
      </c>
      <c r="X33" s="271"/>
      <c r="Y33" s="370">
        <f t="shared" si="19"/>
        <v>0</v>
      </c>
      <c r="Z33" s="264"/>
      <c r="AA33" s="370">
        <f t="shared" si="20"/>
        <v>0</v>
      </c>
      <c r="AB33" s="152"/>
      <c r="AC33" s="152"/>
      <c r="AD33" s="272"/>
      <c r="AE33" s="272"/>
      <c r="AF33" s="244"/>
      <c r="AG33" s="158"/>
      <c r="AH33" s="158"/>
      <c r="AI33" s="152"/>
      <c r="AJ33" s="152"/>
      <c r="AK33" s="152"/>
      <c r="AL33" s="152"/>
      <c r="AM33" s="158"/>
      <c r="AN33" s="512" t="s">
        <v>182</v>
      </c>
      <c r="AO33" s="512"/>
      <c r="AP33" s="245"/>
      <c r="AQ33" s="374">
        <f t="shared" si="11"/>
        <v>0</v>
      </c>
      <c r="AR33" s="152"/>
      <c r="AS33" s="152"/>
      <c r="AT33" s="194" t="str">
        <f t="shared" si="9"/>
        <v/>
      </c>
      <c r="AU33" s="195"/>
      <c r="AV33" s="192"/>
      <c r="AW33" s="219"/>
      <c r="AX33" s="198"/>
      <c r="AY33" s="199"/>
      <c r="AZ33" s="192"/>
      <c r="BA33" s="200">
        <f t="shared" si="5"/>
        <v>0</v>
      </c>
      <c r="BB33" s="201"/>
      <c r="BC33" s="152"/>
      <c r="BD33" s="202">
        <f t="shared" si="6"/>
        <v>0</v>
      </c>
      <c r="BE33" s="203">
        <f t="shared" si="7"/>
        <v>0</v>
      </c>
      <c r="BG33" s="207" t="e">
        <f t="shared" ca="1" si="8"/>
        <v>#N/A</v>
      </c>
      <c r="BH33" s="205" t="str">
        <f t="shared" ca="1" si="14"/>
        <v/>
      </c>
      <c r="BI33" s="207" t="str">
        <f t="shared" ca="1" si="14"/>
        <v/>
      </c>
      <c r="BJ33" s="206" t="str">
        <f t="shared" ca="1" si="14"/>
        <v/>
      </c>
      <c r="BK33" s="207" t="str">
        <f t="shared" ca="1" si="14"/>
        <v/>
      </c>
      <c r="BL33" s="200" t="str">
        <f t="shared" ca="1" si="14"/>
        <v/>
      </c>
      <c r="BM33" s="208" t="str">
        <f t="shared" ca="1" si="14"/>
        <v/>
      </c>
    </row>
    <row r="34" spans="2:65" ht="15.95" customHeight="1" x14ac:dyDescent="0.25">
      <c r="B34" s="578"/>
      <c r="C34" s="228"/>
      <c r="D34" s="210" t="s">
        <v>32</v>
      </c>
      <c r="E34" s="211"/>
      <c r="F34" s="212"/>
      <c r="G34" s="213">
        <f t="shared" si="2"/>
        <v>0</v>
      </c>
      <c r="H34" s="156"/>
      <c r="I34" s="469"/>
      <c r="J34" s="469"/>
      <c r="K34" s="469"/>
      <c r="L34" s="469"/>
      <c r="M34" s="152"/>
      <c r="N34" s="152"/>
      <c r="O34" s="263"/>
      <c r="P34" s="264"/>
      <c r="Q34" s="370">
        <f t="shared" si="15"/>
        <v>0</v>
      </c>
      <c r="R34" s="264"/>
      <c r="S34" s="370">
        <f t="shared" si="16"/>
        <v>0</v>
      </c>
      <c r="T34" s="264"/>
      <c r="U34" s="370">
        <f t="shared" si="17"/>
        <v>0</v>
      </c>
      <c r="V34" s="264"/>
      <c r="W34" s="370">
        <f t="shared" si="18"/>
        <v>0</v>
      </c>
      <c r="X34" s="264"/>
      <c r="Y34" s="370">
        <f t="shared" si="19"/>
        <v>0</v>
      </c>
      <c r="Z34" s="264"/>
      <c r="AA34" s="370">
        <f t="shared" si="20"/>
        <v>0</v>
      </c>
      <c r="AB34" s="152"/>
      <c r="AC34" s="152"/>
      <c r="AD34" s="265"/>
      <c r="AE34" s="265"/>
      <c r="AF34" s="171"/>
      <c r="AG34" s="158"/>
      <c r="AH34" s="158"/>
      <c r="AI34" s="152"/>
      <c r="AJ34" s="152"/>
      <c r="AK34" s="152"/>
      <c r="AL34" s="152"/>
      <c r="AM34" s="158"/>
      <c r="AN34" s="511" t="s">
        <v>184</v>
      </c>
      <c r="AO34" s="511"/>
      <c r="AP34" s="251"/>
      <c r="AQ34" s="371">
        <f t="shared" si="11"/>
        <v>0</v>
      </c>
      <c r="AR34" s="152"/>
      <c r="AS34" s="152"/>
      <c r="AT34" s="194" t="str">
        <f t="shared" si="9"/>
        <v/>
      </c>
      <c r="AU34" s="195"/>
      <c r="AV34" s="192"/>
      <c r="AW34" s="219"/>
      <c r="AX34" s="198"/>
      <c r="AY34" s="199"/>
      <c r="AZ34" s="192"/>
      <c r="BA34" s="200">
        <f t="shared" si="5"/>
        <v>0</v>
      </c>
      <c r="BB34" s="201"/>
      <c r="BC34" s="152"/>
      <c r="BD34" s="202">
        <f t="shared" si="6"/>
        <v>0</v>
      </c>
      <c r="BE34" s="203">
        <f t="shared" si="7"/>
        <v>0</v>
      </c>
      <c r="BG34" s="207" t="e">
        <f t="shared" ca="1" si="8"/>
        <v>#N/A</v>
      </c>
      <c r="BH34" s="205" t="str">
        <f t="shared" ca="1" si="14"/>
        <v/>
      </c>
      <c r="BI34" s="207" t="str">
        <f t="shared" ca="1" si="14"/>
        <v/>
      </c>
      <c r="BJ34" s="206" t="str">
        <f t="shared" ca="1" si="14"/>
        <v/>
      </c>
      <c r="BK34" s="207" t="str">
        <f t="shared" ca="1" si="14"/>
        <v/>
      </c>
      <c r="BL34" s="200" t="str">
        <f t="shared" ca="1" si="14"/>
        <v/>
      </c>
      <c r="BM34" s="208" t="str">
        <f t="shared" ca="1" si="14"/>
        <v/>
      </c>
    </row>
    <row r="35" spans="2:65" ht="15.95" customHeight="1" x14ac:dyDescent="0.25">
      <c r="B35" s="578"/>
      <c r="C35" s="289">
        <v>6</v>
      </c>
      <c r="D35" s="224" t="s">
        <v>33</v>
      </c>
      <c r="E35" s="225"/>
      <c r="F35" s="212">
        <f>IF(AL45&lt;&gt;"",AL45,"")</f>
        <v>0</v>
      </c>
      <c r="G35" s="213">
        <f t="shared" si="2"/>
        <v>0</v>
      </c>
      <c r="H35" s="156"/>
      <c r="I35" s="469"/>
      <c r="J35" s="469"/>
      <c r="K35" s="469"/>
      <c r="L35" s="469"/>
      <c r="M35" s="152"/>
      <c r="N35" s="152"/>
      <c r="O35" s="274"/>
      <c r="P35" s="251"/>
      <c r="Q35" s="371">
        <f t="shared" si="15"/>
        <v>0</v>
      </c>
      <c r="R35" s="251"/>
      <c r="S35" s="371">
        <f t="shared" si="16"/>
        <v>0</v>
      </c>
      <c r="T35" s="251"/>
      <c r="U35" s="371">
        <f t="shared" si="17"/>
        <v>0</v>
      </c>
      <c r="V35" s="251"/>
      <c r="W35" s="371">
        <f t="shared" si="18"/>
        <v>0</v>
      </c>
      <c r="X35" s="251"/>
      <c r="Y35" s="371">
        <f t="shared" si="19"/>
        <v>0</v>
      </c>
      <c r="Z35" s="251"/>
      <c r="AA35" s="371">
        <f t="shared" si="20"/>
        <v>0</v>
      </c>
      <c r="AB35" s="152"/>
      <c r="AC35" s="152"/>
      <c r="AD35" s="265"/>
      <c r="AE35" s="265"/>
      <c r="AF35" s="171"/>
      <c r="AG35" s="158"/>
      <c r="AH35" s="158"/>
      <c r="AI35" s="152"/>
      <c r="AJ35" s="152"/>
      <c r="AK35" s="152"/>
      <c r="AL35" s="152"/>
      <c r="AM35" s="158"/>
      <c r="AN35" s="511"/>
      <c r="AO35" s="511"/>
      <c r="AP35" s="251"/>
      <c r="AQ35" s="371">
        <f t="shared" si="11"/>
        <v>0</v>
      </c>
      <c r="AR35" s="152"/>
      <c r="AS35" s="152"/>
      <c r="AT35" s="194" t="str">
        <f t="shared" si="9"/>
        <v/>
      </c>
      <c r="AU35" s="195"/>
      <c r="AV35" s="192"/>
      <c r="AW35" s="219"/>
      <c r="AX35" s="198"/>
      <c r="AY35" s="199"/>
      <c r="AZ35" s="192"/>
      <c r="BA35" s="200">
        <f t="shared" si="5"/>
        <v>0</v>
      </c>
      <c r="BB35" s="201"/>
      <c r="BC35" s="152"/>
      <c r="BD35" s="202">
        <f t="shared" si="6"/>
        <v>0</v>
      </c>
      <c r="BE35" s="203">
        <f t="shared" si="7"/>
        <v>0</v>
      </c>
      <c r="BG35" s="207" t="e">
        <f t="shared" ca="1" si="8"/>
        <v>#N/A</v>
      </c>
      <c r="BH35" s="205" t="str">
        <f t="shared" ca="1" si="14"/>
        <v/>
      </c>
      <c r="BI35" s="207" t="str">
        <f t="shared" ca="1" si="14"/>
        <v/>
      </c>
      <c r="BJ35" s="206" t="str">
        <f t="shared" ca="1" si="14"/>
        <v/>
      </c>
      <c r="BK35" s="207" t="str">
        <f t="shared" ca="1" si="14"/>
        <v/>
      </c>
      <c r="BL35" s="200" t="str">
        <f t="shared" ca="1" si="14"/>
        <v/>
      </c>
      <c r="BM35" s="208" t="str">
        <f t="shared" ca="1" si="14"/>
        <v/>
      </c>
    </row>
    <row r="36" spans="2:65" ht="15.95" customHeight="1" x14ac:dyDescent="0.25">
      <c r="B36" s="578"/>
      <c r="C36" s="300"/>
      <c r="D36" s="210" t="s">
        <v>323</v>
      </c>
      <c r="E36" s="211"/>
      <c r="F36" s="212"/>
      <c r="G36" s="213">
        <f t="shared" si="2"/>
        <v>0</v>
      </c>
      <c r="H36" s="156"/>
      <c r="I36" s="469"/>
      <c r="J36" s="469"/>
      <c r="K36" s="469"/>
      <c r="L36" s="469"/>
      <c r="M36" s="152"/>
      <c r="N36" s="152"/>
      <c r="O36" s="278" t="s">
        <v>185</v>
      </c>
      <c r="P36" s="279">
        <f>SUM(P30:P35)</f>
        <v>0</v>
      </c>
      <c r="Q36" s="372">
        <f t="shared" ref="Q36:AA36" si="21">SUM(Q30:Q35)</f>
        <v>0</v>
      </c>
      <c r="R36" s="280">
        <f t="shared" si="21"/>
        <v>0</v>
      </c>
      <c r="S36" s="372">
        <f t="shared" si="21"/>
        <v>0</v>
      </c>
      <c r="T36" s="280">
        <f t="shared" si="21"/>
        <v>0</v>
      </c>
      <c r="U36" s="372">
        <f t="shared" si="21"/>
        <v>0</v>
      </c>
      <c r="V36" s="280">
        <f t="shared" si="21"/>
        <v>0</v>
      </c>
      <c r="W36" s="372">
        <f t="shared" si="21"/>
        <v>0</v>
      </c>
      <c r="X36" s="280">
        <f t="shared" si="21"/>
        <v>0</v>
      </c>
      <c r="Y36" s="372">
        <f t="shared" si="21"/>
        <v>0</v>
      </c>
      <c r="Z36" s="280">
        <f t="shared" si="21"/>
        <v>0</v>
      </c>
      <c r="AA36" s="372">
        <f t="shared" si="21"/>
        <v>0</v>
      </c>
      <c r="AB36" s="152"/>
      <c r="AC36" s="152"/>
      <c r="AD36" s="281"/>
      <c r="AE36" s="281"/>
      <c r="AF36" s="282"/>
      <c r="AG36" s="158"/>
      <c r="AH36" s="158"/>
      <c r="AI36" s="158"/>
      <c r="AJ36" s="158"/>
      <c r="AK36" s="158"/>
      <c r="AL36" s="158"/>
      <c r="AM36" s="158"/>
      <c r="AN36" s="516" t="s">
        <v>121</v>
      </c>
      <c r="AO36" s="518"/>
      <c r="AP36" s="517"/>
      <c r="AQ36" s="366">
        <f>SUM(AQ17:AQ35)</f>
        <v>0</v>
      </c>
      <c r="AR36" s="152"/>
      <c r="AS36" s="152"/>
      <c r="AT36" s="194" t="str">
        <f t="shared" si="9"/>
        <v/>
      </c>
      <c r="AU36" s="195"/>
      <c r="AV36" s="283"/>
      <c r="AW36" s="219"/>
      <c r="AX36" s="198"/>
      <c r="AY36" s="199"/>
      <c r="AZ36" s="192"/>
      <c r="BA36" s="284">
        <f t="shared" si="5"/>
        <v>0</v>
      </c>
      <c r="BB36" s="201"/>
      <c r="BC36" s="152"/>
      <c r="BD36" s="202">
        <f t="shared" si="6"/>
        <v>0</v>
      </c>
      <c r="BE36" s="203">
        <f t="shared" si="7"/>
        <v>0</v>
      </c>
      <c r="BG36" s="207" t="e">
        <f t="shared" ca="1" si="8"/>
        <v>#N/A</v>
      </c>
      <c r="BH36" s="205" t="str">
        <f t="shared" ca="1" si="14"/>
        <v/>
      </c>
      <c r="BI36" s="207" t="str">
        <f t="shared" ca="1" si="14"/>
        <v/>
      </c>
      <c r="BJ36" s="206" t="str">
        <f t="shared" ca="1" si="14"/>
        <v/>
      </c>
      <c r="BK36" s="207" t="str">
        <f t="shared" ca="1" si="14"/>
        <v/>
      </c>
      <c r="BL36" s="200" t="str">
        <f t="shared" ca="1" si="14"/>
        <v/>
      </c>
      <c r="BM36" s="208" t="str">
        <f t="shared" ca="1" si="14"/>
        <v/>
      </c>
    </row>
    <row r="37" spans="2:65" ht="15.95" customHeight="1" x14ac:dyDescent="0.25">
      <c r="B37" s="578"/>
      <c r="C37" s="300"/>
      <c r="D37" s="210" t="s">
        <v>40</v>
      </c>
      <c r="E37" s="211" t="s">
        <v>200</v>
      </c>
      <c r="F37" s="212"/>
      <c r="G37" s="213">
        <f t="shared" si="2"/>
        <v>0</v>
      </c>
      <c r="H37" s="156"/>
      <c r="I37" s="171"/>
      <c r="J37" s="171"/>
      <c r="K37" s="171"/>
      <c r="L37" s="171"/>
      <c r="M37" s="152"/>
      <c r="N37" s="152"/>
      <c r="O37" s="568" t="s">
        <v>187</v>
      </c>
      <c r="P37" s="569"/>
      <c r="Q37" s="366">
        <f>Q36+S36+U36+W36+Y36+AA36</f>
        <v>0</v>
      </c>
      <c r="R37" s="158"/>
      <c r="S37" s="570" t="s">
        <v>188</v>
      </c>
      <c r="T37" s="570"/>
      <c r="U37" s="570"/>
      <c r="V37" s="570"/>
      <c r="W37" s="570"/>
      <c r="X37" s="158"/>
      <c r="Y37" s="158"/>
      <c r="Z37" s="158"/>
      <c r="AA37" s="158"/>
      <c r="AB37" s="152"/>
      <c r="AC37" s="152"/>
      <c r="AD37" s="281"/>
      <c r="AE37" s="281"/>
      <c r="AF37" s="282"/>
      <c r="AG37" s="158"/>
      <c r="AH37" s="152"/>
      <c r="AI37" s="158"/>
      <c r="AJ37" s="158"/>
      <c r="AK37" s="158"/>
      <c r="AL37" s="158"/>
      <c r="AM37" s="152"/>
      <c r="AN37" s="152"/>
      <c r="AO37" s="152"/>
      <c r="AP37" s="152"/>
      <c r="AQ37" s="152"/>
      <c r="AR37" s="152"/>
      <c r="AS37" s="152"/>
      <c r="AT37" s="194" t="str">
        <f>IF(AU37="","",AT36+1)</f>
        <v/>
      </c>
      <c r="AU37" s="195"/>
      <c r="AV37" s="192"/>
      <c r="AW37" s="219"/>
      <c r="AX37" s="198"/>
      <c r="AY37" s="199"/>
      <c r="AZ37" s="192"/>
      <c r="BA37" s="200">
        <f t="shared" si="5"/>
        <v>0</v>
      </c>
      <c r="BB37" s="201"/>
      <c r="BC37" s="152"/>
      <c r="BD37" s="202">
        <f t="shared" si="6"/>
        <v>0</v>
      </c>
      <c r="BE37" s="203">
        <f t="shared" si="7"/>
        <v>0</v>
      </c>
      <c r="BG37" s="207" t="e">
        <f ca="1">INDEX(INDIRECT("AT"&amp;BG36+5 &amp;":AT40"),MATCH(TRUE,INDEX((INDIRECT("AY"&amp;BG36+5 &amp;":AY40")&lt;&gt;0),0),0))</f>
        <v>#N/A</v>
      </c>
      <c r="BH37" s="205" t="str">
        <f t="shared" ca="1" si="14"/>
        <v/>
      </c>
      <c r="BI37" s="207" t="str">
        <f t="shared" ca="1" si="14"/>
        <v/>
      </c>
      <c r="BJ37" s="206" t="str">
        <f t="shared" ca="1" si="14"/>
        <v/>
      </c>
      <c r="BK37" s="207" t="str">
        <f t="shared" ca="1" si="14"/>
        <v/>
      </c>
      <c r="BL37" s="200" t="str">
        <f t="shared" ca="1" si="14"/>
        <v/>
      </c>
      <c r="BM37" s="208" t="str">
        <f t="shared" ca="1" si="14"/>
        <v/>
      </c>
    </row>
    <row r="38" spans="2:65" ht="15.95" customHeight="1" thickBot="1" x14ac:dyDescent="0.3">
      <c r="B38" s="578"/>
      <c r="C38" s="220"/>
      <c r="D38" s="210" t="s">
        <v>334</v>
      </c>
      <c r="E38" s="211"/>
      <c r="F38" s="212"/>
      <c r="G38" s="213">
        <f t="shared" si="2"/>
        <v>0</v>
      </c>
      <c r="H38" s="156"/>
      <c r="I38" s="584" t="s">
        <v>190</v>
      </c>
      <c r="J38" s="584"/>
      <c r="K38" s="584"/>
      <c r="L38" s="584"/>
      <c r="M38" s="152"/>
      <c r="N38" s="152"/>
      <c r="O38" s="152"/>
      <c r="P38" s="152"/>
      <c r="Q38" s="152"/>
      <c r="R38" s="152"/>
      <c r="S38" s="582" t="s">
        <v>189</v>
      </c>
      <c r="T38" s="582"/>
      <c r="U38" s="582"/>
      <c r="V38" s="582"/>
      <c r="W38" s="582"/>
      <c r="X38" s="287"/>
      <c r="Y38" s="287"/>
      <c r="Z38" s="287"/>
      <c r="AA38" s="287"/>
      <c r="AB38" s="152"/>
      <c r="AC38" s="152"/>
      <c r="AD38" s="498" t="str">
        <f>D33</f>
        <v>מזון</v>
      </c>
      <c r="AE38" s="498"/>
      <c r="AF38" s="498"/>
      <c r="AG38" s="498"/>
      <c r="AH38" s="152"/>
      <c r="AI38" s="498" t="str">
        <f>D35</f>
        <v>דלק וחניה</v>
      </c>
      <c r="AJ38" s="498"/>
      <c r="AK38" s="498"/>
      <c r="AL38" s="498"/>
      <c r="AM38" s="152"/>
      <c r="AN38" s="498" t="str">
        <f>D41</f>
        <v>דברים נוספים</v>
      </c>
      <c r="AO38" s="498"/>
      <c r="AP38" s="498"/>
      <c r="AQ38" s="498"/>
      <c r="AR38" s="152"/>
      <c r="AS38" s="152"/>
      <c r="AT38" s="194" t="str">
        <f>IF(AU38="","",AT37+1)</f>
        <v/>
      </c>
      <c r="AU38" s="195"/>
      <c r="AV38" s="192"/>
      <c r="AW38" s="219"/>
      <c r="AX38" s="198"/>
      <c r="AY38" s="199"/>
      <c r="AZ38" s="192"/>
      <c r="BA38" s="200">
        <f t="shared" si="5"/>
        <v>0</v>
      </c>
      <c r="BB38" s="201"/>
      <c r="BC38" s="152"/>
      <c r="BD38" s="202">
        <f t="shared" si="6"/>
        <v>0</v>
      </c>
      <c r="BE38" s="203">
        <f t="shared" si="7"/>
        <v>0</v>
      </c>
      <c r="BG38" s="207" t="e">
        <f ca="1">INDEX(INDIRECT("AT"&amp;BG37+5 &amp;":AT40"),MATCH(TRUE,INDEX((INDIRECT("AY"&amp;BG37+5 &amp;":AY40")&lt;&gt;0),0),0))</f>
        <v>#N/A</v>
      </c>
      <c r="BH38" s="205" t="str">
        <f t="shared" ca="1" si="13"/>
        <v/>
      </c>
      <c r="BI38" s="207" t="str">
        <f t="shared" ca="1" si="13"/>
        <v/>
      </c>
      <c r="BJ38" s="206" t="str">
        <f t="shared" ca="1" si="13"/>
        <v/>
      </c>
      <c r="BK38" s="207" t="str">
        <f t="shared" ca="1" si="13"/>
        <v/>
      </c>
      <c r="BL38" s="200" t="str">
        <f t="shared" ca="1" si="13"/>
        <v/>
      </c>
      <c r="BM38" s="208" t="str">
        <f t="shared" ca="1" si="13"/>
        <v/>
      </c>
    </row>
    <row r="39" spans="2:65" ht="15.95" customHeight="1" thickBot="1" x14ac:dyDescent="0.3">
      <c r="B39" s="578"/>
      <c r="C39" s="228"/>
      <c r="D39" s="210" t="s">
        <v>34</v>
      </c>
      <c r="E39" s="211"/>
      <c r="F39" s="212"/>
      <c r="G39" s="213">
        <f t="shared" si="2"/>
        <v>0</v>
      </c>
      <c r="H39" s="156"/>
      <c r="I39" s="587" t="s">
        <v>190</v>
      </c>
      <c r="J39" s="589" t="s">
        <v>194</v>
      </c>
      <c r="K39" s="589" t="s">
        <v>195</v>
      </c>
      <c r="L39" s="591" t="s">
        <v>196</v>
      </c>
      <c r="M39" s="152"/>
      <c r="N39" s="152"/>
      <c r="P39" s="156"/>
      <c r="Q39" s="156"/>
      <c r="R39" s="156"/>
      <c r="S39" s="156"/>
      <c r="T39" s="152"/>
      <c r="U39" s="156"/>
      <c r="V39" s="152"/>
      <c r="X39" s="152"/>
      <c r="Y39" s="152"/>
      <c r="Z39" s="152"/>
      <c r="AA39" s="152"/>
      <c r="AB39" s="152"/>
      <c r="AC39" s="152"/>
      <c r="AD39" s="583"/>
      <c r="AE39" s="583"/>
      <c r="AF39" s="583"/>
      <c r="AG39" s="288" t="s">
        <v>93</v>
      </c>
      <c r="AH39" s="152"/>
      <c r="AI39" s="583"/>
      <c r="AJ39" s="583"/>
      <c r="AK39" s="583"/>
      <c r="AL39" s="288" t="s">
        <v>93</v>
      </c>
      <c r="AM39" s="152"/>
      <c r="AN39" s="583"/>
      <c r="AO39" s="583"/>
      <c r="AP39" s="583"/>
      <c r="AQ39" s="288" t="s">
        <v>93</v>
      </c>
      <c r="AR39" s="152"/>
      <c r="AS39" s="152"/>
      <c r="AT39" s="194" t="str">
        <f t="shared" si="9"/>
        <v/>
      </c>
      <c r="AU39" s="195"/>
      <c r="AV39" s="283"/>
      <c r="AW39" s="219"/>
      <c r="AX39" s="198"/>
      <c r="AY39" s="199"/>
      <c r="AZ39" s="192"/>
      <c r="BA39" s="284">
        <f t="shared" si="5"/>
        <v>0</v>
      </c>
      <c r="BB39" s="201"/>
      <c r="BC39" s="152"/>
      <c r="BD39" s="202">
        <f t="shared" si="6"/>
        <v>0</v>
      </c>
      <c r="BE39" s="203">
        <f t="shared" si="7"/>
        <v>0</v>
      </c>
      <c r="BG39" s="207" t="e">
        <f t="shared" ca="1" si="8"/>
        <v>#N/A</v>
      </c>
      <c r="BH39" s="205" t="str">
        <f t="shared" ca="1" si="13"/>
        <v/>
      </c>
      <c r="BI39" s="207" t="str">
        <f t="shared" ca="1" si="13"/>
        <v/>
      </c>
      <c r="BJ39" s="206" t="str">
        <f t="shared" ca="1" si="13"/>
        <v/>
      </c>
      <c r="BK39" s="207" t="str">
        <f t="shared" ca="1" si="13"/>
        <v/>
      </c>
      <c r="BL39" s="200" t="str">
        <f t="shared" ca="1" si="13"/>
        <v/>
      </c>
      <c r="BM39" s="208" t="str">
        <f t="shared" ca="1" si="13"/>
        <v/>
      </c>
    </row>
    <row r="40" spans="2:65" ht="15.95" customHeight="1" thickBot="1" x14ac:dyDescent="0.3">
      <c r="B40" s="578"/>
      <c r="C40" s="300"/>
      <c r="D40" s="210" t="s">
        <v>21</v>
      </c>
      <c r="E40" s="211"/>
      <c r="F40" s="212"/>
      <c r="G40" s="213">
        <f t="shared" si="2"/>
        <v>0</v>
      </c>
      <c r="H40" s="156"/>
      <c r="I40" s="588"/>
      <c r="J40" s="590"/>
      <c r="K40" s="590"/>
      <c r="L40" s="592"/>
      <c r="M40" s="152"/>
      <c r="N40" s="152"/>
      <c r="O40" s="499" t="str">
        <f>D19</f>
        <v>חוגים, קייטנות ובריכה</v>
      </c>
      <c r="P40" s="499"/>
      <c r="Q40" s="499"/>
      <c r="R40" s="499"/>
      <c r="S40" s="158"/>
      <c r="T40" s="498" t="str">
        <f>D20</f>
        <v>ביטוח רכב + טסט</v>
      </c>
      <c r="U40" s="498"/>
      <c r="V40" s="498"/>
      <c r="W40" s="498"/>
      <c r="X40" s="152"/>
      <c r="Y40" s="152"/>
      <c r="Z40" s="152"/>
      <c r="AA40" s="152"/>
      <c r="AB40" s="152"/>
      <c r="AC40" s="152"/>
      <c r="AD40" s="512" t="s">
        <v>191</v>
      </c>
      <c r="AE40" s="512"/>
      <c r="AF40" s="512"/>
      <c r="AG40" s="245"/>
      <c r="AH40" s="152"/>
      <c r="AI40" s="512" t="s">
        <v>192</v>
      </c>
      <c r="AJ40" s="512"/>
      <c r="AK40" s="512"/>
      <c r="AL40" s="245"/>
      <c r="AM40" s="152"/>
      <c r="AN40" s="545" t="s">
        <v>193</v>
      </c>
      <c r="AO40" s="545"/>
      <c r="AP40" s="545"/>
      <c r="AQ40" s="290"/>
      <c r="AR40" s="152"/>
      <c r="AS40" s="152"/>
      <c r="AT40" s="291" t="str">
        <f t="shared" si="9"/>
        <v/>
      </c>
      <c r="AU40" s="292"/>
      <c r="AV40" s="293"/>
      <c r="AW40" s="294"/>
      <c r="AX40" s="295"/>
      <c r="AY40" s="296"/>
      <c r="AZ40" s="293"/>
      <c r="BA40" s="293">
        <f t="shared" si="5"/>
        <v>0</v>
      </c>
      <c r="BB40" s="297"/>
      <c r="BC40" s="152"/>
      <c r="BD40" s="298">
        <f>SUM(BD5:BD39)</f>
        <v>0</v>
      </c>
      <c r="BE40" s="299">
        <f>SUM(BE5:BE39)</f>
        <v>0</v>
      </c>
      <c r="BG40" s="207" t="e">
        <f t="shared" ca="1" si="8"/>
        <v>#N/A</v>
      </c>
      <c r="BH40" s="205" t="str">
        <f t="shared" ca="1" si="13"/>
        <v/>
      </c>
      <c r="BI40" s="207" t="str">
        <f t="shared" ca="1" si="13"/>
        <v/>
      </c>
      <c r="BJ40" s="206" t="str">
        <f t="shared" ca="1" si="13"/>
        <v/>
      </c>
      <c r="BK40" s="207" t="str">
        <f t="shared" ca="1" si="13"/>
        <v/>
      </c>
      <c r="BL40" s="200" t="str">
        <f t="shared" ca="1" si="13"/>
        <v/>
      </c>
      <c r="BM40" s="208" t="str">
        <f t="shared" ca="1" si="13"/>
        <v/>
      </c>
    </row>
    <row r="41" spans="2:65" ht="15.95" customHeight="1" x14ac:dyDescent="0.25">
      <c r="B41" s="578"/>
      <c r="C41" s="230">
        <v>6</v>
      </c>
      <c r="D41" s="224" t="s">
        <v>35</v>
      </c>
      <c r="E41" s="225"/>
      <c r="F41" s="212">
        <f>IF(AQ50&lt;&gt;"",AQ50,"")</f>
        <v>0</v>
      </c>
      <c r="G41" s="213">
        <f t="shared" si="2"/>
        <v>0</v>
      </c>
      <c r="H41" s="156"/>
      <c r="I41" s="306" t="s">
        <v>206</v>
      </c>
      <c r="J41" s="307"/>
      <c r="K41" s="307"/>
      <c r="L41" s="308"/>
      <c r="M41" s="152"/>
      <c r="N41" s="152"/>
      <c r="O41" s="595"/>
      <c r="P41" s="596"/>
      <c r="Q41" s="170" t="s">
        <v>92</v>
      </c>
      <c r="R41" s="170" t="s">
        <v>93</v>
      </c>
      <c r="S41" s="158"/>
      <c r="T41" s="583"/>
      <c r="U41" s="583"/>
      <c r="V41" s="170" t="s">
        <v>92</v>
      </c>
      <c r="W41" s="170" t="s">
        <v>93</v>
      </c>
      <c r="X41" s="152"/>
      <c r="Y41" s="152"/>
      <c r="Z41" s="152"/>
      <c r="AA41" s="152"/>
      <c r="AB41" s="152"/>
      <c r="AC41" s="152"/>
      <c r="AD41" s="512" t="s">
        <v>197</v>
      </c>
      <c r="AE41" s="512"/>
      <c r="AF41" s="512"/>
      <c r="AG41" s="245"/>
      <c r="AH41" s="152"/>
      <c r="AI41" s="512" t="s">
        <v>198</v>
      </c>
      <c r="AJ41" s="512"/>
      <c r="AK41" s="512"/>
      <c r="AL41" s="245"/>
      <c r="AM41" s="152"/>
      <c r="AN41" s="545" t="s">
        <v>199</v>
      </c>
      <c r="AO41" s="545"/>
      <c r="AP41" s="545"/>
      <c r="AQ41" s="290"/>
      <c r="AR41" s="152"/>
      <c r="AS41" s="152"/>
      <c r="AT41" s="593" t="s">
        <v>185</v>
      </c>
      <c r="AU41" s="594"/>
      <c r="AV41" s="301">
        <f>SUM(AV5:AV39)</f>
        <v>0</v>
      </c>
      <c r="AW41" s="302"/>
      <c r="AX41" s="303"/>
      <c r="AY41" s="303"/>
      <c r="AZ41" s="301">
        <f>SUM(AZ5:AZ39)</f>
        <v>0</v>
      </c>
      <c r="BA41" s="301">
        <f>SUM(BA5:BA39)</f>
        <v>0</v>
      </c>
      <c r="BB41" s="304"/>
      <c r="BC41" s="152"/>
    </row>
    <row r="42" spans="2:65" ht="15.95" customHeight="1" x14ac:dyDescent="0.2">
      <c r="B42" s="578"/>
      <c r="C42" s="289"/>
      <c r="D42" s="224" t="s">
        <v>326</v>
      </c>
      <c r="E42" s="225"/>
      <c r="F42" s="212"/>
      <c r="G42" s="213">
        <f t="shared" si="2"/>
        <v>0</v>
      </c>
      <c r="H42" s="156"/>
      <c r="I42" s="306" t="s">
        <v>213</v>
      </c>
      <c r="J42" s="307"/>
      <c r="K42" s="307"/>
      <c r="L42" s="308"/>
      <c r="M42" s="152"/>
      <c r="N42" s="152"/>
      <c r="O42" s="515" t="s">
        <v>201</v>
      </c>
      <c r="P42" s="515"/>
      <c r="Q42" s="271"/>
      <c r="R42" s="373">
        <f>Q42/12</f>
        <v>0</v>
      </c>
      <c r="S42" s="158"/>
      <c r="T42" s="512" t="s">
        <v>202</v>
      </c>
      <c r="U42" s="512"/>
      <c r="V42" s="192"/>
      <c r="W42" s="374">
        <f>V42/12</f>
        <v>0</v>
      </c>
      <c r="X42" s="152"/>
      <c r="Y42" s="152"/>
      <c r="Z42" s="152"/>
      <c r="AA42" s="152"/>
      <c r="AB42" s="152"/>
      <c r="AC42" s="152"/>
      <c r="AD42" s="512" t="s">
        <v>203</v>
      </c>
      <c r="AE42" s="512"/>
      <c r="AF42" s="512"/>
      <c r="AG42" s="245"/>
      <c r="AH42" s="152"/>
      <c r="AI42" s="560" t="s">
        <v>204</v>
      </c>
      <c r="AJ42" s="560"/>
      <c r="AK42" s="560"/>
      <c r="AL42" s="245"/>
      <c r="AM42" s="152"/>
      <c r="AN42" s="545" t="s">
        <v>205</v>
      </c>
      <c r="AO42" s="545"/>
      <c r="AP42" s="545"/>
      <c r="AQ42" s="290"/>
      <c r="AR42" s="152"/>
      <c r="AS42" s="152"/>
      <c r="AT42" s="152"/>
      <c r="AU42" s="152"/>
      <c r="AV42" s="153"/>
      <c r="AW42" s="152"/>
      <c r="AX42" s="305"/>
      <c r="AY42" s="305"/>
      <c r="AZ42" s="152"/>
      <c r="BA42" s="152"/>
      <c r="BB42" s="152"/>
      <c r="BC42" s="152"/>
    </row>
    <row r="43" spans="2:65" ht="15.95" customHeight="1" x14ac:dyDescent="0.25">
      <c r="B43" s="578"/>
      <c r="C43" s="289"/>
      <c r="D43" s="224" t="s">
        <v>327</v>
      </c>
      <c r="E43" s="225"/>
      <c r="F43" s="212"/>
      <c r="G43" s="213">
        <f t="shared" si="2"/>
        <v>0</v>
      </c>
      <c r="H43" s="156"/>
      <c r="I43" s="306" t="s">
        <v>220</v>
      </c>
      <c r="J43" s="307"/>
      <c r="K43" s="307"/>
      <c r="L43" s="308"/>
      <c r="M43" s="152"/>
      <c r="N43" s="152"/>
      <c r="O43" s="515" t="s">
        <v>207</v>
      </c>
      <c r="P43" s="515"/>
      <c r="Q43" s="271"/>
      <c r="R43" s="373">
        <f t="shared" ref="R43:R49" si="22">Q43/12</f>
        <v>0</v>
      </c>
      <c r="S43" s="158"/>
      <c r="T43" s="512" t="s">
        <v>208</v>
      </c>
      <c r="U43" s="512"/>
      <c r="V43" s="192"/>
      <c r="W43" s="374">
        <f>V43/12</f>
        <v>0</v>
      </c>
      <c r="X43" s="152"/>
      <c r="Y43" s="152"/>
      <c r="Z43" s="152"/>
      <c r="AA43" s="152"/>
      <c r="AB43" s="152"/>
      <c r="AC43" s="152"/>
      <c r="AD43" s="512" t="s">
        <v>209</v>
      </c>
      <c r="AE43" s="512"/>
      <c r="AF43" s="512"/>
      <c r="AG43" s="245"/>
      <c r="AH43" s="152"/>
      <c r="AI43" s="560" t="s">
        <v>210</v>
      </c>
      <c r="AJ43" s="560"/>
      <c r="AK43" s="560"/>
      <c r="AL43" s="245"/>
      <c r="AM43" s="152"/>
      <c r="AN43" s="545" t="s">
        <v>211</v>
      </c>
      <c r="AO43" s="545"/>
      <c r="AP43" s="545"/>
      <c r="AQ43" s="290"/>
      <c r="AR43" s="152"/>
      <c r="AS43" s="152"/>
      <c r="AT43" s="152"/>
      <c r="AU43" s="309" t="s">
        <v>212</v>
      </c>
      <c r="AV43" s="309"/>
      <c r="AW43" s="309"/>
      <c r="AX43" s="309"/>
      <c r="AY43" s="309"/>
      <c r="AZ43" s="310"/>
      <c r="BA43" s="310"/>
      <c r="BB43" s="310"/>
      <c r="BC43" s="152"/>
    </row>
    <row r="44" spans="2:65" ht="15.95" customHeight="1" x14ac:dyDescent="0.25">
      <c r="B44" s="578"/>
      <c r="C44" s="300"/>
      <c r="D44" s="224" t="s">
        <v>328</v>
      </c>
      <c r="E44" s="211"/>
      <c r="F44" s="212"/>
      <c r="G44" s="213">
        <f t="shared" si="2"/>
        <v>0</v>
      </c>
      <c r="H44" s="156"/>
      <c r="I44" s="306" t="s">
        <v>226</v>
      </c>
      <c r="J44" s="307"/>
      <c r="K44" s="307"/>
      <c r="L44" s="308"/>
      <c r="M44" s="152"/>
      <c r="N44" s="152"/>
      <c r="O44" s="515" t="s">
        <v>214</v>
      </c>
      <c r="P44" s="515"/>
      <c r="Q44" s="271"/>
      <c r="R44" s="373">
        <f t="shared" si="22"/>
        <v>0</v>
      </c>
      <c r="S44" s="158"/>
      <c r="T44" s="512" t="s">
        <v>215</v>
      </c>
      <c r="U44" s="512"/>
      <c r="V44" s="192"/>
      <c r="W44" s="374">
        <f>V44/12</f>
        <v>0</v>
      </c>
      <c r="X44" s="152"/>
      <c r="Y44" s="152"/>
      <c r="Z44" s="152"/>
      <c r="AA44" s="152"/>
      <c r="AB44" s="152"/>
      <c r="AC44" s="152"/>
      <c r="AD44" s="560" t="s">
        <v>216</v>
      </c>
      <c r="AE44" s="560"/>
      <c r="AF44" s="560"/>
      <c r="AG44" s="245"/>
      <c r="AH44" s="152"/>
      <c r="AI44" s="515" t="s">
        <v>217</v>
      </c>
      <c r="AJ44" s="515"/>
      <c r="AK44" s="515"/>
      <c r="AL44" s="245"/>
      <c r="AM44" s="152"/>
      <c r="AN44" s="545" t="s">
        <v>218</v>
      </c>
      <c r="AO44" s="545"/>
      <c r="AP44" s="545"/>
      <c r="AQ44" s="290"/>
      <c r="AR44" s="152"/>
      <c r="AS44" s="152"/>
      <c r="AT44" s="152"/>
      <c r="AU44" s="310" t="s">
        <v>219</v>
      </c>
      <c r="AV44" s="310"/>
      <c r="AW44" s="310"/>
      <c r="AX44" s="310"/>
      <c r="AY44" s="310"/>
      <c r="AZ44" s="310"/>
      <c r="BA44" s="310"/>
      <c r="BB44" s="310"/>
      <c r="BC44" s="152"/>
    </row>
    <row r="45" spans="2:65" ht="15.95" customHeight="1" x14ac:dyDescent="0.25">
      <c r="B45" s="578"/>
      <c r="C45" s="300"/>
      <c r="D45" s="224" t="s">
        <v>329</v>
      </c>
      <c r="E45" s="211"/>
      <c r="F45" s="212"/>
      <c r="G45" s="213">
        <f t="shared" si="2"/>
        <v>0</v>
      </c>
      <c r="H45" s="156"/>
      <c r="I45" s="306" t="s">
        <v>230</v>
      </c>
      <c r="J45" s="307"/>
      <c r="K45" s="307"/>
      <c r="L45" s="308"/>
      <c r="M45" s="152"/>
      <c r="N45" s="152"/>
      <c r="O45" s="515" t="s">
        <v>221</v>
      </c>
      <c r="P45" s="515"/>
      <c r="Q45" s="271"/>
      <c r="R45" s="373">
        <f t="shared" si="22"/>
        <v>0</v>
      </c>
      <c r="S45" s="158"/>
      <c r="T45" s="547" t="s">
        <v>121</v>
      </c>
      <c r="U45" s="547"/>
      <c r="V45" s="547"/>
      <c r="W45" s="368">
        <f>SUM(W42:W44)</f>
        <v>0</v>
      </c>
      <c r="X45" s="152"/>
      <c r="Y45" s="152"/>
      <c r="Z45" s="152"/>
      <c r="AA45" s="152"/>
      <c r="AB45" s="152"/>
      <c r="AC45" s="152"/>
      <c r="AD45" s="560" t="s">
        <v>222</v>
      </c>
      <c r="AE45" s="560"/>
      <c r="AF45" s="560"/>
      <c r="AG45" s="245"/>
      <c r="AH45" s="152"/>
      <c r="AI45" s="547" t="s">
        <v>121</v>
      </c>
      <c r="AJ45" s="547"/>
      <c r="AK45" s="547"/>
      <c r="AL45" s="366">
        <f>SUM(AL40:AL44)</f>
        <v>0</v>
      </c>
      <c r="AM45" s="152"/>
      <c r="AN45" s="545" t="s">
        <v>223</v>
      </c>
      <c r="AO45" s="545"/>
      <c r="AP45" s="545"/>
      <c r="AQ45" s="290"/>
      <c r="AR45" s="152"/>
      <c r="AS45" s="152"/>
      <c r="AT45" s="152"/>
      <c r="AU45" s="310" t="s">
        <v>224</v>
      </c>
      <c r="AV45" s="311" t="s">
        <v>225</v>
      </c>
      <c r="AW45" s="310"/>
      <c r="AX45" s="310"/>
      <c r="AY45" s="310"/>
      <c r="AZ45" s="310"/>
      <c r="BA45" s="310"/>
      <c r="BB45" s="310"/>
      <c r="BC45" s="152"/>
    </row>
    <row r="46" spans="2:65" ht="15.95" customHeight="1" thickBot="1" x14ac:dyDescent="0.3">
      <c r="B46" s="578"/>
      <c r="C46" s="300"/>
      <c r="D46" s="224" t="s">
        <v>330</v>
      </c>
      <c r="E46" s="211"/>
      <c r="F46" s="212"/>
      <c r="G46" s="213">
        <f t="shared" si="2"/>
        <v>0</v>
      </c>
      <c r="H46" s="156"/>
      <c r="I46" s="306" t="s">
        <v>235</v>
      </c>
      <c r="J46" s="307"/>
      <c r="K46" s="307"/>
      <c r="L46" s="308"/>
      <c r="M46" s="152"/>
      <c r="N46" s="152"/>
      <c r="O46" s="515" t="s">
        <v>227</v>
      </c>
      <c r="P46" s="515"/>
      <c r="Q46" s="312"/>
      <c r="R46" s="374">
        <f t="shared" si="22"/>
        <v>0</v>
      </c>
      <c r="S46" s="158"/>
      <c r="T46" s="158"/>
      <c r="U46" s="158"/>
      <c r="V46" s="158"/>
      <c r="W46" s="152"/>
      <c r="X46" s="152"/>
      <c r="Y46" s="152"/>
      <c r="Z46" s="152"/>
      <c r="AA46" s="152"/>
      <c r="AB46" s="152"/>
      <c r="AC46" s="152"/>
      <c r="AD46" s="512" t="s">
        <v>228</v>
      </c>
      <c r="AE46" s="512"/>
      <c r="AF46" s="512"/>
      <c r="AG46" s="245"/>
      <c r="AH46" s="152"/>
      <c r="AI46" s="158"/>
      <c r="AJ46" s="157"/>
      <c r="AK46" s="158"/>
      <c r="AL46" s="152"/>
      <c r="AM46" s="152"/>
      <c r="AN46" s="545" t="s">
        <v>229</v>
      </c>
      <c r="AO46" s="545"/>
      <c r="AP46" s="545"/>
      <c r="AQ46" s="290"/>
      <c r="AR46" s="152"/>
      <c r="AS46" s="152"/>
      <c r="AT46" s="152"/>
      <c r="AV46" s="311"/>
      <c r="AW46" s="311"/>
      <c r="AX46" s="311"/>
      <c r="AY46" s="311"/>
      <c r="AZ46" s="311"/>
      <c r="BA46" s="311"/>
      <c r="BB46" s="311"/>
      <c r="BC46" s="152"/>
    </row>
    <row r="47" spans="2:65" ht="15.95" customHeight="1" thickBot="1" x14ac:dyDescent="0.3">
      <c r="B47" s="578"/>
      <c r="C47" s="285"/>
      <c r="D47" s="355" t="s">
        <v>331</v>
      </c>
      <c r="E47" s="356"/>
      <c r="F47" s="212"/>
      <c r="G47" s="213">
        <f t="shared" si="2"/>
        <v>0</v>
      </c>
      <c r="H47" s="313"/>
      <c r="I47" s="318" t="s">
        <v>239</v>
      </c>
      <c r="J47" s="319"/>
      <c r="K47" s="319"/>
      <c r="L47" s="320"/>
      <c r="M47" s="152"/>
      <c r="N47" s="152"/>
      <c r="O47" s="560" t="s">
        <v>231</v>
      </c>
      <c r="P47" s="560"/>
      <c r="Q47" s="191"/>
      <c r="R47" s="375">
        <f t="shared" si="22"/>
        <v>0</v>
      </c>
      <c r="S47" s="158"/>
      <c r="T47" s="158"/>
      <c r="U47" s="152"/>
      <c r="V47" s="152"/>
      <c r="W47" s="152"/>
      <c r="X47" s="152"/>
      <c r="Y47" s="152"/>
      <c r="Z47" s="152"/>
      <c r="AA47" s="152"/>
      <c r="AB47" s="152"/>
      <c r="AC47" s="152"/>
      <c r="AD47" s="604" t="s">
        <v>232</v>
      </c>
      <c r="AE47" s="604"/>
      <c r="AF47" s="604"/>
      <c r="AG47" s="245"/>
      <c r="AH47" s="152"/>
      <c r="AI47" s="158"/>
      <c r="AJ47" s="157"/>
      <c r="AK47" s="157"/>
      <c r="AL47" s="152"/>
      <c r="AM47" s="152"/>
      <c r="AN47" s="545" t="s">
        <v>233</v>
      </c>
      <c r="AO47" s="545"/>
      <c r="AP47" s="545"/>
      <c r="AQ47" s="290"/>
      <c r="AR47" s="152"/>
      <c r="AS47" s="152"/>
      <c r="AT47" s="597" t="s">
        <v>234</v>
      </c>
      <c r="AU47" s="598"/>
      <c r="AV47" s="314">
        <f>BD40</f>
        <v>0</v>
      </c>
      <c r="AW47" s="282"/>
      <c r="AX47" s="152"/>
      <c r="AY47" s="152"/>
      <c r="AZ47" s="152"/>
      <c r="BA47" s="152"/>
      <c r="BB47" s="152"/>
      <c r="BC47" s="152"/>
    </row>
    <row r="48" spans="2:65" ht="15.95" customHeight="1" thickBot="1" x14ac:dyDescent="0.3">
      <c r="B48" s="578"/>
      <c r="C48" s="602" t="s">
        <v>185</v>
      </c>
      <c r="D48" s="603"/>
      <c r="E48" s="360"/>
      <c r="F48" s="359">
        <f>SUM(F5:F47)</f>
        <v>0</v>
      </c>
      <c r="G48" s="322">
        <f>SUM(G5:G47)</f>
        <v>0</v>
      </c>
      <c r="H48" s="244"/>
      <c r="I48" s="323" t="s">
        <v>185</v>
      </c>
      <c r="J48" s="324">
        <f>SUM(J41:J47)</f>
        <v>0</v>
      </c>
      <c r="K48" s="325">
        <f>SUM(K41:K47)</f>
        <v>0</v>
      </c>
      <c r="L48" s="326"/>
      <c r="M48" s="152"/>
      <c r="N48" s="152"/>
      <c r="O48" s="515" t="s">
        <v>236</v>
      </c>
      <c r="P48" s="515"/>
      <c r="Q48" s="193"/>
      <c r="R48" s="375">
        <f t="shared" si="22"/>
        <v>0</v>
      </c>
      <c r="S48" s="158"/>
      <c r="T48" s="158"/>
      <c r="U48" s="152"/>
      <c r="V48" s="152"/>
      <c r="W48" s="152"/>
      <c r="X48" s="152"/>
      <c r="Y48" s="152"/>
      <c r="Z48" s="152"/>
      <c r="AA48" s="152"/>
      <c r="AB48" s="152"/>
      <c r="AC48" s="152"/>
      <c r="AD48" s="599" t="s">
        <v>237</v>
      </c>
      <c r="AE48" s="599"/>
      <c r="AF48" s="599"/>
      <c r="AG48" s="245"/>
      <c r="AH48" s="152"/>
      <c r="AI48" s="157"/>
      <c r="AJ48" s="157"/>
      <c r="AK48" s="157"/>
      <c r="AL48" s="152"/>
      <c r="AM48" s="152"/>
      <c r="AN48" s="537"/>
      <c r="AO48" s="537"/>
      <c r="AP48" s="537"/>
      <c r="AQ48" s="290"/>
      <c r="AR48" s="152"/>
      <c r="AS48" s="152"/>
      <c r="AT48" s="600" t="s">
        <v>238</v>
      </c>
      <c r="AU48" s="601"/>
      <c r="AV48" s="315">
        <f>AZ41</f>
        <v>0</v>
      </c>
      <c r="AW48" s="152"/>
      <c r="AX48" s="316"/>
      <c r="AY48" s="317"/>
      <c r="AZ48" s="152"/>
      <c r="BA48" s="152"/>
      <c r="BB48" s="152"/>
      <c r="BC48" s="152"/>
    </row>
    <row r="49" spans="2:65" ht="15.95" customHeight="1" thickBot="1" x14ac:dyDescent="0.25">
      <c r="B49" s="578"/>
      <c r="C49" s="328"/>
      <c r="D49" s="152"/>
      <c r="E49" s="152"/>
      <c r="F49" s="152"/>
      <c r="G49" s="329"/>
      <c r="H49" s="244"/>
      <c r="I49" s="152"/>
      <c r="J49" s="152"/>
      <c r="K49" s="152"/>
      <c r="L49" s="152"/>
      <c r="M49" s="152"/>
      <c r="N49" s="152"/>
      <c r="O49" s="515" t="s">
        <v>240</v>
      </c>
      <c r="P49" s="515"/>
      <c r="Q49" s="193"/>
      <c r="R49" s="375">
        <f t="shared" si="22"/>
        <v>0</v>
      </c>
      <c r="S49" s="158"/>
      <c r="T49" s="158"/>
      <c r="U49" s="152"/>
      <c r="V49" s="152"/>
      <c r="W49" s="152"/>
      <c r="X49" s="152"/>
      <c r="Y49" s="152"/>
      <c r="Z49" s="152"/>
      <c r="AA49" s="152"/>
      <c r="AB49" s="152"/>
      <c r="AC49" s="152"/>
      <c r="AD49" s="599"/>
      <c r="AE49" s="599"/>
      <c r="AF49" s="599"/>
      <c r="AG49" s="245"/>
      <c r="AH49" s="152"/>
      <c r="AI49" s="282"/>
      <c r="AJ49" s="152"/>
      <c r="AK49" s="152"/>
      <c r="AL49" s="152"/>
      <c r="AM49" s="152"/>
      <c r="AN49" s="545"/>
      <c r="AO49" s="545"/>
      <c r="AP49" s="545"/>
      <c r="AQ49" s="290"/>
      <c r="AR49" s="152"/>
      <c r="AS49" s="152"/>
      <c r="AT49" s="321"/>
      <c r="AU49" s="321"/>
      <c r="AV49" s="152"/>
      <c r="AW49" s="152"/>
      <c r="AX49" s="152"/>
      <c r="AY49" s="152"/>
      <c r="AZ49" s="152"/>
      <c r="BA49" s="152"/>
      <c r="BB49" s="152"/>
      <c r="BC49" s="152"/>
    </row>
    <row r="50" spans="2:65" ht="15.95" customHeight="1" thickTop="1" thickBot="1" x14ac:dyDescent="0.3">
      <c r="B50" s="354"/>
      <c r="C50" s="331"/>
      <c r="D50" s="611" t="s">
        <v>242</v>
      </c>
      <c r="E50" s="612"/>
      <c r="F50" s="613"/>
      <c r="G50" s="614" t="s">
        <v>51</v>
      </c>
      <c r="H50" s="244"/>
      <c r="I50" s="152"/>
      <c r="J50" s="152"/>
      <c r="K50" s="152"/>
      <c r="L50" s="152"/>
      <c r="M50" s="152"/>
      <c r="N50" s="152"/>
      <c r="O50" s="533" t="s">
        <v>121</v>
      </c>
      <c r="P50" s="534"/>
      <c r="Q50" s="535"/>
      <c r="R50" s="367">
        <f>SUM(R42:R49)</f>
        <v>0</v>
      </c>
      <c r="S50" s="158"/>
      <c r="T50" s="158"/>
      <c r="U50" s="152"/>
      <c r="V50" s="152"/>
      <c r="W50" s="152"/>
      <c r="X50" s="152"/>
      <c r="Y50" s="152"/>
      <c r="Z50" s="152"/>
      <c r="AA50" s="152"/>
      <c r="AB50" s="152"/>
      <c r="AC50" s="152"/>
      <c r="AD50" s="599"/>
      <c r="AE50" s="599"/>
      <c r="AF50" s="599"/>
      <c r="AG50" s="245"/>
      <c r="AH50" s="158"/>
      <c r="AI50" s="282"/>
      <c r="AJ50" s="152"/>
      <c r="AK50" s="152"/>
      <c r="AL50" s="152"/>
      <c r="AM50" s="152"/>
      <c r="AN50" s="547" t="s">
        <v>121</v>
      </c>
      <c r="AO50" s="547"/>
      <c r="AP50" s="547"/>
      <c r="AQ50" s="366">
        <f>SUM(AQ40:AQ49)</f>
        <v>0</v>
      </c>
      <c r="AR50" s="152"/>
      <c r="AS50" s="152"/>
      <c r="AT50" s="609" t="s">
        <v>241</v>
      </c>
      <c r="AU50" s="610"/>
      <c r="AV50" s="327">
        <f>BE40</f>
        <v>0</v>
      </c>
      <c r="AW50" s="317"/>
      <c r="AX50" s="152"/>
      <c r="AY50" s="152"/>
      <c r="AZ50" s="152"/>
      <c r="BA50" s="152"/>
      <c r="BB50" s="152"/>
      <c r="BC50" s="152"/>
    </row>
    <row r="51" spans="2:65" ht="15.95" customHeight="1" thickBot="1" x14ac:dyDescent="0.3">
      <c r="B51" s="352"/>
      <c r="C51" s="328"/>
      <c r="D51" s="616" t="s">
        <v>246</v>
      </c>
      <c r="E51" s="617"/>
      <c r="F51" s="618"/>
      <c r="G51" s="615"/>
      <c r="H51" s="152"/>
      <c r="I51" s="152"/>
      <c r="J51" s="152"/>
      <c r="K51" s="152"/>
      <c r="L51" s="152"/>
      <c r="M51" s="152"/>
      <c r="N51" s="152"/>
      <c r="O51" s="152"/>
      <c r="P51" s="152"/>
      <c r="Q51" s="152"/>
      <c r="R51" s="152"/>
      <c r="S51" s="152"/>
      <c r="T51" s="152"/>
      <c r="U51" s="152"/>
      <c r="V51" s="152"/>
      <c r="W51" s="152"/>
      <c r="X51" s="152"/>
      <c r="Y51" s="152"/>
      <c r="Z51" s="152"/>
      <c r="AA51" s="152"/>
      <c r="AB51" s="152"/>
      <c r="AC51" s="152"/>
      <c r="AD51" s="547" t="s">
        <v>121</v>
      </c>
      <c r="AE51" s="547"/>
      <c r="AF51" s="547"/>
      <c r="AG51" s="366">
        <f>SUM(AG40:AG50)</f>
        <v>0</v>
      </c>
      <c r="AH51" s="330"/>
      <c r="AI51" s="282"/>
      <c r="AJ51" s="152"/>
      <c r="AK51" s="152"/>
      <c r="AL51" s="152"/>
      <c r="AM51" s="152"/>
      <c r="AN51" s="152"/>
      <c r="AO51" s="152"/>
      <c r="AP51" s="152"/>
      <c r="AQ51" s="152"/>
      <c r="AR51" s="152"/>
      <c r="AS51" s="152"/>
      <c r="AT51" s="152"/>
      <c r="AU51" s="152"/>
      <c r="AV51" s="152"/>
      <c r="AW51" s="152"/>
      <c r="AX51" s="152"/>
      <c r="AY51" s="152"/>
      <c r="AZ51" s="152"/>
      <c r="BA51" s="152"/>
      <c r="BB51" s="152"/>
      <c r="BC51" s="152"/>
    </row>
    <row r="52" spans="2:65" ht="15" customHeight="1" thickTop="1" x14ac:dyDescent="0.2">
      <c r="B52" s="352"/>
      <c r="C52" s="332"/>
      <c r="D52" s="152"/>
      <c r="E52" s="152"/>
      <c r="F52" s="152"/>
      <c r="G52" s="333"/>
      <c r="H52" s="28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330"/>
      <c r="AI52" s="282"/>
      <c r="AJ52" s="152"/>
      <c r="AK52" s="152"/>
      <c r="AL52" s="152"/>
      <c r="AM52" s="152"/>
      <c r="AN52" s="152"/>
      <c r="AO52" s="152"/>
      <c r="AP52" s="152"/>
      <c r="AQ52" s="152"/>
      <c r="AR52" s="152"/>
      <c r="AS52" s="152"/>
      <c r="AT52" s="152"/>
      <c r="AU52" s="152"/>
      <c r="AV52" s="152"/>
      <c r="AW52" s="152"/>
      <c r="AX52" s="152"/>
      <c r="AY52" s="152"/>
      <c r="AZ52" s="152"/>
      <c r="BA52" s="152"/>
      <c r="BB52" s="152"/>
      <c r="BC52" s="152"/>
    </row>
    <row r="53" spans="2:65" ht="15" customHeight="1" x14ac:dyDescent="0.2">
      <c r="B53" s="352"/>
      <c r="C53" s="332"/>
      <c r="D53" s="152"/>
      <c r="E53" s="152"/>
      <c r="F53" s="152"/>
      <c r="G53" s="282"/>
      <c r="H53" s="28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330"/>
      <c r="AI53" s="282"/>
      <c r="AJ53" s="152"/>
      <c r="AK53" s="152"/>
      <c r="AL53" s="152"/>
      <c r="AM53" s="152"/>
      <c r="AN53" s="152"/>
      <c r="AO53" s="152"/>
      <c r="AP53" s="152"/>
      <c r="AQ53" s="152"/>
      <c r="AR53" s="152"/>
      <c r="AS53" s="152"/>
      <c r="AT53" s="152"/>
      <c r="AU53" s="152"/>
      <c r="AV53" s="152"/>
      <c r="AW53" s="152"/>
      <c r="AX53" s="152"/>
      <c r="AY53" s="152"/>
      <c r="AZ53" s="152"/>
      <c r="BA53" s="152"/>
      <c r="BB53" s="152"/>
      <c r="BC53" s="152"/>
    </row>
    <row r="54" spans="2:65" ht="15" customHeight="1" x14ac:dyDescent="0.2">
      <c r="B54" s="352"/>
      <c r="C54" s="332"/>
      <c r="D54" s="152"/>
      <c r="E54" s="152"/>
      <c r="F54" s="152"/>
      <c r="G54" s="282"/>
      <c r="H54" s="152"/>
      <c r="I54" s="152"/>
      <c r="J54" s="152"/>
      <c r="K54" s="152"/>
      <c r="L54" s="152"/>
      <c r="M54" s="152"/>
      <c r="N54" s="152"/>
      <c r="O54" s="152"/>
      <c r="P54" s="152"/>
      <c r="Q54" s="152"/>
      <c r="R54" s="152"/>
      <c r="S54" s="152"/>
      <c r="T54" s="152"/>
      <c r="U54" s="152"/>
      <c r="V54" s="152"/>
      <c r="W54" s="152"/>
      <c r="X54" s="152"/>
      <c r="Y54" s="152"/>
      <c r="Z54" s="152"/>
      <c r="AA54" s="152"/>
      <c r="AB54" s="152"/>
      <c r="AC54" s="152"/>
      <c r="AD54" s="233"/>
      <c r="AE54" s="233"/>
      <c r="AF54" s="334"/>
      <c r="AG54" s="152"/>
      <c r="AH54" s="330"/>
      <c r="AI54" s="282"/>
      <c r="AJ54" s="152"/>
      <c r="AK54" s="152"/>
      <c r="AL54" s="152"/>
      <c r="AM54" s="152"/>
      <c r="AN54" s="152"/>
      <c r="AO54" s="152"/>
      <c r="AP54" s="152"/>
      <c r="AQ54" s="152"/>
      <c r="AR54" s="152"/>
      <c r="AS54" s="152"/>
      <c r="AT54" s="152"/>
      <c r="AU54" s="152"/>
      <c r="AV54" s="152"/>
      <c r="AW54" s="152"/>
      <c r="AX54" s="152"/>
      <c r="AY54" s="152"/>
      <c r="AZ54" s="152"/>
      <c r="BA54" s="152"/>
      <c r="BB54" s="152"/>
      <c r="BC54" s="152"/>
    </row>
    <row r="55" spans="2:65" s="152" customFormat="1" ht="15" customHeight="1" x14ac:dyDescent="0.2">
      <c r="B55" s="352"/>
      <c r="C55" s="332"/>
      <c r="AB55" s="282"/>
      <c r="AC55" s="282"/>
      <c r="AD55" s="233"/>
      <c r="AE55" s="233"/>
      <c r="AF55" s="334"/>
      <c r="AH55" s="330"/>
      <c r="AM55" s="282"/>
      <c r="BD55" s="154"/>
      <c r="BE55" s="154"/>
      <c r="BF55" s="154"/>
      <c r="BG55" s="154"/>
      <c r="BH55" s="154"/>
      <c r="BI55" s="154"/>
      <c r="BJ55" s="154"/>
      <c r="BK55" s="154"/>
      <c r="BL55" s="154"/>
      <c r="BM55" s="154"/>
    </row>
    <row r="56" spans="2:65" s="152" customFormat="1" ht="15" customHeight="1" x14ac:dyDescent="0.2">
      <c r="B56" s="352"/>
      <c r="C56" s="332"/>
      <c r="AB56" s="282"/>
      <c r="AC56" s="282"/>
      <c r="AD56" s="233"/>
      <c r="AE56" s="233"/>
      <c r="AF56" s="334"/>
      <c r="AG56" s="282"/>
      <c r="AH56" s="330"/>
      <c r="AM56" s="282"/>
      <c r="AN56" s="282"/>
      <c r="AO56" s="282"/>
    </row>
    <row r="57" spans="2:65" s="152" customFormat="1" ht="15" hidden="1" customHeight="1" x14ac:dyDescent="0.2">
      <c r="B57" s="352"/>
      <c r="C57" s="332"/>
      <c r="AB57" s="282"/>
      <c r="AC57" s="282"/>
      <c r="AD57" s="233"/>
      <c r="AE57" s="233"/>
      <c r="AF57" s="334"/>
      <c r="AG57" s="282"/>
      <c r="AH57" s="282"/>
      <c r="AM57" s="282"/>
      <c r="AN57" s="282"/>
      <c r="AO57" s="282"/>
    </row>
    <row r="58" spans="2:65" s="152" customFormat="1" ht="15" hidden="1" customHeight="1" thickBot="1" x14ac:dyDescent="0.25">
      <c r="B58" s="352"/>
      <c r="C58" s="335"/>
      <c r="D58" s="154"/>
      <c r="E58" s="154"/>
      <c r="F58" s="154"/>
      <c r="G58" s="336" t="s">
        <v>51</v>
      </c>
      <c r="AB58" s="282"/>
      <c r="AC58" s="282"/>
      <c r="AD58" s="233"/>
      <c r="AE58" s="233"/>
      <c r="AF58" s="334"/>
      <c r="AG58" s="282"/>
      <c r="AH58" s="233"/>
      <c r="AM58" s="282"/>
      <c r="AN58" s="282"/>
      <c r="AO58" s="282"/>
    </row>
    <row r="59" spans="2:65" s="152" customFormat="1" ht="15" hidden="1" customHeight="1" thickBot="1" x14ac:dyDescent="0.25">
      <c r="B59" s="352"/>
      <c r="C59" s="335"/>
      <c r="D59" s="154"/>
      <c r="E59" s="154"/>
      <c r="F59" s="154"/>
      <c r="G59" s="338" t="s">
        <v>50</v>
      </c>
      <c r="AB59" s="282"/>
      <c r="AC59" s="282"/>
      <c r="AD59" s="233"/>
      <c r="AE59" s="233"/>
      <c r="AF59" s="334"/>
      <c r="AG59" s="282"/>
      <c r="AH59" s="233"/>
      <c r="AM59" s="282"/>
      <c r="AN59" s="282"/>
      <c r="AO59" s="282"/>
    </row>
    <row r="60" spans="2:65" ht="15" hidden="1" customHeight="1" x14ac:dyDescent="0.2">
      <c r="P60" s="336" t="s">
        <v>243</v>
      </c>
      <c r="AB60" s="337"/>
      <c r="AC60" s="337"/>
      <c r="AD60" s="233"/>
      <c r="AE60" s="233"/>
      <c r="AF60" s="334"/>
      <c r="AG60" s="282"/>
      <c r="AH60" s="337"/>
      <c r="AI60" s="152"/>
      <c r="AJ60" s="152"/>
      <c r="AK60" s="152"/>
      <c r="AL60" s="152"/>
      <c r="AM60" s="337"/>
      <c r="AN60" s="282"/>
      <c r="AO60" s="282"/>
      <c r="AP60" s="152"/>
      <c r="AQ60" s="152"/>
      <c r="AT60" s="152"/>
      <c r="AU60" s="152"/>
      <c r="AV60" s="152"/>
      <c r="AW60" s="152"/>
      <c r="AX60" s="152"/>
      <c r="AY60" s="152"/>
      <c r="AZ60" s="152"/>
      <c r="BA60" s="152"/>
      <c r="BB60" s="152"/>
      <c r="BC60" s="152"/>
      <c r="BD60" s="152"/>
      <c r="BE60" s="152"/>
      <c r="BF60" s="152"/>
      <c r="BG60" s="152"/>
      <c r="BH60" s="152"/>
      <c r="BI60" s="152"/>
      <c r="BJ60" s="152"/>
      <c r="BK60" s="152"/>
      <c r="BL60" s="152"/>
      <c r="BM60" s="152"/>
    </row>
    <row r="61" spans="2:65" ht="15" hidden="1" customHeight="1" thickBot="1" x14ac:dyDescent="0.25">
      <c r="P61" s="338" t="s">
        <v>244</v>
      </c>
      <c r="AB61" s="337"/>
      <c r="AC61" s="337"/>
      <c r="AD61" s="337"/>
      <c r="AE61" s="337"/>
      <c r="AF61" s="337"/>
      <c r="AG61" s="337"/>
      <c r="AH61" s="337"/>
      <c r="AM61" s="337"/>
      <c r="AN61" s="337"/>
      <c r="AO61" s="337"/>
      <c r="AT61" s="339"/>
      <c r="AU61" s="339"/>
      <c r="AV61" s="339"/>
      <c r="AW61" s="339"/>
      <c r="AX61" s="339"/>
      <c r="AY61" s="339"/>
      <c r="AZ61" s="339"/>
      <c r="BA61" s="339"/>
      <c r="BB61" s="339"/>
    </row>
    <row r="62" spans="2:65" ht="15" hidden="1" customHeight="1" x14ac:dyDescent="0.2">
      <c r="AB62" s="337"/>
      <c r="AC62" s="337"/>
      <c r="AD62" s="340"/>
      <c r="AE62" s="340"/>
      <c r="AF62" s="341"/>
      <c r="AG62" s="337"/>
      <c r="AH62" s="337"/>
      <c r="AM62" s="337"/>
      <c r="AN62" s="337"/>
      <c r="AO62" s="337"/>
      <c r="AT62" s="339"/>
      <c r="AU62" s="339"/>
      <c r="AV62" s="339"/>
      <c r="AW62" s="339"/>
      <c r="AX62" s="339"/>
      <c r="AY62" s="339"/>
      <c r="AZ62" s="339"/>
      <c r="BA62" s="339"/>
      <c r="BB62" s="339"/>
    </row>
    <row r="63" spans="2:65" ht="15" customHeight="1" x14ac:dyDescent="0.25">
      <c r="AB63" s="337"/>
      <c r="AC63" s="337"/>
      <c r="AD63" s="337"/>
      <c r="AE63" s="337"/>
      <c r="AF63" s="337"/>
      <c r="AG63" s="337"/>
      <c r="AH63" s="342"/>
      <c r="AM63" s="342"/>
      <c r="AN63" s="337"/>
      <c r="AO63" s="337"/>
      <c r="AT63" s="339"/>
      <c r="AU63" s="339"/>
      <c r="AV63" s="339"/>
      <c r="AW63" s="339"/>
      <c r="AX63" s="339"/>
      <c r="AY63" s="339"/>
      <c r="AZ63" s="339"/>
      <c r="BA63" s="339"/>
      <c r="BB63" s="339"/>
    </row>
    <row r="64" spans="2:65" ht="15" customHeight="1" x14ac:dyDescent="0.25">
      <c r="AB64" s="337"/>
      <c r="AC64" s="337"/>
      <c r="AD64" s="343"/>
      <c r="AE64" s="343"/>
      <c r="AF64" s="343"/>
      <c r="AG64" s="337"/>
      <c r="AH64" s="344"/>
      <c r="AM64" s="337"/>
      <c r="AN64" s="337"/>
      <c r="AO64" s="337"/>
      <c r="AT64" s="339"/>
      <c r="AU64" s="339"/>
      <c r="AV64" s="339"/>
      <c r="AW64" s="339"/>
      <c r="AX64" s="339"/>
      <c r="AY64" s="339"/>
      <c r="AZ64" s="339"/>
      <c r="BA64" s="339"/>
      <c r="BB64" s="339"/>
    </row>
    <row r="65" spans="28:54" ht="15" customHeight="1" x14ac:dyDescent="0.2">
      <c r="AB65" s="345"/>
      <c r="AC65" s="345"/>
      <c r="AD65" s="605"/>
      <c r="AE65" s="605"/>
      <c r="AF65" s="337"/>
      <c r="AG65" s="337"/>
      <c r="AH65" s="344"/>
      <c r="AM65" s="337"/>
      <c r="AN65" s="337"/>
      <c r="AO65" s="337"/>
      <c r="AT65" s="339"/>
      <c r="AU65" s="339"/>
      <c r="AV65" s="339"/>
      <c r="AW65" s="339"/>
      <c r="AX65" s="339"/>
      <c r="AY65" s="339"/>
      <c r="AZ65" s="339"/>
      <c r="BA65" s="339"/>
      <c r="BB65" s="339"/>
    </row>
    <row r="66" spans="28:54" ht="15" customHeight="1" x14ac:dyDescent="0.2">
      <c r="AB66" s="337"/>
      <c r="AC66" s="337"/>
      <c r="AD66" s="605"/>
      <c r="AE66" s="605"/>
      <c r="AF66" s="337"/>
      <c r="AG66" s="337"/>
      <c r="AH66" s="344"/>
      <c r="AM66" s="337"/>
      <c r="AN66" s="337"/>
      <c r="AO66" s="337"/>
      <c r="AT66" s="339"/>
      <c r="AU66" s="339"/>
      <c r="AV66" s="339"/>
      <c r="AW66" s="339"/>
      <c r="AX66" s="339"/>
      <c r="AY66" s="339"/>
      <c r="AZ66" s="339"/>
      <c r="BA66" s="339"/>
      <c r="BB66" s="339"/>
    </row>
    <row r="67" spans="28:54" ht="15" customHeight="1" x14ac:dyDescent="0.2">
      <c r="AB67" s="337"/>
      <c r="AC67" s="337"/>
      <c r="AD67" s="606"/>
      <c r="AE67" s="606"/>
      <c r="AF67" s="346"/>
      <c r="AG67" s="337"/>
      <c r="AH67" s="344"/>
      <c r="AM67" s="337"/>
      <c r="AN67" s="337"/>
      <c r="AO67" s="337"/>
      <c r="AT67" s="339"/>
      <c r="AU67" s="339"/>
      <c r="AV67" s="339"/>
      <c r="AW67" s="339"/>
      <c r="AX67" s="339"/>
      <c r="AY67" s="339"/>
      <c r="AZ67" s="339"/>
      <c r="BA67" s="339"/>
      <c r="BB67" s="339"/>
    </row>
    <row r="68" spans="28:54" ht="15" customHeight="1" x14ac:dyDescent="0.2">
      <c r="AB68" s="337"/>
      <c r="AC68" s="337"/>
      <c r="AD68" s="606"/>
      <c r="AE68" s="606"/>
      <c r="AF68" s="346"/>
      <c r="AG68" s="337"/>
      <c r="AH68" s="344"/>
      <c r="AM68" s="347"/>
      <c r="AN68" s="337"/>
      <c r="AO68" s="337"/>
    </row>
    <row r="69" spans="28:54" ht="15" customHeight="1" x14ac:dyDescent="0.2">
      <c r="AB69" s="337"/>
      <c r="AC69" s="337"/>
      <c r="AD69" s="607"/>
      <c r="AE69" s="607"/>
      <c r="AF69" s="346"/>
      <c r="AG69" s="337"/>
      <c r="AH69" s="344"/>
      <c r="AM69" s="347"/>
      <c r="AN69" s="337"/>
      <c r="AO69" s="337"/>
    </row>
    <row r="70" spans="28:54" ht="15" customHeight="1" x14ac:dyDescent="0.25">
      <c r="AB70" s="337"/>
      <c r="AC70" s="337"/>
      <c r="AD70" s="608"/>
      <c r="AE70" s="608"/>
      <c r="AF70" s="348"/>
      <c r="AG70" s="337"/>
      <c r="AH70" s="344"/>
      <c r="AM70" s="337"/>
      <c r="AN70" s="337"/>
      <c r="AO70" s="337"/>
    </row>
    <row r="71" spans="28:54" ht="15" customHeight="1" x14ac:dyDescent="0.2">
      <c r="AB71" s="337"/>
      <c r="AC71" s="337"/>
      <c r="AD71" s="337"/>
      <c r="AE71" s="337"/>
      <c r="AF71" s="337"/>
      <c r="AG71" s="337"/>
      <c r="AH71" s="344"/>
      <c r="AM71" s="347"/>
      <c r="AN71" s="337"/>
      <c r="AO71" s="337"/>
    </row>
    <row r="72" spans="28:54" ht="15" customHeight="1" x14ac:dyDescent="0.2">
      <c r="AB72" s="337"/>
      <c r="AC72" s="337"/>
      <c r="AD72" s="337"/>
      <c r="AE72" s="337"/>
      <c r="AF72" s="337"/>
      <c r="AG72" s="337"/>
      <c r="AH72" s="337"/>
      <c r="AM72" s="347"/>
      <c r="AN72" s="337"/>
      <c r="AO72" s="337"/>
    </row>
    <row r="73" spans="28:54" ht="15" customHeight="1" x14ac:dyDescent="0.2">
      <c r="AB73" s="337"/>
      <c r="AC73" s="337"/>
      <c r="AD73" s="337"/>
      <c r="AE73" s="337"/>
      <c r="AF73" s="337"/>
      <c r="AG73" s="337"/>
      <c r="AH73" s="344"/>
      <c r="AM73" s="341"/>
      <c r="AN73" s="337"/>
      <c r="AO73" s="337"/>
    </row>
    <row r="74" spans="28:54" ht="15" customHeight="1" x14ac:dyDescent="0.2">
      <c r="AB74" s="337"/>
      <c r="AC74" s="337"/>
      <c r="AD74" s="337"/>
      <c r="AE74" s="337"/>
      <c r="AF74" s="337"/>
      <c r="AG74" s="337"/>
      <c r="AH74" s="340"/>
      <c r="AM74" s="337"/>
      <c r="AN74" s="337"/>
      <c r="AO74" s="337"/>
    </row>
    <row r="75" spans="28:54" ht="15" customHeight="1" x14ac:dyDescent="0.2">
      <c r="AB75" s="337"/>
      <c r="AC75" s="337"/>
      <c r="AD75" s="337"/>
      <c r="AE75" s="337"/>
      <c r="AF75" s="337"/>
      <c r="AG75" s="337"/>
      <c r="AH75" s="337"/>
      <c r="AM75" s="337"/>
      <c r="AN75" s="337"/>
      <c r="AO75" s="337"/>
    </row>
    <row r="76" spans="28:54" ht="15" customHeight="1" x14ac:dyDescent="0.2">
      <c r="AB76" s="349"/>
      <c r="AC76" s="349"/>
      <c r="AD76" s="337"/>
      <c r="AE76" s="337"/>
      <c r="AF76" s="337"/>
      <c r="AG76" s="337"/>
      <c r="AI76" s="337"/>
      <c r="AJ76" s="337"/>
      <c r="AK76" s="337"/>
      <c r="AL76" s="337"/>
      <c r="AN76" s="337"/>
      <c r="AO76" s="337"/>
    </row>
    <row r="77" spans="28:54" ht="15" customHeight="1" x14ac:dyDescent="0.2">
      <c r="AB77" s="349"/>
      <c r="AC77" s="349"/>
    </row>
    <row r="78" spans="28:54" ht="15" customHeight="1" x14ac:dyDescent="0.2">
      <c r="AB78" s="349"/>
      <c r="AC78" s="349"/>
    </row>
    <row r="79" spans="28:54" ht="15" customHeight="1" x14ac:dyDescent="0.2"/>
    <row r="80" spans="28:54"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sheetData>
  <sheetProtection algorithmName="SHA-512" hashValue="XMiUvRPER/UAk6Sn/uSCB+4q4ddTcgJNI8His0aHArNtawTscQ5nV7uFyse+bS7DZGmnRIJjryXxmHBydveagg==" saltValue="1Ktvh4N1XYP5HYuz8QJjGw==" spinCount="100000" sheet="1" formatCells="0" formatColumns="0" formatRows="0" insertColumns="0" insertRows="0" sort="0" autoFilter="0"/>
  <mergeCells count="205">
    <mergeCell ref="AD66:AE66"/>
    <mergeCell ref="AD67:AE67"/>
    <mergeCell ref="AD68:AE68"/>
    <mergeCell ref="AD69:AE69"/>
    <mergeCell ref="AD70:AE70"/>
    <mergeCell ref="AT50:AU50"/>
    <mergeCell ref="AD51:AF51"/>
    <mergeCell ref="D50:F50"/>
    <mergeCell ref="G50:G51"/>
    <mergeCell ref="D51:F51"/>
    <mergeCell ref="AD65:AE65"/>
    <mergeCell ref="O49:P49"/>
    <mergeCell ref="AD49:AF49"/>
    <mergeCell ref="AN49:AP49"/>
    <mergeCell ref="C48:D48"/>
    <mergeCell ref="O50:Q50"/>
    <mergeCell ref="AD50:AF50"/>
    <mergeCell ref="AN50:AP50"/>
    <mergeCell ref="O47:P47"/>
    <mergeCell ref="AD47:AF47"/>
    <mergeCell ref="AN47:AP47"/>
    <mergeCell ref="AT47:AU47"/>
    <mergeCell ref="O48:P48"/>
    <mergeCell ref="AD48:AF48"/>
    <mergeCell ref="AN48:AP48"/>
    <mergeCell ref="AT48:AU48"/>
    <mergeCell ref="O45:P45"/>
    <mergeCell ref="T45:V45"/>
    <mergeCell ref="AD45:AF45"/>
    <mergeCell ref="AI45:AK45"/>
    <mergeCell ref="AN45:AP45"/>
    <mergeCell ref="O46:P46"/>
    <mergeCell ref="AD46:AF46"/>
    <mergeCell ref="AN46:AP46"/>
    <mergeCell ref="O43:P43"/>
    <mergeCell ref="T43:U43"/>
    <mergeCell ref="AD43:AF43"/>
    <mergeCell ref="AI43:AK43"/>
    <mergeCell ref="AN43:AP43"/>
    <mergeCell ref="O44:P44"/>
    <mergeCell ref="T44:U44"/>
    <mergeCell ref="AD44:AF44"/>
    <mergeCell ref="AI44:AK44"/>
    <mergeCell ref="AN44:AP44"/>
    <mergeCell ref="AI41:AK41"/>
    <mergeCell ref="AN41:AP41"/>
    <mergeCell ref="AT41:AU41"/>
    <mergeCell ref="O42:P42"/>
    <mergeCell ref="T42:U42"/>
    <mergeCell ref="AD42:AF42"/>
    <mergeCell ref="AI42:AK42"/>
    <mergeCell ref="AN42:AP42"/>
    <mergeCell ref="O41:P41"/>
    <mergeCell ref="B38:B49"/>
    <mergeCell ref="I33:L33"/>
    <mergeCell ref="S38:W38"/>
    <mergeCell ref="AD38:AG38"/>
    <mergeCell ref="AI38:AL38"/>
    <mergeCell ref="AN38:AQ38"/>
    <mergeCell ref="AD39:AF39"/>
    <mergeCell ref="AI39:AK39"/>
    <mergeCell ref="AN39:AP39"/>
    <mergeCell ref="I38:L38"/>
    <mergeCell ref="AN36:AP36"/>
    <mergeCell ref="B16:B37"/>
    <mergeCell ref="I18:J18"/>
    <mergeCell ref="O40:R40"/>
    <mergeCell ref="T40:W40"/>
    <mergeCell ref="AD40:AF40"/>
    <mergeCell ref="AI40:AK40"/>
    <mergeCell ref="AN40:AP40"/>
    <mergeCell ref="I39:I40"/>
    <mergeCell ref="J39:J40"/>
    <mergeCell ref="K39:K40"/>
    <mergeCell ref="L39:L40"/>
    <mergeCell ref="T41:U41"/>
    <mergeCell ref="AD41:AF41"/>
    <mergeCell ref="I32:L32"/>
    <mergeCell ref="O37:P37"/>
    <mergeCell ref="S37:W37"/>
    <mergeCell ref="AN31:AO31"/>
    <mergeCell ref="AN32:AO32"/>
    <mergeCell ref="I28:L28"/>
    <mergeCell ref="AN33:AO33"/>
    <mergeCell ref="I29:I30"/>
    <mergeCell ref="J29:J30"/>
    <mergeCell ref="K29:K30"/>
    <mergeCell ref="L29:L30"/>
    <mergeCell ref="AN34:AO34"/>
    <mergeCell ref="AN35:AO35"/>
    <mergeCell ref="V28:W28"/>
    <mergeCell ref="X28:Y28"/>
    <mergeCell ref="Z28:AA28"/>
    <mergeCell ref="AN28:AO28"/>
    <mergeCell ref="AN29:AO29"/>
    <mergeCell ref="AN30:AO30"/>
    <mergeCell ref="I20:K20"/>
    <mergeCell ref="O27:AA27"/>
    <mergeCell ref="AD27:AF27"/>
    <mergeCell ref="AN27:AO27"/>
    <mergeCell ref="K21:K22"/>
    <mergeCell ref="L21:L23"/>
    <mergeCell ref="O28:O29"/>
    <mergeCell ref="P28:Q28"/>
    <mergeCell ref="R28:S28"/>
    <mergeCell ref="T28:U28"/>
    <mergeCell ref="S24:T24"/>
    <mergeCell ref="AD24:AE24"/>
    <mergeCell ref="AI24:AJ24"/>
    <mergeCell ref="AN24:AO24"/>
    <mergeCell ref="AD25:AE26"/>
    <mergeCell ref="AF25:AF26"/>
    <mergeCell ref="AG25:AG26"/>
    <mergeCell ref="AI25:AK25"/>
    <mergeCell ref="AN25:AO25"/>
    <mergeCell ref="AN26:AO26"/>
    <mergeCell ref="S22:T22"/>
    <mergeCell ref="AI22:AJ22"/>
    <mergeCell ref="AN22:AO22"/>
    <mergeCell ref="S23:T23"/>
    <mergeCell ref="AD23:AE23"/>
    <mergeCell ref="AI23:AJ23"/>
    <mergeCell ref="AN23:AO23"/>
    <mergeCell ref="AD20:AE20"/>
    <mergeCell ref="AI20:AJ20"/>
    <mergeCell ref="AN20:AO20"/>
    <mergeCell ref="O21:P21"/>
    <mergeCell ref="S21:T21"/>
    <mergeCell ref="AD21:AE22"/>
    <mergeCell ref="AF21:AF22"/>
    <mergeCell ref="AG21:AG22"/>
    <mergeCell ref="AI21:AJ21"/>
    <mergeCell ref="AN21:AO21"/>
    <mergeCell ref="O20:P20"/>
    <mergeCell ref="S20:T20"/>
    <mergeCell ref="AN18:AO18"/>
    <mergeCell ref="O19:P19"/>
    <mergeCell ref="S19:T19"/>
    <mergeCell ref="AD19:AE19"/>
    <mergeCell ref="AI19:AJ19"/>
    <mergeCell ref="AN19:AO19"/>
    <mergeCell ref="AN16:AO16"/>
    <mergeCell ref="O17:P17"/>
    <mergeCell ref="S17:T17"/>
    <mergeCell ref="AD17:AE18"/>
    <mergeCell ref="AF17:AF18"/>
    <mergeCell ref="AG17:AG18"/>
    <mergeCell ref="AI17:AJ17"/>
    <mergeCell ref="AN17:AO17"/>
    <mergeCell ref="O18:P18"/>
    <mergeCell ref="S18:T18"/>
    <mergeCell ref="O16:P16"/>
    <mergeCell ref="S16:T16"/>
    <mergeCell ref="AD16:AE16"/>
    <mergeCell ref="AI16:AJ16"/>
    <mergeCell ref="AI18:AJ18"/>
    <mergeCell ref="AI8:AJ8"/>
    <mergeCell ref="AN8:AO8"/>
    <mergeCell ref="AD9:AF9"/>
    <mergeCell ref="AI9:AJ9"/>
    <mergeCell ref="AN9:AO9"/>
    <mergeCell ref="O15:P15"/>
    <mergeCell ref="S15:T15"/>
    <mergeCell ref="AD15:AG15"/>
    <mergeCell ref="AI15:AL15"/>
    <mergeCell ref="AN15:AQ15"/>
    <mergeCell ref="AQ11:AQ12"/>
    <mergeCell ref="O13:Q13"/>
    <mergeCell ref="S13:U13"/>
    <mergeCell ref="AN13:AP13"/>
    <mergeCell ref="O14:P14"/>
    <mergeCell ref="S14:T14"/>
    <mergeCell ref="BD3:BM3"/>
    <mergeCell ref="AD4:AE4"/>
    <mergeCell ref="AI4:AJ4"/>
    <mergeCell ref="AN4:AO4"/>
    <mergeCell ref="D2:G2"/>
    <mergeCell ref="I2:L2"/>
    <mergeCell ref="BD2:BE2"/>
    <mergeCell ref="B5:B15"/>
    <mergeCell ref="AD5:AE5"/>
    <mergeCell ref="AI5:AJ5"/>
    <mergeCell ref="AN5:AO5"/>
    <mergeCell ref="AD6:AE6"/>
    <mergeCell ref="AI6:AJ6"/>
    <mergeCell ref="AN6:AO6"/>
    <mergeCell ref="AD7:AE7"/>
    <mergeCell ref="AI7:AJ7"/>
    <mergeCell ref="AN7:AO7"/>
    <mergeCell ref="AI10:AJ10"/>
    <mergeCell ref="AN10:AO10"/>
    <mergeCell ref="O11:P11"/>
    <mergeCell ref="AI11:AK11"/>
    <mergeCell ref="AN11:AO12"/>
    <mergeCell ref="AP11:AP12"/>
    <mergeCell ref="AD8:AE8"/>
    <mergeCell ref="B3:B4"/>
    <mergeCell ref="C3:D4"/>
    <mergeCell ref="F3:G3"/>
    <mergeCell ref="I3:J3"/>
    <mergeCell ref="K3:L3"/>
    <mergeCell ref="O3:U3"/>
    <mergeCell ref="AD3:AG3"/>
    <mergeCell ref="AI3:AL3"/>
    <mergeCell ref="AN3:AQ3"/>
  </mergeCells>
  <conditionalFormatting sqref="L31 I33:L36">
    <cfRule type="cellIs" dxfId="58" priority="4" stopIfTrue="1" operator="lessThan">
      <formula>0</formula>
    </cfRule>
  </conditionalFormatting>
  <conditionalFormatting sqref="K31">
    <cfRule type="cellIs" dxfId="57" priority="3" operator="lessThan">
      <formula>0</formula>
    </cfRule>
  </conditionalFormatting>
  <conditionalFormatting sqref="L5:L17 G5:G47">
    <cfRule type="cellIs" dxfId="56" priority="2" operator="notEqual">
      <formula>F5</formula>
    </cfRule>
  </conditionalFormatting>
  <conditionalFormatting sqref="Q15:Q20 U15:U23 AF5:AF8 AK5:AK10 AP5:AP12 AF17:AF26 AK17:AK24 AG40:AG50 AL40:AL44 AQ40:AQ49 Q5:T10 P30:P35 R30:R35 T30:T35 V30:V35 X30:X35 Z30:Z35 Q42:Q49 V42:V44 AP17:AP35 AV5:AV40 AX5:AZ40 BI5:BK40 BG5:BG40 K5:L17 F5:G47">
    <cfRule type="cellIs" dxfId="55" priority="1" operator="lessThan">
      <formula>0</formula>
    </cfRule>
  </conditionalFormatting>
  <dataValidations count="14">
    <dataValidation type="custom" showInputMessage="1" showErrorMessage="1" error="לא מילאת את השורות ברצף ו/או שם הנושה בשורה הקודמת לא מכיל אותיות (חובה אות אחת לפחות)._x000a_נא לתקן בהתאם" sqref="AU6:AU40">
      <formula1>ISTEXT(AU5)</formula1>
    </dataValidation>
    <dataValidation type="custom" showInputMessage="1" showErrorMessage="1" error="אין אפשרות להכניס חוב בהסדר בשורה האחרונה. במידת הצורך, החליפו שורות עם חוב אחר שלא בהסדר" sqref="AY40">
      <formula1>"&gt;0"</formula1>
    </dataValidation>
    <dataValidation type="list" errorStyle="warning" allowBlank="1" showInputMessage="1" showErrorMessage="1" error="בחרת לרשום סוג משכנתא שונה מ'זכאות' או 'משלימה'. אם התכוונת לכך, אפשר להמשיך_x000a_" sqref="P5:P10">
      <formula1>$P$60:$P$61</formula1>
    </dataValidation>
    <dataValidation type="decimal" allowBlank="1" showInputMessage="1" showErrorMessage="1" error="רק ערכים מספריים מותרים !" promptTitle="שימו לב!" prompt="הקלדת ערך בתא זה, מונעת חישוב אוטומטי שלו, באמצעות המחשבונים. " sqref="F5 F9 F18:F23 F28:F30 F33 F35 F11 F41">
      <formula1>-1000000000</formula1>
      <formula2>1000000000</formula2>
    </dataValidation>
    <dataValidation type="list" allowBlank="1" showInputMessage="1" showErrorMessage="1" error="חובה לבחור מהתפריט !" prompt="בחרו: כן/לא." sqref="G50:G51">
      <formula1>$G$58:$G$59</formula1>
    </dataValidation>
    <dataValidation allowBlank="1" showInputMessage="1" showErrorMessage="1" promptTitle="שימו לב!" prompt="הקלדת ערך בתא זה, מונעת חישוב אוטומטי שלו, באמצעות המחשבונים. " sqref="BZZ5 WVN983049 WLR983049 WBV983049 VRZ983049 VID983049 UYH983049 UOL983049 UEP983049 TUT983049 TKX983049 TBB983049 SRF983049 SHJ983049 RXN983049 RNR983049 RDV983049 QTZ983049 QKD983049 QAH983049 PQL983049 PGP983049 OWT983049 OMX983049 ODB983049 NTF983049 NJJ983049 MZN983049 MPR983049 MFV983049 LVZ983049 LMD983049 LCH983049 KSL983049 KIP983049 JYT983049 JOX983049 JFB983049 IVF983049 ILJ983049 IBN983049 HRR983049 HHV983049 GXZ983049 GOD983049 GEH983049 FUL983049 FKP983049 FAT983049 EQX983049 EHB983049 DXF983049 DNJ983049 DDN983049 CTR983049 CJV983049 BZZ983049 BQD983049 BGH983049 AWL983049 AMP983049 ACT983049 SX983049 JB983049 F983052 WVN917513 WLR917513 WBV917513 VRZ917513 VID917513 UYH917513 UOL917513 UEP917513 TUT917513 TKX917513 TBB917513 SRF917513 SHJ917513 RXN917513 RNR917513 RDV917513 QTZ917513 QKD917513 QAH917513 PQL917513 PGP917513 OWT917513 OMX917513 ODB917513 NTF917513 NJJ917513 MZN917513 MPR917513 MFV917513 LVZ917513 LMD917513 LCH917513 KSL917513 KIP917513 JYT917513 JOX917513 JFB917513 IVF917513 ILJ917513 IBN917513 HRR917513 HHV917513 GXZ917513 GOD917513 GEH917513 FUL917513 FKP917513 FAT917513 EQX917513 EHB917513 DXF917513 DNJ917513 DDN917513 CTR917513 CJV917513 BZZ917513 BQD917513 BGH917513 AWL917513 AMP917513 ACT917513 SX917513 JB917513 F917516 WVN851977 WLR851977 WBV851977 VRZ851977 VID851977 UYH851977 UOL851977 UEP851977 TUT851977 TKX851977 TBB851977 SRF851977 SHJ851977 RXN851977 RNR851977 RDV851977 QTZ851977 QKD851977 QAH851977 PQL851977 PGP851977 OWT851977 OMX851977 ODB851977 NTF851977 NJJ851977 MZN851977 MPR851977 MFV851977 LVZ851977 LMD851977 LCH851977 KSL851977 KIP851977 JYT851977 JOX851977 JFB851977 IVF851977 ILJ851977 IBN851977 HRR851977 HHV851977 GXZ851977 GOD851977 GEH851977 FUL851977 FKP851977 FAT851977 EQX851977 EHB851977 DXF851977 DNJ851977 DDN851977 CTR851977 CJV851977 BZZ851977 BQD851977 BGH851977 AWL851977 AMP851977 ACT851977 SX851977 JB851977 F851980 WVN786441 WLR786441 WBV786441 VRZ786441 VID786441 UYH786441 UOL786441 UEP786441 TUT786441 TKX786441 TBB786441 SRF786441 SHJ786441 RXN786441 RNR786441 RDV786441 QTZ786441 QKD786441 QAH786441 PQL786441 PGP786441 OWT786441 OMX786441 ODB786441 NTF786441 NJJ786441 MZN786441 MPR786441 MFV786441 LVZ786441 LMD786441 LCH786441 KSL786441 KIP786441 JYT786441 JOX786441 JFB786441 IVF786441 ILJ786441 IBN786441 HRR786441 HHV786441 GXZ786441 GOD786441 GEH786441 FUL786441 FKP786441 FAT786441 EQX786441 EHB786441 DXF786441 DNJ786441 DDN786441 CTR786441 CJV786441 BZZ786441 BQD786441 BGH786441 AWL786441 AMP786441 ACT786441 SX786441 JB786441 F786444 WVN720905 WLR720905 WBV720905 VRZ720905 VID720905 UYH720905 UOL720905 UEP720905 TUT720905 TKX720905 TBB720905 SRF720905 SHJ720905 RXN720905 RNR720905 RDV720905 QTZ720905 QKD720905 QAH720905 PQL720905 PGP720905 OWT720905 OMX720905 ODB720905 NTF720905 NJJ720905 MZN720905 MPR720905 MFV720905 LVZ720905 LMD720905 LCH720905 KSL720905 KIP720905 JYT720905 JOX720905 JFB720905 IVF720905 ILJ720905 IBN720905 HRR720905 HHV720905 GXZ720905 GOD720905 GEH720905 FUL720905 FKP720905 FAT720905 EQX720905 EHB720905 DXF720905 DNJ720905 DDN720905 CTR720905 CJV720905 BZZ720905 BQD720905 BGH720905 AWL720905 AMP720905 ACT720905 SX720905 JB720905 F720908 WVN655369 WLR655369 WBV655369 VRZ655369 VID655369 UYH655369 UOL655369 UEP655369 TUT655369 TKX655369 TBB655369 SRF655369 SHJ655369 RXN655369 RNR655369 RDV655369 QTZ655369 QKD655369 QAH655369 PQL655369 PGP655369 OWT655369 OMX655369 ODB655369 NTF655369 NJJ655369 MZN655369 MPR655369 MFV655369 LVZ655369 LMD655369 LCH655369 KSL655369 KIP655369 JYT655369 JOX655369 JFB655369 IVF655369 ILJ655369 IBN655369 HRR655369 HHV655369 GXZ655369 GOD655369 GEH655369 FUL655369 FKP655369 FAT655369 EQX655369 EHB655369 DXF655369 DNJ655369 DDN655369 CTR655369 CJV655369 BZZ655369 BQD655369 BGH655369 AWL655369 AMP655369 ACT655369 SX655369 JB655369 F655372 WVN589833 WLR589833 WBV589833 VRZ589833 VID589833 UYH589833 UOL589833 UEP589833 TUT589833 TKX589833 TBB589833 SRF589833 SHJ589833 RXN589833 RNR589833 RDV589833 QTZ589833 QKD589833 QAH589833 PQL589833 PGP589833 OWT589833 OMX589833 ODB589833 NTF589833 NJJ589833 MZN589833 MPR589833 MFV589833 LVZ589833 LMD589833 LCH589833 KSL589833 KIP589833 JYT589833 JOX589833 JFB589833 IVF589833 ILJ589833 IBN589833 HRR589833 HHV589833 GXZ589833 GOD589833 GEH589833 FUL589833 FKP589833 FAT589833 EQX589833 EHB589833 DXF589833 DNJ589833 DDN589833 CTR589833 CJV589833 BZZ589833 BQD589833 BGH589833 AWL589833 AMP589833 ACT589833 SX589833 JB589833 F589836 WVN524297 WLR524297 WBV524297 VRZ524297 VID524297 UYH524297 UOL524297 UEP524297 TUT524297 TKX524297 TBB524297 SRF524297 SHJ524297 RXN524297 RNR524297 RDV524297 QTZ524297 QKD524297 QAH524297 PQL524297 PGP524297 OWT524297 OMX524297 ODB524297 NTF524297 NJJ524297 MZN524297 MPR524297 MFV524297 LVZ524297 LMD524297 LCH524297 KSL524297 KIP524297 JYT524297 JOX524297 JFB524297 IVF524297 ILJ524297 IBN524297 HRR524297 HHV524297 GXZ524297 GOD524297 GEH524297 FUL524297 FKP524297 FAT524297 EQX524297 EHB524297 DXF524297 DNJ524297 DDN524297 CTR524297 CJV524297 BZZ524297 BQD524297 BGH524297 AWL524297 AMP524297 ACT524297 SX524297 JB524297 F524300 WVN458761 WLR458761 WBV458761 VRZ458761 VID458761 UYH458761 UOL458761 UEP458761 TUT458761 TKX458761 TBB458761 SRF458761 SHJ458761 RXN458761 RNR458761 RDV458761 QTZ458761 QKD458761 QAH458761 PQL458761 PGP458761 OWT458761 OMX458761 ODB458761 NTF458761 NJJ458761 MZN458761 MPR458761 MFV458761 LVZ458761 LMD458761 LCH458761 KSL458761 KIP458761 JYT458761 JOX458761 JFB458761 IVF458761 ILJ458761 IBN458761 HRR458761 HHV458761 GXZ458761 GOD458761 GEH458761 FUL458761 FKP458761 FAT458761 EQX458761 EHB458761 DXF458761 DNJ458761 DDN458761 CTR458761 CJV458761 BZZ458761 BQD458761 BGH458761 AWL458761 AMP458761 ACT458761 SX458761 JB458761 F458764 WVN393225 WLR393225 WBV393225 VRZ393225 VID393225 UYH393225 UOL393225 UEP393225 TUT393225 TKX393225 TBB393225 SRF393225 SHJ393225 RXN393225 RNR393225 RDV393225 QTZ393225 QKD393225 QAH393225 PQL393225 PGP393225 OWT393225 OMX393225 ODB393225 NTF393225 NJJ393225 MZN393225 MPR393225 MFV393225 LVZ393225 LMD393225 LCH393225 KSL393225 KIP393225 JYT393225 JOX393225 JFB393225 IVF393225 ILJ393225 IBN393225 HRR393225 HHV393225 GXZ393225 GOD393225 GEH393225 FUL393225 FKP393225 FAT393225 EQX393225 EHB393225 DXF393225 DNJ393225 DDN393225 CTR393225 CJV393225 BZZ393225 BQD393225 BGH393225 AWL393225 AMP393225 ACT393225 SX393225 JB393225 F393228 WVN327689 WLR327689 WBV327689 VRZ327689 VID327689 UYH327689 UOL327689 UEP327689 TUT327689 TKX327689 TBB327689 SRF327689 SHJ327689 RXN327689 RNR327689 RDV327689 QTZ327689 QKD327689 QAH327689 PQL327689 PGP327689 OWT327689 OMX327689 ODB327689 NTF327689 NJJ327689 MZN327689 MPR327689 MFV327689 LVZ327689 LMD327689 LCH327689 KSL327689 KIP327689 JYT327689 JOX327689 JFB327689 IVF327689 ILJ327689 IBN327689 HRR327689 HHV327689 GXZ327689 GOD327689 GEH327689 FUL327689 FKP327689 FAT327689 EQX327689 EHB327689 DXF327689 DNJ327689 DDN327689 CTR327689 CJV327689 BZZ327689 BQD327689 BGH327689 AWL327689 AMP327689 ACT327689 SX327689 JB327689 F327692 WVN262153 WLR262153 WBV262153 VRZ262153 VID262153 UYH262153 UOL262153 UEP262153 TUT262153 TKX262153 TBB262153 SRF262153 SHJ262153 RXN262153 RNR262153 RDV262153 QTZ262153 QKD262153 QAH262153 PQL262153 PGP262153 OWT262153 OMX262153 ODB262153 NTF262153 NJJ262153 MZN262153 MPR262153 MFV262153 LVZ262153 LMD262153 LCH262153 KSL262153 KIP262153 JYT262153 JOX262153 JFB262153 IVF262153 ILJ262153 IBN262153 HRR262153 HHV262153 GXZ262153 GOD262153 GEH262153 FUL262153 FKP262153 FAT262153 EQX262153 EHB262153 DXF262153 DNJ262153 DDN262153 CTR262153 CJV262153 BZZ262153 BQD262153 BGH262153 AWL262153 AMP262153 ACT262153 SX262153 JB262153 F262156 WVN196617 WLR196617 WBV196617 VRZ196617 VID196617 UYH196617 UOL196617 UEP196617 TUT196617 TKX196617 TBB196617 SRF196617 SHJ196617 RXN196617 RNR196617 RDV196617 QTZ196617 QKD196617 QAH196617 PQL196617 PGP196617 OWT196617 OMX196617 ODB196617 NTF196617 NJJ196617 MZN196617 MPR196617 MFV196617 LVZ196617 LMD196617 LCH196617 KSL196617 KIP196617 JYT196617 JOX196617 JFB196617 IVF196617 ILJ196617 IBN196617 HRR196617 HHV196617 GXZ196617 GOD196617 GEH196617 FUL196617 FKP196617 FAT196617 EQX196617 EHB196617 DXF196617 DNJ196617 DDN196617 CTR196617 CJV196617 BZZ196617 BQD196617 BGH196617 AWL196617 AMP196617 ACT196617 SX196617 JB196617 F196620 WVN131081 WLR131081 WBV131081 VRZ131081 VID131081 UYH131081 UOL131081 UEP131081 TUT131081 TKX131081 TBB131081 SRF131081 SHJ131081 RXN131081 RNR131081 RDV131081 QTZ131081 QKD131081 QAH131081 PQL131081 PGP131081 OWT131081 OMX131081 ODB131081 NTF131081 NJJ131081 MZN131081 MPR131081 MFV131081 LVZ131081 LMD131081 LCH131081 KSL131081 KIP131081 JYT131081 JOX131081 JFB131081 IVF131081 ILJ131081 IBN131081 HRR131081 HHV131081 GXZ131081 GOD131081 GEH131081 FUL131081 FKP131081 FAT131081 EQX131081 EHB131081 DXF131081 DNJ131081 DDN131081 CTR131081 CJV131081 BZZ131081 BQD131081 BGH131081 AWL131081 AMP131081 ACT131081 SX131081 JB131081 F131084 WVN65545 WLR65545 WBV65545 VRZ65545 VID65545 UYH65545 UOL65545 UEP65545 TUT65545 TKX65545 TBB65545 SRF65545 SHJ65545 RXN65545 RNR65545 RDV65545 QTZ65545 QKD65545 QAH65545 PQL65545 PGP65545 OWT65545 OMX65545 ODB65545 NTF65545 NJJ65545 MZN65545 MPR65545 MFV65545 LVZ65545 LMD65545 LCH65545 KSL65545 KIP65545 JYT65545 JOX65545 JFB65545 IVF65545 ILJ65545 IBN65545 HRR65545 HHV65545 GXZ65545 GOD65545 GEH65545 FUL65545 FKP65545 FAT65545 EQX65545 EHB65545 DXF65545 DNJ65545 DDN65545 CTR65545 CJV65545 BZZ65545 BQD65545 BGH65545 AWL65545 AMP65545 ACT65545 SX65545 JB65545 F65548 WVN9 WLR9 WBV9 VRZ9 VID9 UYH9 UOL9 UEP9 TUT9 TKX9 TBB9 SRF9 SHJ9 RXN9 RNR9 RDV9 QTZ9 QKD9 QAH9 PQL9 PGP9 OWT9 OMX9 ODB9 NTF9 NJJ9 MZN9 MPR9 MFV9 LVZ9 LMD9 LCH9 KSL9 KIP9 JYT9 JOX9 JFB9 IVF9 ILJ9 IBN9 HRR9 HHV9 GXZ9 GOD9 GEH9 FUL9 FKP9 FAT9 EQX9 EHB9 DXF9 DNJ9 DDN9 CTR9 CJV9 BZZ9 BQD9 BGH9 AWL9 AMP9 ACT9 SX9 JB9 BQD5 WVN983051 WLR983051 WBV983051 VRZ983051 VID983051 UYH983051 UOL983051 UEP983051 TUT983051 TKX983051 TBB983051 SRF983051 SHJ983051 RXN983051 RNR983051 RDV983051 QTZ983051 QKD983051 QAH983051 PQL983051 PGP983051 OWT983051 OMX983051 ODB983051 NTF983051 NJJ983051 MZN983051 MPR983051 MFV983051 LVZ983051 LMD983051 LCH983051 KSL983051 KIP983051 JYT983051 JOX983051 JFB983051 IVF983051 ILJ983051 IBN983051 HRR983051 HHV983051 GXZ983051 GOD983051 GEH983051 FUL983051 FKP983051 FAT983051 EQX983051 EHB983051 DXF983051 DNJ983051 DDN983051 CTR983051 CJV983051 BZZ983051 BQD983051 BGH983051 AWL983051 AMP983051 ACT983051 SX983051 JB983051 F983054 WVN917515 WLR917515 WBV917515 VRZ917515 VID917515 UYH917515 UOL917515 UEP917515 TUT917515 TKX917515 TBB917515 SRF917515 SHJ917515 RXN917515 RNR917515 RDV917515 QTZ917515 QKD917515 QAH917515 PQL917515 PGP917515 OWT917515 OMX917515 ODB917515 NTF917515 NJJ917515 MZN917515 MPR917515 MFV917515 LVZ917515 LMD917515 LCH917515 KSL917515 KIP917515 JYT917515 JOX917515 JFB917515 IVF917515 ILJ917515 IBN917515 HRR917515 HHV917515 GXZ917515 GOD917515 GEH917515 FUL917515 FKP917515 FAT917515 EQX917515 EHB917515 DXF917515 DNJ917515 DDN917515 CTR917515 CJV917515 BZZ917515 BQD917515 BGH917515 AWL917515 AMP917515 ACT917515 SX917515 JB917515 F917518 WVN851979 WLR851979 WBV851979 VRZ851979 VID851979 UYH851979 UOL851979 UEP851979 TUT851979 TKX851979 TBB851979 SRF851979 SHJ851979 RXN851979 RNR851979 RDV851979 QTZ851979 QKD851979 QAH851979 PQL851979 PGP851979 OWT851979 OMX851979 ODB851979 NTF851979 NJJ851979 MZN851979 MPR851979 MFV851979 LVZ851979 LMD851979 LCH851979 KSL851979 KIP851979 JYT851979 JOX851979 JFB851979 IVF851979 ILJ851979 IBN851979 HRR851979 HHV851979 GXZ851979 GOD851979 GEH851979 FUL851979 FKP851979 FAT851979 EQX851979 EHB851979 DXF851979 DNJ851979 DDN851979 CTR851979 CJV851979 BZZ851979 BQD851979 BGH851979 AWL851979 AMP851979 ACT851979 SX851979 JB851979 F851982 WVN786443 WLR786443 WBV786443 VRZ786443 VID786443 UYH786443 UOL786443 UEP786443 TUT786443 TKX786443 TBB786443 SRF786443 SHJ786443 RXN786443 RNR786443 RDV786443 QTZ786443 QKD786443 QAH786443 PQL786443 PGP786443 OWT786443 OMX786443 ODB786443 NTF786443 NJJ786443 MZN786443 MPR786443 MFV786443 LVZ786443 LMD786443 LCH786443 KSL786443 KIP786443 JYT786443 JOX786443 JFB786443 IVF786443 ILJ786443 IBN786443 HRR786443 HHV786443 GXZ786443 GOD786443 GEH786443 FUL786443 FKP786443 FAT786443 EQX786443 EHB786443 DXF786443 DNJ786443 DDN786443 CTR786443 CJV786443 BZZ786443 BQD786443 BGH786443 AWL786443 AMP786443 ACT786443 SX786443 JB786443 F786446 WVN720907 WLR720907 WBV720907 VRZ720907 VID720907 UYH720907 UOL720907 UEP720907 TUT720907 TKX720907 TBB720907 SRF720907 SHJ720907 RXN720907 RNR720907 RDV720907 QTZ720907 QKD720907 QAH720907 PQL720907 PGP720907 OWT720907 OMX720907 ODB720907 NTF720907 NJJ720907 MZN720907 MPR720907 MFV720907 LVZ720907 LMD720907 LCH720907 KSL720907 KIP720907 JYT720907 JOX720907 JFB720907 IVF720907 ILJ720907 IBN720907 HRR720907 HHV720907 GXZ720907 GOD720907 GEH720907 FUL720907 FKP720907 FAT720907 EQX720907 EHB720907 DXF720907 DNJ720907 DDN720907 CTR720907 CJV720907 BZZ720907 BQD720907 BGH720907 AWL720907 AMP720907 ACT720907 SX720907 JB720907 F720910 WVN655371 WLR655371 WBV655371 VRZ655371 VID655371 UYH655371 UOL655371 UEP655371 TUT655371 TKX655371 TBB655371 SRF655371 SHJ655371 RXN655371 RNR655371 RDV655371 QTZ655371 QKD655371 QAH655371 PQL655371 PGP655371 OWT655371 OMX655371 ODB655371 NTF655371 NJJ655371 MZN655371 MPR655371 MFV655371 LVZ655371 LMD655371 LCH655371 KSL655371 KIP655371 JYT655371 JOX655371 JFB655371 IVF655371 ILJ655371 IBN655371 HRR655371 HHV655371 GXZ655371 GOD655371 GEH655371 FUL655371 FKP655371 FAT655371 EQX655371 EHB655371 DXF655371 DNJ655371 DDN655371 CTR655371 CJV655371 BZZ655371 BQD655371 BGH655371 AWL655371 AMP655371 ACT655371 SX655371 JB655371 F655374 WVN589835 WLR589835 WBV589835 VRZ589835 VID589835 UYH589835 UOL589835 UEP589835 TUT589835 TKX589835 TBB589835 SRF589835 SHJ589835 RXN589835 RNR589835 RDV589835 QTZ589835 QKD589835 QAH589835 PQL589835 PGP589835 OWT589835 OMX589835 ODB589835 NTF589835 NJJ589835 MZN589835 MPR589835 MFV589835 LVZ589835 LMD589835 LCH589835 KSL589835 KIP589835 JYT589835 JOX589835 JFB589835 IVF589835 ILJ589835 IBN589835 HRR589835 HHV589835 GXZ589835 GOD589835 GEH589835 FUL589835 FKP589835 FAT589835 EQX589835 EHB589835 DXF589835 DNJ589835 DDN589835 CTR589835 CJV589835 BZZ589835 BQD589835 BGH589835 AWL589835 AMP589835 ACT589835 SX589835 JB589835 F589838 WVN524299 WLR524299 WBV524299 VRZ524299 VID524299 UYH524299 UOL524299 UEP524299 TUT524299 TKX524299 TBB524299 SRF524299 SHJ524299 RXN524299 RNR524299 RDV524299 QTZ524299 QKD524299 QAH524299 PQL524299 PGP524299 OWT524299 OMX524299 ODB524299 NTF524299 NJJ524299 MZN524299 MPR524299 MFV524299 LVZ524299 LMD524299 LCH524299 KSL524299 KIP524299 JYT524299 JOX524299 JFB524299 IVF524299 ILJ524299 IBN524299 HRR524299 HHV524299 GXZ524299 GOD524299 GEH524299 FUL524299 FKP524299 FAT524299 EQX524299 EHB524299 DXF524299 DNJ524299 DDN524299 CTR524299 CJV524299 BZZ524299 BQD524299 BGH524299 AWL524299 AMP524299 ACT524299 SX524299 JB524299 F524302 WVN458763 WLR458763 WBV458763 VRZ458763 VID458763 UYH458763 UOL458763 UEP458763 TUT458763 TKX458763 TBB458763 SRF458763 SHJ458763 RXN458763 RNR458763 RDV458763 QTZ458763 QKD458763 QAH458763 PQL458763 PGP458763 OWT458763 OMX458763 ODB458763 NTF458763 NJJ458763 MZN458763 MPR458763 MFV458763 LVZ458763 LMD458763 LCH458763 KSL458763 KIP458763 JYT458763 JOX458763 JFB458763 IVF458763 ILJ458763 IBN458763 HRR458763 HHV458763 GXZ458763 GOD458763 GEH458763 FUL458763 FKP458763 FAT458763 EQX458763 EHB458763 DXF458763 DNJ458763 DDN458763 CTR458763 CJV458763 BZZ458763 BQD458763 BGH458763 AWL458763 AMP458763 ACT458763 SX458763 JB458763 F458766 WVN393227 WLR393227 WBV393227 VRZ393227 VID393227 UYH393227 UOL393227 UEP393227 TUT393227 TKX393227 TBB393227 SRF393227 SHJ393227 RXN393227 RNR393227 RDV393227 QTZ393227 QKD393227 QAH393227 PQL393227 PGP393227 OWT393227 OMX393227 ODB393227 NTF393227 NJJ393227 MZN393227 MPR393227 MFV393227 LVZ393227 LMD393227 LCH393227 KSL393227 KIP393227 JYT393227 JOX393227 JFB393227 IVF393227 ILJ393227 IBN393227 HRR393227 HHV393227 GXZ393227 GOD393227 GEH393227 FUL393227 FKP393227 FAT393227 EQX393227 EHB393227 DXF393227 DNJ393227 DDN393227 CTR393227 CJV393227 BZZ393227 BQD393227 BGH393227 AWL393227 AMP393227 ACT393227 SX393227 JB393227 F393230 WVN327691 WLR327691 WBV327691 VRZ327691 VID327691 UYH327691 UOL327691 UEP327691 TUT327691 TKX327691 TBB327691 SRF327691 SHJ327691 RXN327691 RNR327691 RDV327691 QTZ327691 QKD327691 QAH327691 PQL327691 PGP327691 OWT327691 OMX327691 ODB327691 NTF327691 NJJ327691 MZN327691 MPR327691 MFV327691 LVZ327691 LMD327691 LCH327691 KSL327691 KIP327691 JYT327691 JOX327691 JFB327691 IVF327691 ILJ327691 IBN327691 HRR327691 HHV327691 GXZ327691 GOD327691 GEH327691 FUL327691 FKP327691 FAT327691 EQX327691 EHB327691 DXF327691 DNJ327691 DDN327691 CTR327691 CJV327691 BZZ327691 BQD327691 BGH327691 AWL327691 AMP327691 ACT327691 SX327691 JB327691 F327694 WVN262155 WLR262155 WBV262155 VRZ262155 VID262155 UYH262155 UOL262155 UEP262155 TUT262155 TKX262155 TBB262155 SRF262155 SHJ262155 RXN262155 RNR262155 RDV262155 QTZ262155 QKD262155 QAH262155 PQL262155 PGP262155 OWT262155 OMX262155 ODB262155 NTF262155 NJJ262155 MZN262155 MPR262155 MFV262155 LVZ262155 LMD262155 LCH262155 KSL262155 KIP262155 JYT262155 JOX262155 JFB262155 IVF262155 ILJ262155 IBN262155 HRR262155 HHV262155 GXZ262155 GOD262155 GEH262155 FUL262155 FKP262155 FAT262155 EQX262155 EHB262155 DXF262155 DNJ262155 DDN262155 CTR262155 CJV262155 BZZ262155 BQD262155 BGH262155 AWL262155 AMP262155 ACT262155 SX262155 JB262155 F262158 WVN196619 WLR196619 WBV196619 VRZ196619 VID196619 UYH196619 UOL196619 UEP196619 TUT196619 TKX196619 TBB196619 SRF196619 SHJ196619 RXN196619 RNR196619 RDV196619 QTZ196619 QKD196619 QAH196619 PQL196619 PGP196619 OWT196619 OMX196619 ODB196619 NTF196619 NJJ196619 MZN196619 MPR196619 MFV196619 LVZ196619 LMD196619 LCH196619 KSL196619 KIP196619 JYT196619 JOX196619 JFB196619 IVF196619 ILJ196619 IBN196619 HRR196619 HHV196619 GXZ196619 GOD196619 GEH196619 FUL196619 FKP196619 FAT196619 EQX196619 EHB196619 DXF196619 DNJ196619 DDN196619 CTR196619 CJV196619 BZZ196619 BQD196619 BGH196619 AWL196619 AMP196619 ACT196619 SX196619 JB196619 F196622 WVN131083 WLR131083 WBV131083 VRZ131083 VID131083 UYH131083 UOL131083 UEP131083 TUT131083 TKX131083 TBB131083 SRF131083 SHJ131083 RXN131083 RNR131083 RDV131083 QTZ131083 QKD131083 QAH131083 PQL131083 PGP131083 OWT131083 OMX131083 ODB131083 NTF131083 NJJ131083 MZN131083 MPR131083 MFV131083 LVZ131083 LMD131083 LCH131083 KSL131083 KIP131083 JYT131083 JOX131083 JFB131083 IVF131083 ILJ131083 IBN131083 HRR131083 HHV131083 GXZ131083 GOD131083 GEH131083 FUL131083 FKP131083 FAT131083 EQX131083 EHB131083 DXF131083 DNJ131083 DDN131083 CTR131083 CJV131083 BZZ131083 BQD131083 BGH131083 AWL131083 AMP131083 ACT131083 SX131083 JB131083 F131086 WVN65547 WLR65547 WBV65547 VRZ65547 VID65547 UYH65547 UOL65547 UEP65547 TUT65547 TKX65547 TBB65547 SRF65547 SHJ65547 RXN65547 RNR65547 RDV65547 QTZ65547 QKD65547 QAH65547 PQL65547 PGP65547 OWT65547 OMX65547 ODB65547 NTF65547 NJJ65547 MZN65547 MPR65547 MFV65547 LVZ65547 LMD65547 LCH65547 KSL65547 KIP65547 JYT65547 JOX65547 JFB65547 IVF65547 ILJ65547 IBN65547 HRR65547 HHV65547 GXZ65547 GOD65547 GEH65547 FUL65547 FKP65547 FAT65547 EQX65547 EHB65547 DXF65547 DNJ65547 DDN65547 CTR65547 CJV65547 BZZ65547 BQD65547 BGH65547 AWL65547 AMP65547 ACT65547 SX65547 JB65547 F65550 WVN11 WLR11 WBV11 VRZ11 VID11 UYH11 UOL11 UEP11 TUT11 TKX11 TBB11 SRF11 SHJ11 RXN11 RNR11 RDV11 QTZ11 QKD11 QAH11 PQL11 PGP11 OWT11 OMX11 ODB11 NTF11 NJJ11 MZN11 MPR11 MFV11 LVZ11 LMD11 LCH11 KSL11 KIP11 JYT11 JOX11 JFB11 IVF11 ILJ11 IBN11 HRR11 HHV11 GXZ11 GOD11 GEH11 FUL11 FKP11 FAT11 EQX11 EHB11 DXF11 DNJ11 DDN11 CTR11 CJV11 BZZ11 BQD11 BGH11 AWL11 AMP11 ACT11 SX11 JB11 BGH5 WVN983059:WVN983064 WLR983059:WLR983064 WBV983059:WBV983064 VRZ983059:VRZ983064 VID983059:VID983064 UYH983059:UYH983064 UOL983059:UOL983064 UEP983059:UEP983064 TUT983059:TUT983064 TKX983059:TKX983064 TBB983059:TBB983064 SRF983059:SRF983064 SHJ983059:SHJ983064 RXN983059:RXN983064 RNR983059:RNR983064 RDV983059:RDV983064 QTZ983059:QTZ983064 QKD983059:QKD983064 QAH983059:QAH983064 PQL983059:PQL983064 PGP983059:PGP983064 OWT983059:OWT983064 OMX983059:OMX983064 ODB983059:ODB983064 NTF983059:NTF983064 NJJ983059:NJJ983064 MZN983059:MZN983064 MPR983059:MPR983064 MFV983059:MFV983064 LVZ983059:LVZ983064 LMD983059:LMD983064 LCH983059:LCH983064 KSL983059:KSL983064 KIP983059:KIP983064 JYT983059:JYT983064 JOX983059:JOX983064 JFB983059:JFB983064 IVF983059:IVF983064 ILJ983059:ILJ983064 IBN983059:IBN983064 HRR983059:HRR983064 HHV983059:HHV983064 GXZ983059:GXZ983064 GOD983059:GOD983064 GEH983059:GEH983064 FUL983059:FUL983064 FKP983059:FKP983064 FAT983059:FAT983064 EQX983059:EQX983064 EHB983059:EHB983064 DXF983059:DXF983064 DNJ983059:DNJ983064 DDN983059:DDN983064 CTR983059:CTR983064 CJV983059:CJV983064 BZZ983059:BZZ983064 BQD983059:BQD983064 BGH983059:BGH983064 AWL983059:AWL983064 AMP983059:AMP983064 ACT983059:ACT983064 SX983059:SX983064 JB983059:JB983064 F983062:F983067 WVN917523:WVN917528 WLR917523:WLR917528 WBV917523:WBV917528 VRZ917523:VRZ917528 VID917523:VID917528 UYH917523:UYH917528 UOL917523:UOL917528 UEP917523:UEP917528 TUT917523:TUT917528 TKX917523:TKX917528 TBB917523:TBB917528 SRF917523:SRF917528 SHJ917523:SHJ917528 RXN917523:RXN917528 RNR917523:RNR917528 RDV917523:RDV917528 QTZ917523:QTZ917528 QKD917523:QKD917528 QAH917523:QAH917528 PQL917523:PQL917528 PGP917523:PGP917528 OWT917523:OWT917528 OMX917523:OMX917528 ODB917523:ODB917528 NTF917523:NTF917528 NJJ917523:NJJ917528 MZN917523:MZN917528 MPR917523:MPR917528 MFV917523:MFV917528 LVZ917523:LVZ917528 LMD917523:LMD917528 LCH917523:LCH917528 KSL917523:KSL917528 KIP917523:KIP917528 JYT917523:JYT917528 JOX917523:JOX917528 JFB917523:JFB917528 IVF917523:IVF917528 ILJ917523:ILJ917528 IBN917523:IBN917528 HRR917523:HRR917528 HHV917523:HHV917528 GXZ917523:GXZ917528 GOD917523:GOD917528 GEH917523:GEH917528 FUL917523:FUL917528 FKP917523:FKP917528 FAT917523:FAT917528 EQX917523:EQX917528 EHB917523:EHB917528 DXF917523:DXF917528 DNJ917523:DNJ917528 DDN917523:DDN917528 CTR917523:CTR917528 CJV917523:CJV917528 BZZ917523:BZZ917528 BQD917523:BQD917528 BGH917523:BGH917528 AWL917523:AWL917528 AMP917523:AMP917528 ACT917523:ACT917528 SX917523:SX917528 JB917523:JB917528 F917526:F917531 WVN851987:WVN851992 WLR851987:WLR851992 WBV851987:WBV851992 VRZ851987:VRZ851992 VID851987:VID851992 UYH851987:UYH851992 UOL851987:UOL851992 UEP851987:UEP851992 TUT851987:TUT851992 TKX851987:TKX851992 TBB851987:TBB851992 SRF851987:SRF851992 SHJ851987:SHJ851992 RXN851987:RXN851992 RNR851987:RNR851992 RDV851987:RDV851992 QTZ851987:QTZ851992 QKD851987:QKD851992 QAH851987:QAH851992 PQL851987:PQL851992 PGP851987:PGP851992 OWT851987:OWT851992 OMX851987:OMX851992 ODB851987:ODB851992 NTF851987:NTF851992 NJJ851987:NJJ851992 MZN851987:MZN851992 MPR851987:MPR851992 MFV851987:MFV851992 LVZ851987:LVZ851992 LMD851987:LMD851992 LCH851987:LCH851992 KSL851987:KSL851992 KIP851987:KIP851992 JYT851987:JYT851992 JOX851987:JOX851992 JFB851987:JFB851992 IVF851987:IVF851992 ILJ851987:ILJ851992 IBN851987:IBN851992 HRR851987:HRR851992 HHV851987:HHV851992 GXZ851987:GXZ851992 GOD851987:GOD851992 GEH851987:GEH851992 FUL851987:FUL851992 FKP851987:FKP851992 FAT851987:FAT851992 EQX851987:EQX851992 EHB851987:EHB851992 DXF851987:DXF851992 DNJ851987:DNJ851992 DDN851987:DDN851992 CTR851987:CTR851992 CJV851987:CJV851992 BZZ851987:BZZ851992 BQD851987:BQD851992 BGH851987:BGH851992 AWL851987:AWL851992 AMP851987:AMP851992 ACT851987:ACT851992 SX851987:SX851992 JB851987:JB851992 F851990:F851995 WVN786451:WVN786456 WLR786451:WLR786456 WBV786451:WBV786456 VRZ786451:VRZ786456 VID786451:VID786456 UYH786451:UYH786456 UOL786451:UOL786456 UEP786451:UEP786456 TUT786451:TUT786456 TKX786451:TKX786456 TBB786451:TBB786456 SRF786451:SRF786456 SHJ786451:SHJ786456 RXN786451:RXN786456 RNR786451:RNR786456 RDV786451:RDV786456 QTZ786451:QTZ786456 QKD786451:QKD786456 QAH786451:QAH786456 PQL786451:PQL786456 PGP786451:PGP786456 OWT786451:OWT786456 OMX786451:OMX786456 ODB786451:ODB786456 NTF786451:NTF786456 NJJ786451:NJJ786456 MZN786451:MZN786456 MPR786451:MPR786456 MFV786451:MFV786456 LVZ786451:LVZ786456 LMD786451:LMD786456 LCH786451:LCH786456 KSL786451:KSL786456 KIP786451:KIP786456 JYT786451:JYT786456 JOX786451:JOX786456 JFB786451:JFB786456 IVF786451:IVF786456 ILJ786451:ILJ786456 IBN786451:IBN786456 HRR786451:HRR786456 HHV786451:HHV786456 GXZ786451:GXZ786456 GOD786451:GOD786456 GEH786451:GEH786456 FUL786451:FUL786456 FKP786451:FKP786456 FAT786451:FAT786456 EQX786451:EQX786456 EHB786451:EHB786456 DXF786451:DXF786456 DNJ786451:DNJ786456 DDN786451:DDN786456 CTR786451:CTR786456 CJV786451:CJV786456 BZZ786451:BZZ786456 BQD786451:BQD786456 BGH786451:BGH786456 AWL786451:AWL786456 AMP786451:AMP786456 ACT786451:ACT786456 SX786451:SX786456 JB786451:JB786456 F786454:F786459 WVN720915:WVN720920 WLR720915:WLR720920 WBV720915:WBV720920 VRZ720915:VRZ720920 VID720915:VID720920 UYH720915:UYH720920 UOL720915:UOL720920 UEP720915:UEP720920 TUT720915:TUT720920 TKX720915:TKX720920 TBB720915:TBB720920 SRF720915:SRF720920 SHJ720915:SHJ720920 RXN720915:RXN720920 RNR720915:RNR720920 RDV720915:RDV720920 QTZ720915:QTZ720920 QKD720915:QKD720920 QAH720915:QAH720920 PQL720915:PQL720920 PGP720915:PGP720920 OWT720915:OWT720920 OMX720915:OMX720920 ODB720915:ODB720920 NTF720915:NTF720920 NJJ720915:NJJ720920 MZN720915:MZN720920 MPR720915:MPR720920 MFV720915:MFV720920 LVZ720915:LVZ720920 LMD720915:LMD720920 LCH720915:LCH720920 KSL720915:KSL720920 KIP720915:KIP720920 JYT720915:JYT720920 JOX720915:JOX720920 JFB720915:JFB720920 IVF720915:IVF720920 ILJ720915:ILJ720920 IBN720915:IBN720920 HRR720915:HRR720920 HHV720915:HHV720920 GXZ720915:GXZ720920 GOD720915:GOD720920 GEH720915:GEH720920 FUL720915:FUL720920 FKP720915:FKP720920 FAT720915:FAT720920 EQX720915:EQX720920 EHB720915:EHB720920 DXF720915:DXF720920 DNJ720915:DNJ720920 DDN720915:DDN720920 CTR720915:CTR720920 CJV720915:CJV720920 BZZ720915:BZZ720920 BQD720915:BQD720920 BGH720915:BGH720920 AWL720915:AWL720920 AMP720915:AMP720920 ACT720915:ACT720920 SX720915:SX720920 JB720915:JB720920 F720918:F720923 WVN655379:WVN655384 WLR655379:WLR655384 WBV655379:WBV655384 VRZ655379:VRZ655384 VID655379:VID655384 UYH655379:UYH655384 UOL655379:UOL655384 UEP655379:UEP655384 TUT655379:TUT655384 TKX655379:TKX655384 TBB655379:TBB655384 SRF655379:SRF655384 SHJ655379:SHJ655384 RXN655379:RXN655384 RNR655379:RNR655384 RDV655379:RDV655384 QTZ655379:QTZ655384 QKD655379:QKD655384 QAH655379:QAH655384 PQL655379:PQL655384 PGP655379:PGP655384 OWT655379:OWT655384 OMX655379:OMX655384 ODB655379:ODB655384 NTF655379:NTF655384 NJJ655379:NJJ655384 MZN655379:MZN655384 MPR655379:MPR655384 MFV655379:MFV655384 LVZ655379:LVZ655384 LMD655379:LMD655384 LCH655379:LCH655384 KSL655379:KSL655384 KIP655379:KIP655384 JYT655379:JYT655384 JOX655379:JOX655384 JFB655379:JFB655384 IVF655379:IVF655384 ILJ655379:ILJ655384 IBN655379:IBN655384 HRR655379:HRR655384 HHV655379:HHV655384 GXZ655379:GXZ655384 GOD655379:GOD655384 GEH655379:GEH655384 FUL655379:FUL655384 FKP655379:FKP655384 FAT655379:FAT655384 EQX655379:EQX655384 EHB655379:EHB655384 DXF655379:DXF655384 DNJ655379:DNJ655384 DDN655379:DDN655384 CTR655379:CTR655384 CJV655379:CJV655384 BZZ655379:BZZ655384 BQD655379:BQD655384 BGH655379:BGH655384 AWL655379:AWL655384 AMP655379:AMP655384 ACT655379:ACT655384 SX655379:SX655384 JB655379:JB655384 F655382:F655387 WVN589843:WVN589848 WLR589843:WLR589848 WBV589843:WBV589848 VRZ589843:VRZ589848 VID589843:VID589848 UYH589843:UYH589848 UOL589843:UOL589848 UEP589843:UEP589848 TUT589843:TUT589848 TKX589843:TKX589848 TBB589843:TBB589848 SRF589843:SRF589848 SHJ589843:SHJ589848 RXN589843:RXN589848 RNR589843:RNR589848 RDV589843:RDV589848 QTZ589843:QTZ589848 QKD589843:QKD589848 QAH589843:QAH589848 PQL589843:PQL589848 PGP589843:PGP589848 OWT589843:OWT589848 OMX589843:OMX589848 ODB589843:ODB589848 NTF589843:NTF589848 NJJ589843:NJJ589848 MZN589843:MZN589848 MPR589843:MPR589848 MFV589843:MFV589848 LVZ589843:LVZ589848 LMD589843:LMD589848 LCH589843:LCH589848 KSL589843:KSL589848 KIP589843:KIP589848 JYT589843:JYT589848 JOX589843:JOX589848 JFB589843:JFB589848 IVF589843:IVF589848 ILJ589843:ILJ589848 IBN589843:IBN589848 HRR589843:HRR589848 HHV589843:HHV589848 GXZ589843:GXZ589848 GOD589843:GOD589848 GEH589843:GEH589848 FUL589843:FUL589848 FKP589843:FKP589848 FAT589843:FAT589848 EQX589843:EQX589848 EHB589843:EHB589848 DXF589843:DXF589848 DNJ589843:DNJ589848 DDN589843:DDN589848 CTR589843:CTR589848 CJV589843:CJV589848 BZZ589843:BZZ589848 BQD589843:BQD589848 BGH589843:BGH589848 AWL589843:AWL589848 AMP589843:AMP589848 ACT589843:ACT589848 SX589843:SX589848 JB589843:JB589848 F589846:F589851 WVN524307:WVN524312 WLR524307:WLR524312 WBV524307:WBV524312 VRZ524307:VRZ524312 VID524307:VID524312 UYH524307:UYH524312 UOL524307:UOL524312 UEP524307:UEP524312 TUT524307:TUT524312 TKX524307:TKX524312 TBB524307:TBB524312 SRF524307:SRF524312 SHJ524307:SHJ524312 RXN524307:RXN524312 RNR524307:RNR524312 RDV524307:RDV524312 QTZ524307:QTZ524312 QKD524307:QKD524312 QAH524307:QAH524312 PQL524307:PQL524312 PGP524307:PGP524312 OWT524307:OWT524312 OMX524307:OMX524312 ODB524307:ODB524312 NTF524307:NTF524312 NJJ524307:NJJ524312 MZN524307:MZN524312 MPR524307:MPR524312 MFV524307:MFV524312 LVZ524307:LVZ524312 LMD524307:LMD524312 LCH524307:LCH524312 KSL524307:KSL524312 KIP524307:KIP524312 JYT524307:JYT524312 JOX524307:JOX524312 JFB524307:JFB524312 IVF524307:IVF524312 ILJ524307:ILJ524312 IBN524307:IBN524312 HRR524307:HRR524312 HHV524307:HHV524312 GXZ524307:GXZ524312 GOD524307:GOD524312 GEH524307:GEH524312 FUL524307:FUL524312 FKP524307:FKP524312 FAT524307:FAT524312 EQX524307:EQX524312 EHB524307:EHB524312 DXF524307:DXF524312 DNJ524307:DNJ524312 DDN524307:DDN524312 CTR524307:CTR524312 CJV524307:CJV524312 BZZ524307:BZZ524312 BQD524307:BQD524312 BGH524307:BGH524312 AWL524307:AWL524312 AMP524307:AMP524312 ACT524307:ACT524312 SX524307:SX524312 JB524307:JB524312 F524310:F524315 WVN458771:WVN458776 WLR458771:WLR458776 WBV458771:WBV458776 VRZ458771:VRZ458776 VID458771:VID458776 UYH458771:UYH458776 UOL458771:UOL458776 UEP458771:UEP458776 TUT458771:TUT458776 TKX458771:TKX458776 TBB458771:TBB458776 SRF458771:SRF458776 SHJ458771:SHJ458776 RXN458771:RXN458776 RNR458771:RNR458776 RDV458771:RDV458776 QTZ458771:QTZ458776 QKD458771:QKD458776 QAH458771:QAH458776 PQL458771:PQL458776 PGP458771:PGP458776 OWT458771:OWT458776 OMX458771:OMX458776 ODB458771:ODB458776 NTF458771:NTF458776 NJJ458771:NJJ458776 MZN458771:MZN458776 MPR458771:MPR458776 MFV458771:MFV458776 LVZ458771:LVZ458776 LMD458771:LMD458776 LCH458771:LCH458776 KSL458771:KSL458776 KIP458771:KIP458776 JYT458771:JYT458776 JOX458771:JOX458776 JFB458771:JFB458776 IVF458771:IVF458776 ILJ458771:ILJ458776 IBN458771:IBN458776 HRR458771:HRR458776 HHV458771:HHV458776 GXZ458771:GXZ458776 GOD458771:GOD458776 GEH458771:GEH458776 FUL458771:FUL458776 FKP458771:FKP458776 FAT458771:FAT458776 EQX458771:EQX458776 EHB458771:EHB458776 DXF458771:DXF458776 DNJ458771:DNJ458776 DDN458771:DDN458776 CTR458771:CTR458776 CJV458771:CJV458776 BZZ458771:BZZ458776 BQD458771:BQD458776 BGH458771:BGH458776 AWL458771:AWL458776 AMP458771:AMP458776 ACT458771:ACT458776 SX458771:SX458776 JB458771:JB458776 F458774:F458779 WVN393235:WVN393240 WLR393235:WLR393240 WBV393235:WBV393240 VRZ393235:VRZ393240 VID393235:VID393240 UYH393235:UYH393240 UOL393235:UOL393240 UEP393235:UEP393240 TUT393235:TUT393240 TKX393235:TKX393240 TBB393235:TBB393240 SRF393235:SRF393240 SHJ393235:SHJ393240 RXN393235:RXN393240 RNR393235:RNR393240 RDV393235:RDV393240 QTZ393235:QTZ393240 QKD393235:QKD393240 QAH393235:QAH393240 PQL393235:PQL393240 PGP393235:PGP393240 OWT393235:OWT393240 OMX393235:OMX393240 ODB393235:ODB393240 NTF393235:NTF393240 NJJ393235:NJJ393240 MZN393235:MZN393240 MPR393235:MPR393240 MFV393235:MFV393240 LVZ393235:LVZ393240 LMD393235:LMD393240 LCH393235:LCH393240 KSL393235:KSL393240 KIP393235:KIP393240 JYT393235:JYT393240 JOX393235:JOX393240 JFB393235:JFB393240 IVF393235:IVF393240 ILJ393235:ILJ393240 IBN393235:IBN393240 HRR393235:HRR393240 HHV393235:HHV393240 GXZ393235:GXZ393240 GOD393235:GOD393240 GEH393235:GEH393240 FUL393235:FUL393240 FKP393235:FKP393240 FAT393235:FAT393240 EQX393235:EQX393240 EHB393235:EHB393240 DXF393235:DXF393240 DNJ393235:DNJ393240 DDN393235:DDN393240 CTR393235:CTR393240 CJV393235:CJV393240 BZZ393235:BZZ393240 BQD393235:BQD393240 BGH393235:BGH393240 AWL393235:AWL393240 AMP393235:AMP393240 ACT393235:ACT393240 SX393235:SX393240 JB393235:JB393240 F393238:F393243 WVN327699:WVN327704 WLR327699:WLR327704 WBV327699:WBV327704 VRZ327699:VRZ327704 VID327699:VID327704 UYH327699:UYH327704 UOL327699:UOL327704 UEP327699:UEP327704 TUT327699:TUT327704 TKX327699:TKX327704 TBB327699:TBB327704 SRF327699:SRF327704 SHJ327699:SHJ327704 RXN327699:RXN327704 RNR327699:RNR327704 RDV327699:RDV327704 QTZ327699:QTZ327704 QKD327699:QKD327704 QAH327699:QAH327704 PQL327699:PQL327704 PGP327699:PGP327704 OWT327699:OWT327704 OMX327699:OMX327704 ODB327699:ODB327704 NTF327699:NTF327704 NJJ327699:NJJ327704 MZN327699:MZN327704 MPR327699:MPR327704 MFV327699:MFV327704 LVZ327699:LVZ327704 LMD327699:LMD327704 LCH327699:LCH327704 KSL327699:KSL327704 KIP327699:KIP327704 JYT327699:JYT327704 JOX327699:JOX327704 JFB327699:JFB327704 IVF327699:IVF327704 ILJ327699:ILJ327704 IBN327699:IBN327704 HRR327699:HRR327704 HHV327699:HHV327704 GXZ327699:GXZ327704 GOD327699:GOD327704 GEH327699:GEH327704 FUL327699:FUL327704 FKP327699:FKP327704 FAT327699:FAT327704 EQX327699:EQX327704 EHB327699:EHB327704 DXF327699:DXF327704 DNJ327699:DNJ327704 DDN327699:DDN327704 CTR327699:CTR327704 CJV327699:CJV327704 BZZ327699:BZZ327704 BQD327699:BQD327704 BGH327699:BGH327704 AWL327699:AWL327704 AMP327699:AMP327704 ACT327699:ACT327704 SX327699:SX327704 JB327699:JB327704 F327702:F327707 WVN262163:WVN262168 WLR262163:WLR262168 WBV262163:WBV262168 VRZ262163:VRZ262168 VID262163:VID262168 UYH262163:UYH262168 UOL262163:UOL262168 UEP262163:UEP262168 TUT262163:TUT262168 TKX262163:TKX262168 TBB262163:TBB262168 SRF262163:SRF262168 SHJ262163:SHJ262168 RXN262163:RXN262168 RNR262163:RNR262168 RDV262163:RDV262168 QTZ262163:QTZ262168 QKD262163:QKD262168 QAH262163:QAH262168 PQL262163:PQL262168 PGP262163:PGP262168 OWT262163:OWT262168 OMX262163:OMX262168 ODB262163:ODB262168 NTF262163:NTF262168 NJJ262163:NJJ262168 MZN262163:MZN262168 MPR262163:MPR262168 MFV262163:MFV262168 LVZ262163:LVZ262168 LMD262163:LMD262168 LCH262163:LCH262168 KSL262163:KSL262168 KIP262163:KIP262168 JYT262163:JYT262168 JOX262163:JOX262168 JFB262163:JFB262168 IVF262163:IVF262168 ILJ262163:ILJ262168 IBN262163:IBN262168 HRR262163:HRR262168 HHV262163:HHV262168 GXZ262163:GXZ262168 GOD262163:GOD262168 GEH262163:GEH262168 FUL262163:FUL262168 FKP262163:FKP262168 FAT262163:FAT262168 EQX262163:EQX262168 EHB262163:EHB262168 DXF262163:DXF262168 DNJ262163:DNJ262168 DDN262163:DDN262168 CTR262163:CTR262168 CJV262163:CJV262168 BZZ262163:BZZ262168 BQD262163:BQD262168 BGH262163:BGH262168 AWL262163:AWL262168 AMP262163:AMP262168 ACT262163:ACT262168 SX262163:SX262168 JB262163:JB262168 F262166:F262171 WVN196627:WVN196632 WLR196627:WLR196632 WBV196627:WBV196632 VRZ196627:VRZ196632 VID196627:VID196632 UYH196627:UYH196632 UOL196627:UOL196632 UEP196627:UEP196632 TUT196627:TUT196632 TKX196627:TKX196632 TBB196627:TBB196632 SRF196627:SRF196632 SHJ196627:SHJ196632 RXN196627:RXN196632 RNR196627:RNR196632 RDV196627:RDV196632 QTZ196627:QTZ196632 QKD196627:QKD196632 QAH196627:QAH196632 PQL196627:PQL196632 PGP196627:PGP196632 OWT196627:OWT196632 OMX196627:OMX196632 ODB196627:ODB196632 NTF196627:NTF196632 NJJ196627:NJJ196632 MZN196627:MZN196632 MPR196627:MPR196632 MFV196627:MFV196632 LVZ196627:LVZ196632 LMD196627:LMD196632 LCH196627:LCH196632 KSL196627:KSL196632 KIP196627:KIP196632 JYT196627:JYT196632 JOX196627:JOX196632 JFB196627:JFB196632 IVF196627:IVF196632 ILJ196627:ILJ196632 IBN196627:IBN196632 HRR196627:HRR196632 HHV196627:HHV196632 GXZ196627:GXZ196632 GOD196627:GOD196632 GEH196627:GEH196632 FUL196627:FUL196632 FKP196627:FKP196632 FAT196627:FAT196632 EQX196627:EQX196632 EHB196627:EHB196632 DXF196627:DXF196632 DNJ196627:DNJ196632 DDN196627:DDN196632 CTR196627:CTR196632 CJV196627:CJV196632 BZZ196627:BZZ196632 BQD196627:BQD196632 BGH196627:BGH196632 AWL196627:AWL196632 AMP196627:AMP196632 ACT196627:ACT196632 SX196627:SX196632 JB196627:JB196632 F196630:F196635 WVN131091:WVN131096 WLR131091:WLR131096 WBV131091:WBV131096 VRZ131091:VRZ131096 VID131091:VID131096 UYH131091:UYH131096 UOL131091:UOL131096 UEP131091:UEP131096 TUT131091:TUT131096 TKX131091:TKX131096 TBB131091:TBB131096 SRF131091:SRF131096 SHJ131091:SHJ131096 RXN131091:RXN131096 RNR131091:RNR131096 RDV131091:RDV131096 QTZ131091:QTZ131096 QKD131091:QKD131096 QAH131091:QAH131096 PQL131091:PQL131096 PGP131091:PGP131096 OWT131091:OWT131096 OMX131091:OMX131096 ODB131091:ODB131096 NTF131091:NTF131096 NJJ131091:NJJ131096 MZN131091:MZN131096 MPR131091:MPR131096 MFV131091:MFV131096 LVZ131091:LVZ131096 LMD131091:LMD131096 LCH131091:LCH131096 KSL131091:KSL131096 KIP131091:KIP131096 JYT131091:JYT131096 JOX131091:JOX131096 JFB131091:JFB131096 IVF131091:IVF131096 ILJ131091:ILJ131096 IBN131091:IBN131096 HRR131091:HRR131096 HHV131091:HHV131096 GXZ131091:GXZ131096 GOD131091:GOD131096 GEH131091:GEH131096 FUL131091:FUL131096 FKP131091:FKP131096 FAT131091:FAT131096 EQX131091:EQX131096 EHB131091:EHB131096 DXF131091:DXF131096 DNJ131091:DNJ131096 DDN131091:DDN131096 CTR131091:CTR131096 CJV131091:CJV131096 BZZ131091:BZZ131096 BQD131091:BQD131096 BGH131091:BGH131096 AWL131091:AWL131096 AMP131091:AMP131096 ACT131091:ACT131096 SX131091:SX131096 JB131091:JB131096 F131094:F131099 WVN65555:WVN65560 WLR65555:WLR65560 WBV65555:WBV65560 VRZ65555:VRZ65560 VID65555:VID65560 UYH65555:UYH65560 UOL65555:UOL65560 UEP65555:UEP65560 TUT65555:TUT65560 TKX65555:TKX65560 TBB65555:TBB65560 SRF65555:SRF65560 SHJ65555:SHJ65560 RXN65555:RXN65560 RNR65555:RNR65560 RDV65555:RDV65560 QTZ65555:QTZ65560 QKD65555:QKD65560 QAH65555:QAH65560 PQL65555:PQL65560 PGP65555:PGP65560 OWT65555:OWT65560 OMX65555:OMX65560 ODB65555:ODB65560 NTF65555:NTF65560 NJJ65555:NJJ65560 MZN65555:MZN65560 MPR65555:MPR65560 MFV65555:MFV65560 LVZ65555:LVZ65560 LMD65555:LMD65560 LCH65555:LCH65560 KSL65555:KSL65560 KIP65555:KIP65560 JYT65555:JYT65560 JOX65555:JOX65560 JFB65555:JFB65560 IVF65555:IVF65560 ILJ65555:ILJ65560 IBN65555:IBN65560 HRR65555:HRR65560 HHV65555:HHV65560 GXZ65555:GXZ65560 GOD65555:GOD65560 GEH65555:GEH65560 FUL65555:FUL65560 FKP65555:FKP65560 FAT65555:FAT65560 EQX65555:EQX65560 EHB65555:EHB65560 DXF65555:DXF65560 DNJ65555:DNJ65560 DDN65555:DDN65560 CTR65555:CTR65560 CJV65555:CJV65560 BZZ65555:BZZ65560 BQD65555:BQD65560 BGH65555:BGH65560 AWL65555:AWL65560 AMP65555:AMP65560 ACT65555:ACT65560 SX65555:SX65560 JB65555:JB65560 F65558:F65563 WVN19:WVN24 WLR19:WLR24 WBV19:WBV24 VRZ19:VRZ24 VID19:VID24 UYH19:UYH24 UOL19:UOL24 UEP19:UEP24 TUT19:TUT24 TKX19:TKX24 TBB19:TBB24 SRF19:SRF24 SHJ19:SHJ24 RXN19:RXN24 RNR19:RNR24 RDV19:RDV24 QTZ19:QTZ24 QKD19:QKD24 QAH19:QAH24 PQL19:PQL24 PGP19:PGP24 OWT19:OWT24 OMX19:OMX24 ODB19:ODB24 NTF19:NTF24 NJJ19:NJJ24 MZN19:MZN24 MPR19:MPR24 MFV19:MFV24 LVZ19:LVZ24 LMD19:LMD24 LCH19:LCH24 KSL19:KSL24 KIP19:KIP24 JYT19:JYT24 JOX19:JOX24 JFB19:JFB24 IVF19:IVF24 ILJ19:ILJ24 IBN19:IBN24 HRR19:HRR24 HHV19:HHV24 GXZ19:GXZ24 GOD19:GOD24 GEH19:GEH24 FUL19:FUL24 FKP19:FKP24 FAT19:FAT24 EQX19:EQX24 EHB19:EHB24 DXF19:DXF24 DNJ19:DNJ24 DDN19:DDN24 CTR19:CTR24 CJV19:CJV24 BZZ19:BZZ24 BQD19:BQD24 BGH19:BGH24 AWL19:AWL24 AMP19:AMP24 ACT19:ACT24 SX19:SX24 JB19:JB24 AWL5 WVN983069:WVN983071 WLR983069:WLR983071 WBV983069:WBV983071 VRZ983069:VRZ983071 VID983069:VID983071 UYH983069:UYH983071 UOL983069:UOL983071 UEP983069:UEP983071 TUT983069:TUT983071 TKX983069:TKX983071 TBB983069:TBB983071 SRF983069:SRF983071 SHJ983069:SHJ983071 RXN983069:RXN983071 RNR983069:RNR983071 RDV983069:RDV983071 QTZ983069:QTZ983071 QKD983069:QKD983071 QAH983069:QAH983071 PQL983069:PQL983071 PGP983069:PGP983071 OWT983069:OWT983071 OMX983069:OMX983071 ODB983069:ODB983071 NTF983069:NTF983071 NJJ983069:NJJ983071 MZN983069:MZN983071 MPR983069:MPR983071 MFV983069:MFV983071 LVZ983069:LVZ983071 LMD983069:LMD983071 LCH983069:LCH983071 KSL983069:KSL983071 KIP983069:KIP983071 JYT983069:JYT983071 JOX983069:JOX983071 JFB983069:JFB983071 IVF983069:IVF983071 ILJ983069:ILJ983071 IBN983069:IBN983071 HRR983069:HRR983071 HHV983069:HHV983071 GXZ983069:GXZ983071 GOD983069:GOD983071 GEH983069:GEH983071 FUL983069:FUL983071 FKP983069:FKP983071 FAT983069:FAT983071 EQX983069:EQX983071 EHB983069:EHB983071 DXF983069:DXF983071 DNJ983069:DNJ983071 DDN983069:DDN983071 CTR983069:CTR983071 CJV983069:CJV983071 BZZ983069:BZZ983071 BQD983069:BQD983071 BGH983069:BGH983071 AWL983069:AWL983071 AMP983069:AMP983071 ACT983069:ACT983071 SX983069:SX983071 JB983069:JB983071 F983072:F983074 WVN917533:WVN917535 WLR917533:WLR917535 WBV917533:WBV917535 VRZ917533:VRZ917535 VID917533:VID917535 UYH917533:UYH917535 UOL917533:UOL917535 UEP917533:UEP917535 TUT917533:TUT917535 TKX917533:TKX917535 TBB917533:TBB917535 SRF917533:SRF917535 SHJ917533:SHJ917535 RXN917533:RXN917535 RNR917533:RNR917535 RDV917533:RDV917535 QTZ917533:QTZ917535 QKD917533:QKD917535 QAH917533:QAH917535 PQL917533:PQL917535 PGP917533:PGP917535 OWT917533:OWT917535 OMX917533:OMX917535 ODB917533:ODB917535 NTF917533:NTF917535 NJJ917533:NJJ917535 MZN917533:MZN917535 MPR917533:MPR917535 MFV917533:MFV917535 LVZ917533:LVZ917535 LMD917533:LMD917535 LCH917533:LCH917535 KSL917533:KSL917535 KIP917533:KIP917535 JYT917533:JYT917535 JOX917533:JOX917535 JFB917533:JFB917535 IVF917533:IVF917535 ILJ917533:ILJ917535 IBN917533:IBN917535 HRR917533:HRR917535 HHV917533:HHV917535 GXZ917533:GXZ917535 GOD917533:GOD917535 GEH917533:GEH917535 FUL917533:FUL917535 FKP917533:FKP917535 FAT917533:FAT917535 EQX917533:EQX917535 EHB917533:EHB917535 DXF917533:DXF917535 DNJ917533:DNJ917535 DDN917533:DDN917535 CTR917533:CTR917535 CJV917533:CJV917535 BZZ917533:BZZ917535 BQD917533:BQD917535 BGH917533:BGH917535 AWL917533:AWL917535 AMP917533:AMP917535 ACT917533:ACT917535 SX917533:SX917535 JB917533:JB917535 F917536:F917538 WVN851997:WVN851999 WLR851997:WLR851999 WBV851997:WBV851999 VRZ851997:VRZ851999 VID851997:VID851999 UYH851997:UYH851999 UOL851997:UOL851999 UEP851997:UEP851999 TUT851997:TUT851999 TKX851997:TKX851999 TBB851997:TBB851999 SRF851997:SRF851999 SHJ851997:SHJ851999 RXN851997:RXN851999 RNR851997:RNR851999 RDV851997:RDV851999 QTZ851997:QTZ851999 QKD851997:QKD851999 QAH851997:QAH851999 PQL851997:PQL851999 PGP851997:PGP851999 OWT851997:OWT851999 OMX851997:OMX851999 ODB851997:ODB851999 NTF851997:NTF851999 NJJ851997:NJJ851999 MZN851997:MZN851999 MPR851997:MPR851999 MFV851997:MFV851999 LVZ851997:LVZ851999 LMD851997:LMD851999 LCH851997:LCH851999 KSL851997:KSL851999 KIP851997:KIP851999 JYT851997:JYT851999 JOX851997:JOX851999 JFB851997:JFB851999 IVF851997:IVF851999 ILJ851997:ILJ851999 IBN851997:IBN851999 HRR851997:HRR851999 HHV851997:HHV851999 GXZ851997:GXZ851999 GOD851997:GOD851999 GEH851997:GEH851999 FUL851997:FUL851999 FKP851997:FKP851999 FAT851997:FAT851999 EQX851997:EQX851999 EHB851997:EHB851999 DXF851997:DXF851999 DNJ851997:DNJ851999 DDN851997:DDN851999 CTR851997:CTR851999 CJV851997:CJV851999 BZZ851997:BZZ851999 BQD851997:BQD851999 BGH851997:BGH851999 AWL851997:AWL851999 AMP851997:AMP851999 ACT851997:ACT851999 SX851997:SX851999 JB851997:JB851999 F852000:F852002 WVN786461:WVN786463 WLR786461:WLR786463 WBV786461:WBV786463 VRZ786461:VRZ786463 VID786461:VID786463 UYH786461:UYH786463 UOL786461:UOL786463 UEP786461:UEP786463 TUT786461:TUT786463 TKX786461:TKX786463 TBB786461:TBB786463 SRF786461:SRF786463 SHJ786461:SHJ786463 RXN786461:RXN786463 RNR786461:RNR786463 RDV786461:RDV786463 QTZ786461:QTZ786463 QKD786461:QKD786463 QAH786461:QAH786463 PQL786461:PQL786463 PGP786461:PGP786463 OWT786461:OWT786463 OMX786461:OMX786463 ODB786461:ODB786463 NTF786461:NTF786463 NJJ786461:NJJ786463 MZN786461:MZN786463 MPR786461:MPR786463 MFV786461:MFV786463 LVZ786461:LVZ786463 LMD786461:LMD786463 LCH786461:LCH786463 KSL786461:KSL786463 KIP786461:KIP786463 JYT786461:JYT786463 JOX786461:JOX786463 JFB786461:JFB786463 IVF786461:IVF786463 ILJ786461:ILJ786463 IBN786461:IBN786463 HRR786461:HRR786463 HHV786461:HHV786463 GXZ786461:GXZ786463 GOD786461:GOD786463 GEH786461:GEH786463 FUL786461:FUL786463 FKP786461:FKP786463 FAT786461:FAT786463 EQX786461:EQX786463 EHB786461:EHB786463 DXF786461:DXF786463 DNJ786461:DNJ786463 DDN786461:DDN786463 CTR786461:CTR786463 CJV786461:CJV786463 BZZ786461:BZZ786463 BQD786461:BQD786463 BGH786461:BGH786463 AWL786461:AWL786463 AMP786461:AMP786463 ACT786461:ACT786463 SX786461:SX786463 JB786461:JB786463 F786464:F786466 WVN720925:WVN720927 WLR720925:WLR720927 WBV720925:WBV720927 VRZ720925:VRZ720927 VID720925:VID720927 UYH720925:UYH720927 UOL720925:UOL720927 UEP720925:UEP720927 TUT720925:TUT720927 TKX720925:TKX720927 TBB720925:TBB720927 SRF720925:SRF720927 SHJ720925:SHJ720927 RXN720925:RXN720927 RNR720925:RNR720927 RDV720925:RDV720927 QTZ720925:QTZ720927 QKD720925:QKD720927 QAH720925:QAH720927 PQL720925:PQL720927 PGP720925:PGP720927 OWT720925:OWT720927 OMX720925:OMX720927 ODB720925:ODB720927 NTF720925:NTF720927 NJJ720925:NJJ720927 MZN720925:MZN720927 MPR720925:MPR720927 MFV720925:MFV720927 LVZ720925:LVZ720927 LMD720925:LMD720927 LCH720925:LCH720927 KSL720925:KSL720927 KIP720925:KIP720927 JYT720925:JYT720927 JOX720925:JOX720927 JFB720925:JFB720927 IVF720925:IVF720927 ILJ720925:ILJ720927 IBN720925:IBN720927 HRR720925:HRR720927 HHV720925:HHV720927 GXZ720925:GXZ720927 GOD720925:GOD720927 GEH720925:GEH720927 FUL720925:FUL720927 FKP720925:FKP720927 FAT720925:FAT720927 EQX720925:EQX720927 EHB720925:EHB720927 DXF720925:DXF720927 DNJ720925:DNJ720927 DDN720925:DDN720927 CTR720925:CTR720927 CJV720925:CJV720927 BZZ720925:BZZ720927 BQD720925:BQD720927 BGH720925:BGH720927 AWL720925:AWL720927 AMP720925:AMP720927 ACT720925:ACT720927 SX720925:SX720927 JB720925:JB720927 F720928:F720930 WVN655389:WVN655391 WLR655389:WLR655391 WBV655389:WBV655391 VRZ655389:VRZ655391 VID655389:VID655391 UYH655389:UYH655391 UOL655389:UOL655391 UEP655389:UEP655391 TUT655389:TUT655391 TKX655389:TKX655391 TBB655389:TBB655391 SRF655389:SRF655391 SHJ655389:SHJ655391 RXN655389:RXN655391 RNR655389:RNR655391 RDV655389:RDV655391 QTZ655389:QTZ655391 QKD655389:QKD655391 QAH655389:QAH655391 PQL655389:PQL655391 PGP655389:PGP655391 OWT655389:OWT655391 OMX655389:OMX655391 ODB655389:ODB655391 NTF655389:NTF655391 NJJ655389:NJJ655391 MZN655389:MZN655391 MPR655389:MPR655391 MFV655389:MFV655391 LVZ655389:LVZ655391 LMD655389:LMD655391 LCH655389:LCH655391 KSL655389:KSL655391 KIP655389:KIP655391 JYT655389:JYT655391 JOX655389:JOX655391 JFB655389:JFB655391 IVF655389:IVF655391 ILJ655389:ILJ655391 IBN655389:IBN655391 HRR655389:HRR655391 HHV655389:HHV655391 GXZ655389:GXZ655391 GOD655389:GOD655391 GEH655389:GEH655391 FUL655389:FUL655391 FKP655389:FKP655391 FAT655389:FAT655391 EQX655389:EQX655391 EHB655389:EHB655391 DXF655389:DXF655391 DNJ655389:DNJ655391 DDN655389:DDN655391 CTR655389:CTR655391 CJV655389:CJV655391 BZZ655389:BZZ655391 BQD655389:BQD655391 BGH655389:BGH655391 AWL655389:AWL655391 AMP655389:AMP655391 ACT655389:ACT655391 SX655389:SX655391 JB655389:JB655391 F655392:F655394 WVN589853:WVN589855 WLR589853:WLR589855 WBV589853:WBV589855 VRZ589853:VRZ589855 VID589853:VID589855 UYH589853:UYH589855 UOL589853:UOL589855 UEP589853:UEP589855 TUT589853:TUT589855 TKX589853:TKX589855 TBB589853:TBB589855 SRF589853:SRF589855 SHJ589853:SHJ589855 RXN589853:RXN589855 RNR589853:RNR589855 RDV589853:RDV589855 QTZ589853:QTZ589855 QKD589853:QKD589855 QAH589853:QAH589855 PQL589853:PQL589855 PGP589853:PGP589855 OWT589853:OWT589855 OMX589853:OMX589855 ODB589853:ODB589855 NTF589853:NTF589855 NJJ589853:NJJ589855 MZN589853:MZN589855 MPR589853:MPR589855 MFV589853:MFV589855 LVZ589853:LVZ589855 LMD589853:LMD589855 LCH589853:LCH589855 KSL589853:KSL589855 KIP589853:KIP589855 JYT589853:JYT589855 JOX589853:JOX589855 JFB589853:JFB589855 IVF589853:IVF589855 ILJ589853:ILJ589855 IBN589853:IBN589855 HRR589853:HRR589855 HHV589853:HHV589855 GXZ589853:GXZ589855 GOD589853:GOD589855 GEH589853:GEH589855 FUL589853:FUL589855 FKP589853:FKP589855 FAT589853:FAT589855 EQX589853:EQX589855 EHB589853:EHB589855 DXF589853:DXF589855 DNJ589853:DNJ589855 DDN589853:DDN589855 CTR589853:CTR589855 CJV589853:CJV589855 BZZ589853:BZZ589855 BQD589853:BQD589855 BGH589853:BGH589855 AWL589853:AWL589855 AMP589853:AMP589855 ACT589853:ACT589855 SX589853:SX589855 JB589853:JB589855 F589856:F589858 WVN524317:WVN524319 WLR524317:WLR524319 WBV524317:WBV524319 VRZ524317:VRZ524319 VID524317:VID524319 UYH524317:UYH524319 UOL524317:UOL524319 UEP524317:UEP524319 TUT524317:TUT524319 TKX524317:TKX524319 TBB524317:TBB524319 SRF524317:SRF524319 SHJ524317:SHJ524319 RXN524317:RXN524319 RNR524317:RNR524319 RDV524317:RDV524319 QTZ524317:QTZ524319 QKD524317:QKD524319 QAH524317:QAH524319 PQL524317:PQL524319 PGP524317:PGP524319 OWT524317:OWT524319 OMX524317:OMX524319 ODB524317:ODB524319 NTF524317:NTF524319 NJJ524317:NJJ524319 MZN524317:MZN524319 MPR524317:MPR524319 MFV524317:MFV524319 LVZ524317:LVZ524319 LMD524317:LMD524319 LCH524317:LCH524319 KSL524317:KSL524319 KIP524317:KIP524319 JYT524317:JYT524319 JOX524317:JOX524319 JFB524317:JFB524319 IVF524317:IVF524319 ILJ524317:ILJ524319 IBN524317:IBN524319 HRR524317:HRR524319 HHV524317:HHV524319 GXZ524317:GXZ524319 GOD524317:GOD524319 GEH524317:GEH524319 FUL524317:FUL524319 FKP524317:FKP524319 FAT524317:FAT524319 EQX524317:EQX524319 EHB524317:EHB524319 DXF524317:DXF524319 DNJ524317:DNJ524319 DDN524317:DDN524319 CTR524317:CTR524319 CJV524317:CJV524319 BZZ524317:BZZ524319 BQD524317:BQD524319 BGH524317:BGH524319 AWL524317:AWL524319 AMP524317:AMP524319 ACT524317:ACT524319 SX524317:SX524319 JB524317:JB524319 F524320:F524322 WVN458781:WVN458783 WLR458781:WLR458783 WBV458781:WBV458783 VRZ458781:VRZ458783 VID458781:VID458783 UYH458781:UYH458783 UOL458781:UOL458783 UEP458781:UEP458783 TUT458781:TUT458783 TKX458781:TKX458783 TBB458781:TBB458783 SRF458781:SRF458783 SHJ458781:SHJ458783 RXN458781:RXN458783 RNR458781:RNR458783 RDV458781:RDV458783 QTZ458781:QTZ458783 QKD458781:QKD458783 QAH458781:QAH458783 PQL458781:PQL458783 PGP458781:PGP458783 OWT458781:OWT458783 OMX458781:OMX458783 ODB458781:ODB458783 NTF458781:NTF458783 NJJ458781:NJJ458783 MZN458781:MZN458783 MPR458781:MPR458783 MFV458781:MFV458783 LVZ458781:LVZ458783 LMD458781:LMD458783 LCH458781:LCH458783 KSL458781:KSL458783 KIP458781:KIP458783 JYT458781:JYT458783 JOX458781:JOX458783 JFB458781:JFB458783 IVF458781:IVF458783 ILJ458781:ILJ458783 IBN458781:IBN458783 HRR458781:HRR458783 HHV458781:HHV458783 GXZ458781:GXZ458783 GOD458781:GOD458783 GEH458781:GEH458783 FUL458781:FUL458783 FKP458781:FKP458783 FAT458781:FAT458783 EQX458781:EQX458783 EHB458781:EHB458783 DXF458781:DXF458783 DNJ458781:DNJ458783 DDN458781:DDN458783 CTR458781:CTR458783 CJV458781:CJV458783 BZZ458781:BZZ458783 BQD458781:BQD458783 BGH458781:BGH458783 AWL458781:AWL458783 AMP458781:AMP458783 ACT458781:ACT458783 SX458781:SX458783 JB458781:JB458783 F458784:F458786 WVN393245:WVN393247 WLR393245:WLR393247 WBV393245:WBV393247 VRZ393245:VRZ393247 VID393245:VID393247 UYH393245:UYH393247 UOL393245:UOL393247 UEP393245:UEP393247 TUT393245:TUT393247 TKX393245:TKX393247 TBB393245:TBB393247 SRF393245:SRF393247 SHJ393245:SHJ393247 RXN393245:RXN393247 RNR393245:RNR393247 RDV393245:RDV393247 QTZ393245:QTZ393247 QKD393245:QKD393247 QAH393245:QAH393247 PQL393245:PQL393247 PGP393245:PGP393247 OWT393245:OWT393247 OMX393245:OMX393247 ODB393245:ODB393247 NTF393245:NTF393247 NJJ393245:NJJ393247 MZN393245:MZN393247 MPR393245:MPR393247 MFV393245:MFV393247 LVZ393245:LVZ393247 LMD393245:LMD393247 LCH393245:LCH393247 KSL393245:KSL393247 KIP393245:KIP393247 JYT393245:JYT393247 JOX393245:JOX393247 JFB393245:JFB393247 IVF393245:IVF393247 ILJ393245:ILJ393247 IBN393245:IBN393247 HRR393245:HRR393247 HHV393245:HHV393247 GXZ393245:GXZ393247 GOD393245:GOD393247 GEH393245:GEH393247 FUL393245:FUL393247 FKP393245:FKP393247 FAT393245:FAT393247 EQX393245:EQX393247 EHB393245:EHB393247 DXF393245:DXF393247 DNJ393245:DNJ393247 DDN393245:DDN393247 CTR393245:CTR393247 CJV393245:CJV393247 BZZ393245:BZZ393247 BQD393245:BQD393247 BGH393245:BGH393247 AWL393245:AWL393247 AMP393245:AMP393247 ACT393245:ACT393247 SX393245:SX393247 JB393245:JB393247 F393248:F393250 WVN327709:WVN327711 WLR327709:WLR327711 WBV327709:WBV327711 VRZ327709:VRZ327711 VID327709:VID327711 UYH327709:UYH327711 UOL327709:UOL327711 UEP327709:UEP327711 TUT327709:TUT327711 TKX327709:TKX327711 TBB327709:TBB327711 SRF327709:SRF327711 SHJ327709:SHJ327711 RXN327709:RXN327711 RNR327709:RNR327711 RDV327709:RDV327711 QTZ327709:QTZ327711 QKD327709:QKD327711 QAH327709:QAH327711 PQL327709:PQL327711 PGP327709:PGP327711 OWT327709:OWT327711 OMX327709:OMX327711 ODB327709:ODB327711 NTF327709:NTF327711 NJJ327709:NJJ327711 MZN327709:MZN327711 MPR327709:MPR327711 MFV327709:MFV327711 LVZ327709:LVZ327711 LMD327709:LMD327711 LCH327709:LCH327711 KSL327709:KSL327711 KIP327709:KIP327711 JYT327709:JYT327711 JOX327709:JOX327711 JFB327709:JFB327711 IVF327709:IVF327711 ILJ327709:ILJ327711 IBN327709:IBN327711 HRR327709:HRR327711 HHV327709:HHV327711 GXZ327709:GXZ327711 GOD327709:GOD327711 GEH327709:GEH327711 FUL327709:FUL327711 FKP327709:FKP327711 FAT327709:FAT327711 EQX327709:EQX327711 EHB327709:EHB327711 DXF327709:DXF327711 DNJ327709:DNJ327711 DDN327709:DDN327711 CTR327709:CTR327711 CJV327709:CJV327711 BZZ327709:BZZ327711 BQD327709:BQD327711 BGH327709:BGH327711 AWL327709:AWL327711 AMP327709:AMP327711 ACT327709:ACT327711 SX327709:SX327711 JB327709:JB327711 F327712:F327714 WVN262173:WVN262175 WLR262173:WLR262175 WBV262173:WBV262175 VRZ262173:VRZ262175 VID262173:VID262175 UYH262173:UYH262175 UOL262173:UOL262175 UEP262173:UEP262175 TUT262173:TUT262175 TKX262173:TKX262175 TBB262173:TBB262175 SRF262173:SRF262175 SHJ262173:SHJ262175 RXN262173:RXN262175 RNR262173:RNR262175 RDV262173:RDV262175 QTZ262173:QTZ262175 QKD262173:QKD262175 QAH262173:QAH262175 PQL262173:PQL262175 PGP262173:PGP262175 OWT262173:OWT262175 OMX262173:OMX262175 ODB262173:ODB262175 NTF262173:NTF262175 NJJ262173:NJJ262175 MZN262173:MZN262175 MPR262173:MPR262175 MFV262173:MFV262175 LVZ262173:LVZ262175 LMD262173:LMD262175 LCH262173:LCH262175 KSL262173:KSL262175 KIP262173:KIP262175 JYT262173:JYT262175 JOX262173:JOX262175 JFB262173:JFB262175 IVF262173:IVF262175 ILJ262173:ILJ262175 IBN262173:IBN262175 HRR262173:HRR262175 HHV262173:HHV262175 GXZ262173:GXZ262175 GOD262173:GOD262175 GEH262173:GEH262175 FUL262173:FUL262175 FKP262173:FKP262175 FAT262173:FAT262175 EQX262173:EQX262175 EHB262173:EHB262175 DXF262173:DXF262175 DNJ262173:DNJ262175 DDN262173:DDN262175 CTR262173:CTR262175 CJV262173:CJV262175 BZZ262173:BZZ262175 BQD262173:BQD262175 BGH262173:BGH262175 AWL262173:AWL262175 AMP262173:AMP262175 ACT262173:ACT262175 SX262173:SX262175 JB262173:JB262175 F262176:F262178 WVN196637:WVN196639 WLR196637:WLR196639 WBV196637:WBV196639 VRZ196637:VRZ196639 VID196637:VID196639 UYH196637:UYH196639 UOL196637:UOL196639 UEP196637:UEP196639 TUT196637:TUT196639 TKX196637:TKX196639 TBB196637:TBB196639 SRF196637:SRF196639 SHJ196637:SHJ196639 RXN196637:RXN196639 RNR196637:RNR196639 RDV196637:RDV196639 QTZ196637:QTZ196639 QKD196637:QKD196639 QAH196637:QAH196639 PQL196637:PQL196639 PGP196637:PGP196639 OWT196637:OWT196639 OMX196637:OMX196639 ODB196637:ODB196639 NTF196637:NTF196639 NJJ196637:NJJ196639 MZN196637:MZN196639 MPR196637:MPR196639 MFV196637:MFV196639 LVZ196637:LVZ196639 LMD196637:LMD196639 LCH196637:LCH196639 KSL196637:KSL196639 KIP196637:KIP196639 JYT196637:JYT196639 JOX196637:JOX196639 JFB196637:JFB196639 IVF196637:IVF196639 ILJ196637:ILJ196639 IBN196637:IBN196639 HRR196637:HRR196639 HHV196637:HHV196639 GXZ196637:GXZ196639 GOD196637:GOD196639 GEH196637:GEH196639 FUL196637:FUL196639 FKP196637:FKP196639 FAT196637:FAT196639 EQX196637:EQX196639 EHB196637:EHB196639 DXF196637:DXF196639 DNJ196637:DNJ196639 DDN196637:DDN196639 CTR196637:CTR196639 CJV196637:CJV196639 BZZ196637:BZZ196639 BQD196637:BQD196639 BGH196637:BGH196639 AWL196637:AWL196639 AMP196637:AMP196639 ACT196637:ACT196639 SX196637:SX196639 JB196637:JB196639 F196640:F196642 WVN131101:WVN131103 WLR131101:WLR131103 WBV131101:WBV131103 VRZ131101:VRZ131103 VID131101:VID131103 UYH131101:UYH131103 UOL131101:UOL131103 UEP131101:UEP131103 TUT131101:TUT131103 TKX131101:TKX131103 TBB131101:TBB131103 SRF131101:SRF131103 SHJ131101:SHJ131103 RXN131101:RXN131103 RNR131101:RNR131103 RDV131101:RDV131103 QTZ131101:QTZ131103 QKD131101:QKD131103 QAH131101:QAH131103 PQL131101:PQL131103 PGP131101:PGP131103 OWT131101:OWT131103 OMX131101:OMX131103 ODB131101:ODB131103 NTF131101:NTF131103 NJJ131101:NJJ131103 MZN131101:MZN131103 MPR131101:MPR131103 MFV131101:MFV131103 LVZ131101:LVZ131103 LMD131101:LMD131103 LCH131101:LCH131103 KSL131101:KSL131103 KIP131101:KIP131103 JYT131101:JYT131103 JOX131101:JOX131103 JFB131101:JFB131103 IVF131101:IVF131103 ILJ131101:ILJ131103 IBN131101:IBN131103 HRR131101:HRR131103 HHV131101:HHV131103 GXZ131101:GXZ131103 GOD131101:GOD131103 GEH131101:GEH131103 FUL131101:FUL131103 FKP131101:FKP131103 FAT131101:FAT131103 EQX131101:EQX131103 EHB131101:EHB131103 DXF131101:DXF131103 DNJ131101:DNJ131103 DDN131101:DDN131103 CTR131101:CTR131103 CJV131101:CJV131103 BZZ131101:BZZ131103 BQD131101:BQD131103 BGH131101:BGH131103 AWL131101:AWL131103 AMP131101:AMP131103 ACT131101:ACT131103 SX131101:SX131103 JB131101:JB131103 F131104:F131106 WVN65565:WVN65567 WLR65565:WLR65567 WBV65565:WBV65567 VRZ65565:VRZ65567 VID65565:VID65567 UYH65565:UYH65567 UOL65565:UOL65567 UEP65565:UEP65567 TUT65565:TUT65567 TKX65565:TKX65567 TBB65565:TBB65567 SRF65565:SRF65567 SHJ65565:SHJ65567 RXN65565:RXN65567 RNR65565:RNR65567 RDV65565:RDV65567 QTZ65565:QTZ65567 QKD65565:QKD65567 QAH65565:QAH65567 PQL65565:PQL65567 PGP65565:PGP65567 OWT65565:OWT65567 OMX65565:OMX65567 ODB65565:ODB65567 NTF65565:NTF65567 NJJ65565:NJJ65567 MZN65565:MZN65567 MPR65565:MPR65567 MFV65565:MFV65567 LVZ65565:LVZ65567 LMD65565:LMD65567 LCH65565:LCH65567 KSL65565:KSL65567 KIP65565:KIP65567 JYT65565:JYT65567 JOX65565:JOX65567 JFB65565:JFB65567 IVF65565:IVF65567 ILJ65565:ILJ65567 IBN65565:IBN65567 HRR65565:HRR65567 HHV65565:HHV65567 GXZ65565:GXZ65567 GOD65565:GOD65567 GEH65565:GEH65567 FUL65565:FUL65567 FKP65565:FKP65567 FAT65565:FAT65567 EQX65565:EQX65567 EHB65565:EHB65567 DXF65565:DXF65567 DNJ65565:DNJ65567 DDN65565:DDN65567 CTR65565:CTR65567 CJV65565:CJV65567 BZZ65565:BZZ65567 BQD65565:BQD65567 BGH65565:BGH65567 AWL65565:AWL65567 AMP65565:AMP65567 ACT65565:ACT65567 SX65565:SX65567 JB65565:JB65567 F65568:F65570 WVN29:WVN31 WLR29:WLR31 WBV29:WBV31 VRZ29:VRZ31 VID29:VID31 UYH29:UYH31 UOL29:UOL31 UEP29:UEP31 TUT29:TUT31 TKX29:TKX31 TBB29:TBB31 SRF29:SRF31 SHJ29:SHJ31 RXN29:RXN31 RNR29:RNR31 RDV29:RDV31 QTZ29:QTZ31 QKD29:QKD31 QAH29:QAH31 PQL29:PQL31 PGP29:PGP31 OWT29:OWT31 OMX29:OMX31 ODB29:ODB31 NTF29:NTF31 NJJ29:NJJ31 MZN29:MZN31 MPR29:MPR31 MFV29:MFV31 LVZ29:LVZ31 LMD29:LMD31 LCH29:LCH31 KSL29:KSL31 KIP29:KIP31 JYT29:JYT31 JOX29:JOX31 JFB29:JFB31 IVF29:IVF31 ILJ29:ILJ31 IBN29:IBN31 HRR29:HRR31 HHV29:HHV31 GXZ29:GXZ31 GOD29:GOD31 GEH29:GEH31 FUL29:FUL31 FKP29:FKP31 FAT29:FAT31 EQX29:EQX31 EHB29:EHB31 DXF29:DXF31 DNJ29:DNJ31 DDN29:DDN31 CTR29:CTR31 CJV29:CJV31 BZZ29:BZZ31 BQD29:BQD31 BGH29:BGH31 AWL29:AWL31 AMP29:AMP31 ACT29:ACT31 SX29:SX31 JB29:JB31 AMP5 WVN983075 WLR983075 WBV983075 VRZ983075 VID983075 UYH983075 UOL983075 UEP983075 TUT983075 TKX983075 TBB983075 SRF983075 SHJ983075 RXN983075 RNR983075 RDV983075 QTZ983075 QKD983075 QAH983075 PQL983075 PGP983075 OWT983075 OMX983075 ODB983075 NTF983075 NJJ983075 MZN983075 MPR983075 MFV983075 LVZ983075 LMD983075 LCH983075 KSL983075 KIP983075 JYT983075 JOX983075 JFB983075 IVF983075 ILJ983075 IBN983075 HRR983075 HHV983075 GXZ983075 GOD983075 GEH983075 FUL983075 FKP983075 FAT983075 EQX983075 EHB983075 DXF983075 DNJ983075 DDN983075 CTR983075 CJV983075 BZZ983075 BQD983075 BGH983075 AWL983075 AMP983075 ACT983075 SX983075 JB983075 F983078 WVN917539 WLR917539 WBV917539 VRZ917539 VID917539 UYH917539 UOL917539 UEP917539 TUT917539 TKX917539 TBB917539 SRF917539 SHJ917539 RXN917539 RNR917539 RDV917539 QTZ917539 QKD917539 QAH917539 PQL917539 PGP917539 OWT917539 OMX917539 ODB917539 NTF917539 NJJ917539 MZN917539 MPR917539 MFV917539 LVZ917539 LMD917539 LCH917539 KSL917539 KIP917539 JYT917539 JOX917539 JFB917539 IVF917539 ILJ917539 IBN917539 HRR917539 HHV917539 GXZ917539 GOD917539 GEH917539 FUL917539 FKP917539 FAT917539 EQX917539 EHB917539 DXF917539 DNJ917539 DDN917539 CTR917539 CJV917539 BZZ917539 BQD917539 BGH917539 AWL917539 AMP917539 ACT917539 SX917539 JB917539 F917542 WVN852003 WLR852003 WBV852003 VRZ852003 VID852003 UYH852003 UOL852003 UEP852003 TUT852003 TKX852003 TBB852003 SRF852003 SHJ852003 RXN852003 RNR852003 RDV852003 QTZ852003 QKD852003 QAH852003 PQL852003 PGP852003 OWT852003 OMX852003 ODB852003 NTF852003 NJJ852003 MZN852003 MPR852003 MFV852003 LVZ852003 LMD852003 LCH852003 KSL852003 KIP852003 JYT852003 JOX852003 JFB852003 IVF852003 ILJ852003 IBN852003 HRR852003 HHV852003 GXZ852003 GOD852003 GEH852003 FUL852003 FKP852003 FAT852003 EQX852003 EHB852003 DXF852003 DNJ852003 DDN852003 CTR852003 CJV852003 BZZ852003 BQD852003 BGH852003 AWL852003 AMP852003 ACT852003 SX852003 JB852003 F852006 WVN786467 WLR786467 WBV786467 VRZ786467 VID786467 UYH786467 UOL786467 UEP786467 TUT786467 TKX786467 TBB786467 SRF786467 SHJ786467 RXN786467 RNR786467 RDV786467 QTZ786467 QKD786467 QAH786467 PQL786467 PGP786467 OWT786467 OMX786467 ODB786467 NTF786467 NJJ786467 MZN786467 MPR786467 MFV786467 LVZ786467 LMD786467 LCH786467 KSL786467 KIP786467 JYT786467 JOX786467 JFB786467 IVF786467 ILJ786467 IBN786467 HRR786467 HHV786467 GXZ786467 GOD786467 GEH786467 FUL786467 FKP786467 FAT786467 EQX786467 EHB786467 DXF786467 DNJ786467 DDN786467 CTR786467 CJV786467 BZZ786467 BQD786467 BGH786467 AWL786467 AMP786467 ACT786467 SX786467 JB786467 F786470 WVN720931 WLR720931 WBV720931 VRZ720931 VID720931 UYH720931 UOL720931 UEP720931 TUT720931 TKX720931 TBB720931 SRF720931 SHJ720931 RXN720931 RNR720931 RDV720931 QTZ720931 QKD720931 QAH720931 PQL720931 PGP720931 OWT720931 OMX720931 ODB720931 NTF720931 NJJ720931 MZN720931 MPR720931 MFV720931 LVZ720931 LMD720931 LCH720931 KSL720931 KIP720931 JYT720931 JOX720931 JFB720931 IVF720931 ILJ720931 IBN720931 HRR720931 HHV720931 GXZ720931 GOD720931 GEH720931 FUL720931 FKP720931 FAT720931 EQX720931 EHB720931 DXF720931 DNJ720931 DDN720931 CTR720931 CJV720931 BZZ720931 BQD720931 BGH720931 AWL720931 AMP720931 ACT720931 SX720931 JB720931 F720934 WVN655395 WLR655395 WBV655395 VRZ655395 VID655395 UYH655395 UOL655395 UEP655395 TUT655395 TKX655395 TBB655395 SRF655395 SHJ655395 RXN655395 RNR655395 RDV655395 QTZ655395 QKD655395 QAH655395 PQL655395 PGP655395 OWT655395 OMX655395 ODB655395 NTF655395 NJJ655395 MZN655395 MPR655395 MFV655395 LVZ655395 LMD655395 LCH655395 KSL655395 KIP655395 JYT655395 JOX655395 JFB655395 IVF655395 ILJ655395 IBN655395 HRR655395 HHV655395 GXZ655395 GOD655395 GEH655395 FUL655395 FKP655395 FAT655395 EQX655395 EHB655395 DXF655395 DNJ655395 DDN655395 CTR655395 CJV655395 BZZ655395 BQD655395 BGH655395 AWL655395 AMP655395 ACT655395 SX655395 JB655395 F655398 WVN589859 WLR589859 WBV589859 VRZ589859 VID589859 UYH589859 UOL589859 UEP589859 TUT589859 TKX589859 TBB589859 SRF589859 SHJ589859 RXN589859 RNR589859 RDV589859 QTZ589859 QKD589859 QAH589859 PQL589859 PGP589859 OWT589859 OMX589859 ODB589859 NTF589859 NJJ589859 MZN589859 MPR589859 MFV589859 LVZ589859 LMD589859 LCH589859 KSL589859 KIP589859 JYT589859 JOX589859 JFB589859 IVF589859 ILJ589859 IBN589859 HRR589859 HHV589859 GXZ589859 GOD589859 GEH589859 FUL589859 FKP589859 FAT589859 EQX589859 EHB589859 DXF589859 DNJ589859 DDN589859 CTR589859 CJV589859 BZZ589859 BQD589859 BGH589859 AWL589859 AMP589859 ACT589859 SX589859 JB589859 F589862 WVN524323 WLR524323 WBV524323 VRZ524323 VID524323 UYH524323 UOL524323 UEP524323 TUT524323 TKX524323 TBB524323 SRF524323 SHJ524323 RXN524323 RNR524323 RDV524323 QTZ524323 QKD524323 QAH524323 PQL524323 PGP524323 OWT524323 OMX524323 ODB524323 NTF524323 NJJ524323 MZN524323 MPR524323 MFV524323 LVZ524323 LMD524323 LCH524323 KSL524323 KIP524323 JYT524323 JOX524323 JFB524323 IVF524323 ILJ524323 IBN524323 HRR524323 HHV524323 GXZ524323 GOD524323 GEH524323 FUL524323 FKP524323 FAT524323 EQX524323 EHB524323 DXF524323 DNJ524323 DDN524323 CTR524323 CJV524323 BZZ524323 BQD524323 BGH524323 AWL524323 AMP524323 ACT524323 SX524323 JB524323 F524326 WVN458787 WLR458787 WBV458787 VRZ458787 VID458787 UYH458787 UOL458787 UEP458787 TUT458787 TKX458787 TBB458787 SRF458787 SHJ458787 RXN458787 RNR458787 RDV458787 QTZ458787 QKD458787 QAH458787 PQL458787 PGP458787 OWT458787 OMX458787 ODB458787 NTF458787 NJJ458787 MZN458787 MPR458787 MFV458787 LVZ458787 LMD458787 LCH458787 KSL458787 KIP458787 JYT458787 JOX458787 JFB458787 IVF458787 ILJ458787 IBN458787 HRR458787 HHV458787 GXZ458787 GOD458787 GEH458787 FUL458787 FKP458787 FAT458787 EQX458787 EHB458787 DXF458787 DNJ458787 DDN458787 CTR458787 CJV458787 BZZ458787 BQD458787 BGH458787 AWL458787 AMP458787 ACT458787 SX458787 JB458787 F458790 WVN393251 WLR393251 WBV393251 VRZ393251 VID393251 UYH393251 UOL393251 UEP393251 TUT393251 TKX393251 TBB393251 SRF393251 SHJ393251 RXN393251 RNR393251 RDV393251 QTZ393251 QKD393251 QAH393251 PQL393251 PGP393251 OWT393251 OMX393251 ODB393251 NTF393251 NJJ393251 MZN393251 MPR393251 MFV393251 LVZ393251 LMD393251 LCH393251 KSL393251 KIP393251 JYT393251 JOX393251 JFB393251 IVF393251 ILJ393251 IBN393251 HRR393251 HHV393251 GXZ393251 GOD393251 GEH393251 FUL393251 FKP393251 FAT393251 EQX393251 EHB393251 DXF393251 DNJ393251 DDN393251 CTR393251 CJV393251 BZZ393251 BQD393251 BGH393251 AWL393251 AMP393251 ACT393251 SX393251 JB393251 F393254 WVN327715 WLR327715 WBV327715 VRZ327715 VID327715 UYH327715 UOL327715 UEP327715 TUT327715 TKX327715 TBB327715 SRF327715 SHJ327715 RXN327715 RNR327715 RDV327715 QTZ327715 QKD327715 QAH327715 PQL327715 PGP327715 OWT327715 OMX327715 ODB327715 NTF327715 NJJ327715 MZN327715 MPR327715 MFV327715 LVZ327715 LMD327715 LCH327715 KSL327715 KIP327715 JYT327715 JOX327715 JFB327715 IVF327715 ILJ327715 IBN327715 HRR327715 HHV327715 GXZ327715 GOD327715 GEH327715 FUL327715 FKP327715 FAT327715 EQX327715 EHB327715 DXF327715 DNJ327715 DDN327715 CTR327715 CJV327715 BZZ327715 BQD327715 BGH327715 AWL327715 AMP327715 ACT327715 SX327715 JB327715 F327718 WVN262179 WLR262179 WBV262179 VRZ262179 VID262179 UYH262179 UOL262179 UEP262179 TUT262179 TKX262179 TBB262179 SRF262179 SHJ262179 RXN262179 RNR262179 RDV262179 QTZ262179 QKD262179 QAH262179 PQL262179 PGP262179 OWT262179 OMX262179 ODB262179 NTF262179 NJJ262179 MZN262179 MPR262179 MFV262179 LVZ262179 LMD262179 LCH262179 KSL262179 KIP262179 JYT262179 JOX262179 JFB262179 IVF262179 ILJ262179 IBN262179 HRR262179 HHV262179 GXZ262179 GOD262179 GEH262179 FUL262179 FKP262179 FAT262179 EQX262179 EHB262179 DXF262179 DNJ262179 DDN262179 CTR262179 CJV262179 BZZ262179 BQD262179 BGH262179 AWL262179 AMP262179 ACT262179 SX262179 JB262179 F262182 WVN196643 WLR196643 WBV196643 VRZ196643 VID196643 UYH196643 UOL196643 UEP196643 TUT196643 TKX196643 TBB196643 SRF196643 SHJ196643 RXN196643 RNR196643 RDV196643 QTZ196643 QKD196643 QAH196643 PQL196643 PGP196643 OWT196643 OMX196643 ODB196643 NTF196643 NJJ196643 MZN196643 MPR196643 MFV196643 LVZ196643 LMD196643 LCH196643 KSL196643 KIP196643 JYT196643 JOX196643 JFB196643 IVF196643 ILJ196643 IBN196643 HRR196643 HHV196643 GXZ196643 GOD196643 GEH196643 FUL196643 FKP196643 FAT196643 EQX196643 EHB196643 DXF196643 DNJ196643 DDN196643 CTR196643 CJV196643 BZZ196643 BQD196643 BGH196643 AWL196643 AMP196643 ACT196643 SX196643 JB196643 F196646 WVN131107 WLR131107 WBV131107 VRZ131107 VID131107 UYH131107 UOL131107 UEP131107 TUT131107 TKX131107 TBB131107 SRF131107 SHJ131107 RXN131107 RNR131107 RDV131107 QTZ131107 QKD131107 QAH131107 PQL131107 PGP131107 OWT131107 OMX131107 ODB131107 NTF131107 NJJ131107 MZN131107 MPR131107 MFV131107 LVZ131107 LMD131107 LCH131107 KSL131107 KIP131107 JYT131107 JOX131107 JFB131107 IVF131107 ILJ131107 IBN131107 HRR131107 HHV131107 GXZ131107 GOD131107 GEH131107 FUL131107 FKP131107 FAT131107 EQX131107 EHB131107 DXF131107 DNJ131107 DDN131107 CTR131107 CJV131107 BZZ131107 BQD131107 BGH131107 AWL131107 AMP131107 ACT131107 SX131107 JB131107 F131110 WVN65571 WLR65571 WBV65571 VRZ65571 VID65571 UYH65571 UOL65571 UEP65571 TUT65571 TKX65571 TBB65571 SRF65571 SHJ65571 RXN65571 RNR65571 RDV65571 QTZ65571 QKD65571 QAH65571 PQL65571 PGP65571 OWT65571 OMX65571 ODB65571 NTF65571 NJJ65571 MZN65571 MPR65571 MFV65571 LVZ65571 LMD65571 LCH65571 KSL65571 KIP65571 JYT65571 JOX65571 JFB65571 IVF65571 ILJ65571 IBN65571 HRR65571 HHV65571 GXZ65571 GOD65571 GEH65571 FUL65571 FKP65571 FAT65571 EQX65571 EHB65571 DXF65571 DNJ65571 DDN65571 CTR65571 CJV65571 BZZ65571 BQD65571 BGH65571 AWL65571 AMP65571 ACT65571 SX65571 JB65571 F65574 WVN35 WLR35 WBV35 VRZ35 VID35 UYH35 UOL35 UEP35 TUT35 TKX35 TBB35 SRF35 SHJ35 RXN35 RNR35 RDV35 QTZ35 QKD35 QAH35 PQL35 PGP35 OWT35 OMX35 ODB35 NTF35 NJJ35 MZN35 MPR35 MFV35 LVZ35 LMD35 LCH35 KSL35 KIP35 JYT35 JOX35 JFB35 IVF35 ILJ35 IBN35 HRR35 HHV35 GXZ35 GOD35 GEH35 FUL35 FKP35 FAT35 EQX35 EHB35 DXF35 DNJ35 DDN35 CTR35 CJV35 BZZ35 BQD35 BGH35 AWL35 AMP35 ACT35 SX35 JB35 ACT5 WVN983077 WLR983077 WBV983077 VRZ983077 VID983077 UYH983077 UOL983077 UEP983077 TUT983077 TKX983077 TBB983077 SRF983077 SHJ983077 RXN983077 RNR983077 RDV983077 QTZ983077 QKD983077 QAH983077 PQL983077 PGP983077 OWT983077 OMX983077 ODB983077 NTF983077 NJJ983077 MZN983077 MPR983077 MFV983077 LVZ983077 LMD983077 LCH983077 KSL983077 KIP983077 JYT983077 JOX983077 JFB983077 IVF983077 ILJ983077 IBN983077 HRR983077 HHV983077 GXZ983077 GOD983077 GEH983077 FUL983077 FKP983077 FAT983077 EQX983077 EHB983077 DXF983077 DNJ983077 DDN983077 CTR983077 CJV983077 BZZ983077 BQD983077 BGH983077 AWL983077 AMP983077 ACT983077 SX983077 JB983077 F983080 WVN917541 WLR917541 WBV917541 VRZ917541 VID917541 UYH917541 UOL917541 UEP917541 TUT917541 TKX917541 TBB917541 SRF917541 SHJ917541 RXN917541 RNR917541 RDV917541 QTZ917541 QKD917541 QAH917541 PQL917541 PGP917541 OWT917541 OMX917541 ODB917541 NTF917541 NJJ917541 MZN917541 MPR917541 MFV917541 LVZ917541 LMD917541 LCH917541 KSL917541 KIP917541 JYT917541 JOX917541 JFB917541 IVF917541 ILJ917541 IBN917541 HRR917541 HHV917541 GXZ917541 GOD917541 GEH917541 FUL917541 FKP917541 FAT917541 EQX917541 EHB917541 DXF917541 DNJ917541 DDN917541 CTR917541 CJV917541 BZZ917541 BQD917541 BGH917541 AWL917541 AMP917541 ACT917541 SX917541 JB917541 F917544 WVN852005 WLR852005 WBV852005 VRZ852005 VID852005 UYH852005 UOL852005 UEP852005 TUT852005 TKX852005 TBB852005 SRF852005 SHJ852005 RXN852005 RNR852005 RDV852005 QTZ852005 QKD852005 QAH852005 PQL852005 PGP852005 OWT852005 OMX852005 ODB852005 NTF852005 NJJ852005 MZN852005 MPR852005 MFV852005 LVZ852005 LMD852005 LCH852005 KSL852005 KIP852005 JYT852005 JOX852005 JFB852005 IVF852005 ILJ852005 IBN852005 HRR852005 HHV852005 GXZ852005 GOD852005 GEH852005 FUL852005 FKP852005 FAT852005 EQX852005 EHB852005 DXF852005 DNJ852005 DDN852005 CTR852005 CJV852005 BZZ852005 BQD852005 BGH852005 AWL852005 AMP852005 ACT852005 SX852005 JB852005 F852008 WVN786469 WLR786469 WBV786469 VRZ786469 VID786469 UYH786469 UOL786469 UEP786469 TUT786469 TKX786469 TBB786469 SRF786469 SHJ786469 RXN786469 RNR786469 RDV786469 QTZ786469 QKD786469 QAH786469 PQL786469 PGP786469 OWT786469 OMX786469 ODB786469 NTF786469 NJJ786469 MZN786469 MPR786469 MFV786469 LVZ786469 LMD786469 LCH786469 KSL786469 KIP786469 JYT786469 JOX786469 JFB786469 IVF786469 ILJ786469 IBN786469 HRR786469 HHV786469 GXZ786469 GOD786469 GEH786469 FUL786469 FKP786469 FAT786469 EQX786469 EHB786469 DXF786469 DNJ786469 DDN786469 CTR786469 CJV786469 BZZ786469 BQD786469 BGH786469 AWL786469 AMP786469 ACT786469 SX786469 JB786469 F786472 WVN720933 WLR720933 WBV720933 VRZ720933 VID720933 UYH720933 UOL720933 UEP720933 TUT720933 TKX720933 TBB720933 SRF720933 SHJ720933 RXN720933 RNR720933 RDV720933 QTZ720933 QKD720933 QAH720933 PQL720933 PGP720933 OWT720933 OMX720933 ODB720933 NTF720933 NJJ720933 MZN720933 MPR720933 MFV720933 LVZ720933 LMD720933 LCH720933 KSL720933 KIP720933 JYT720933 JOX720933 JFB720933 IVF720933 ILJ720933 IBN720933 HRR720933 HHV720933 GXZ720933 GOD720933 GEH720933 FUL720933 FKP720933 FAT720933 EQX720933 EHB720933 DXF720933 DNJ720933 DDN720933 CTR720933 CJV720933 BZZ720933 BQD720933 BGH720933 AWL720933 AMP720933 ACT720933 SX720933 JB720933 F720936 WVN655397 WLR655397 WBV655397 VRZ655397 VID655397 UYH655397 UOL655397 UEP655397 TUT655397 TKX655397 TBB655397 SRF655397 SHJ655397 RXN655397 RNR655397 RDV655397 QTZ655397 QKD655397 QAH655397 PQL655397 PGP655397 OWT655397 OMX655397 ODB655397 NTF655397 NJJ655397 MZN655397 MPR655397 MFV655397 LVZ655397 LMD655397 LCH655397 KSL655397 KIP655397 JYT655397 JOX655397 JFB655397 IVF655397 ILJ655397 IBN655397 HRR655397 HHV655397 GXZ655397 GOD655397 GEH655397 FUL655397 FKP655397 FAT655397 EQX655397 EHB655397 DXF655397 DNJ655397 DDN655397 CTR655397 CJV655397 BZZ655397 BQD655397 BGH655397 AWL655397 AMP655397 ACT655397 SX655397 JB655397 F655400 WVN589861 WLR589861 WBV589861 VRZ589861 VID589861 UYH589861 UOL589861 UEP589861 TUT589861 TKX589861 TBB589861 SRF589861 SHJ589861 RXN589861 RNR589861 RDV589861 QTZ589861 QKD589861 QAH589861 PQL589861 PGP589861 OWT589861 OMX589861 ODB589861 NTF589861 NJJ589861 MZN589861 MPR589861 MFV589861 LVZ589861 LMD589861 LCH589861 KSL589861 KIP589861 JYT589861 JOX589861 JFB589861 IVF589861 ILJ589861 IBN589861 HRR589861 HHV589861 GXZ589861 GOD589861 GEH589861 FUL589861 FKP589861 FAT589861 EQX589861 EHB589861 DXF589861 DNJ589861 DDN589861 CTR589861 CJV589861 BZZ589861 BQD589861 BGH589861 AWL589861 AMP589861 ACT589861 SX589861 JB589861 F589864 WVN524325 WLR524325 WBV524325 VRZ524325 VID524325 UYH524325 UOL524325 UEP524325 TUT524325 TKX524325 TBB524325 SRF524325 SHJ524325 RXN524325 RNR524325 RDV524325 QTZ524325 QKD524325 QAH524325 PQL524325 PGP524325 OWT524325 OMX524325 ODB524325 NTF524325 NJJ524325 MZN524325 MPR524325 MFV524325 LVZ524325 LMD524325 LCH524325 KSL524325 KIP524325 JYT524325 JOX524325 JFB524325 IVF524325 ILJ524325 IBN524325 HRR524325 HHV524325 GXZ524325 GOD524325 GEH524325 FUL524325 FKP524325 FAT524325 EQX524325 EHB524325 DXF524325 DNJ524325 DDN524325 CTR524325 CJV524325 BZZ524325 BQD524325 BGH524325 AWL524325 AMP524325 ACT524325 SX524325 JB524325 F524328 WVN458789 WLR458789 WBV458789 VRZ458789 VID458789 UYH458789 UOL458789 UEP458789 TUT458789 TKX458789 TBB458789 SRF458789 SHJ458789 RXN458789 RNR458789 RDV458789 QTZ458789 QKD458789 QAH458789 PQL458789 PGP458789 OWT458789 OMX458789 ODB458789 NTF458789 NJJ458789 MZN458789 MPR458789 MFV458789 LVZ458789 LMD458789 LCH458789 KSL458789 KIP458789 JYT458789 JOX458789 JFB458789 IVF458789 ILJ458789 IBN458789 HRR458789 HHV458789 GXZ458789 GOD458789 GEH458789 FUL458789 FKP458789 FAT458789 EQX458789 EHB458789 DXF458789 DNJ458789 DDN458789 CTR458789 CJV458789 BZZ458789 BQD458789 BGH458789 AWL458789 AMP458789 ACT458789 SX458789 JB458789 F458792 WVN393253 WLR393253 WBV393253 VRZ393253 VID393253 UYH393253 UOL393253 UEP393253 TUT393253 TKX393253 TBB393253 SRF393253 SHJ393253 RXN393253 RNR393253 RDV393253 QTZ393253 QKD393253 QAH393253 PQL393253 PGP393253 OWT393253 OMX393253 ODB393253 NTF393253 NJJ393253 MZN393253 MPR393253 MFV393253 LVZ393253 LMD393253 LCH393253 KSL393253 KIP393253 JYT393253 JOX393253 JFB393253 IVF393253 ILJ393253 IBN393253 HRR393253 HHV393253 GXZ393253 GOD393253 GEH393253 FUL393253 FKP393253 FAT393253 EQX393253 EHB393253 DXF393253 DNJ393253 DDN393253 CTR393253 CJV393253 BZZ393253 BQD393253 BGH393253 AWL393253 AMP393253 ACT393253 SX393253 JB393253 F393256 WVN327717 WLR327717 WBV327717 VRZ327717 VID327717 UYH327717 UOL327717 UEP327717 TUT327717 TKX327717 TBB327717 SRF327717 SHJ327717 RXN327717 RNR327717 RDV327717 QTZ327717 QKD327717 QAH327717 PQL327717 PGP327717 OWT327717 OMX327717 ODB327717 NTF327717 NJJ327717 MZN327717 MPR327717 MFV327717 LVZ327717 LMD327717 LCH327717 KSL327717 KIP327717 JYT327717 JOX327717 JFB327717 IVF327717 ILJ327717 IBN327717 HRR327717 HHV327717 GXZ327717 GOD327717 GEH327717 FUL327717 FKP327717 FAT327717 EQX327717 EHB327717 DXF327717 DNJ327717 DDN327717 CTR327717 CJV327717 BZZ327717 BQD327717 BGH327717 AWL327717 AMP327717 ACT327717 SX327717 JB327717 F327720 WVN262181 WLR262181 WBV262181 VRZ262181 VID262181 UYH262181 UOL262181 UEP262181 TUT262181 TKX262181 TBB262181 SRF262181 SHJ262181 RXN262181 RNR262181 RDV262181 QTZ262181 QKD262181 QAH262181 PQL262181 PGP262181 OWT262181 OMX262181 ODB262181 NTF262181 NJJ262181 MZN262181 MPR262181 MFV262181 LVZ262181 LMD262181 LCH262181 KSL262181 KIP262181 JYT262181 JOX262181 JFB262181 IVF262181 ILJ262181 IBN262181 HRR262181 HHV262181 GXZ262181 GOD262181 GEH262181 FUL262181 FKP262181 FAT262181 EQX262181 EHB262181 DXF262181 DNJ262181 DDN262181 CTR262181 CJV262181 BZZ262181 BQD262181 BGH262181 AWL262181 AMP262181 ACT262181 SX262181 JB262181 F262184 WVN196645 WLR196645 WBV196645 VRZ196645 VID196645 UYH196645 UOL196645 UEP196645 TUT196645 TKX196645 TBB196645 SRF196645 SHJ196645 RXN196645 RNR196645 RDV196645 QTZ196645 QKD196645 QAH196645 PQL196645 PGP196645 OWT196645 OMX196645 ODB196645 NTF196645 NJJ196645 MZN196645 MPR196645 MFV196645 LVZ196645 LMD196645 LCH196645 KSL196645 KIP196645 JYT196645 JOX196645 JFB196645 IVF196645 ILJ196645 IBN196645 HRR196645 HHV196645 GXZ196645 GOD196645 GEH196645 FUL196645 FKP196645 FAT196645 EQX196645 EHB196645 DXF196645 DNJ196645 DDN196645 CTR196645 CJV196645 BZZ196645 BQD196645 BGH196645 AWL196645 AMP196645 ACT196645 SX196645 JB196645 F196648 WVN131109 WLR131109 WBV131109 VRZ131109 VID131109 UYH131109 UOL131109 UEP131109 TUT131109 TKX131109 TBB131109 SRF131109 SHJ131109 RXN131109 RNR131109 RDV131109 QTZ131109 QKD131109 QAH131109 PQL131109 PGP131109 OWT131109 OMX131109 ODB131109 NTF131109 NJJ131109 MZN131109 MPR131109 MFV131109 LVZ131109 LMD131109 LCH131109 KSL131109 KIP131109 JYT131109 JOX131109 JFB131109 IVF131109 ILJ131109 IBN131109 HRR131109 HHV131109 GXZ131109 GOD131109 GEH131109 FUL131109 FKP131109 FAT131109 EQX131109 EHB131109 DXF131109 DNJ131109 DDN131109 CTR131109 CJV131109 BZZ131109 BQD131109 BGH131109 AWL131109 AMP131109 ACT131109 SX131109 JB131109 F131112 WVN65573 WLR65573 WBV65573 VRZ65573 VID65573 UYH65573 UOL65573 UEP65573 TUT65573 TKX65573 TBB65573 SRF65573 SHJ65573 RXN65573 RNR65573 RDV65573 QTZ65573 QKD65573 QAH65573 PQL65573 PGP65573 OWT65573 OMX65573 ODB65573 NTF65573 NJJ65573 MZN65573 MPR65573 MFV65573 LVZ65573 LMD65573 LCH65573 KSL65573 KIP65573 JYT65573 JOX65573 JFB65573 IVF65573 ILJ65573 IBN65573 HRR65573 HHV65573 GXZ65573 GOD65573 GEH65573 FUL65573 FKP65573 FAT65573 EQX65573 EHB65573 DXF65573 DNJ65573 DDN65573 CTR65573 CJV65573 BZZ65573 BQD65573 BGH65573 AWL65573 AMP65573 ACT65573 SX65573 JB65573 F65576 WVN37 WLR37 WBV37 VRZ37 VID37 UYH37 UOL37 UEP37 TUT37 TKX37 TBB37 SRF37 SHJ37 RXN37 RNR37 RDV37 QTZ37 QKD37 QAH37 PQL37 PGP37 OWT37 OMX37 ODB37 NTF37 NJJ37 MZN37 MPR37 MFV37 LVZ37 LMD37 LCH37 KSL37 KIP37 JYT37 JOX37 JFB37 IVF37 ILJ37 IBN37 HRR37 HHV37 GXZ37 GOD37 GEH37 FUL37 FKP37 FAT37 EQX37 EHB37 DXF37 DNJ37 DDN37 CTR37 CJV37 BZZ37 BQD37 BGH37 AWL37 AMP37 ACT37 SX37 JB37 SX5 WVN983083 WLR983083 WBV983083 VRZ983083 VID983083 UYH983083 UOL983083 UEP983083 TUT983083 TKX983083 TBB983083 SRF983083 SHJ983083 RXN983083 RNR983083 RDV983083 QTZ983083 QKD983083 QAH983083 PQL983083 PGP983083 OWT983083 OMX983083 ODB983083 NTF983083 NJJ983083 MZN983083 MPR983083 MFV983083 LVZ983083 LMD983083 LCH983083 KSL983083 KIP983083 JYT983083 JOX983083 JFB983083 IVF983083 ILJ983083 IBN983083 HRR983083 HHV983083 GXZ983083 GOD983083 GEH983083 FUL983083 FKP983083 FAT983083 EQX983083 EHB983083 DXF983083 DNJ983083 DDN983083 CTR983083 CJV983083 BZZ983083 BQD983083 BGH983083 AWL983083 AMP983083 ACT983083 SX983083 JB983083 F983086 WVN917547 WLR917547 WBV917547 VRZ917547 VID917547 UYH917547 UOL917547 UEP917547 TUT917547 TKX917547 TBB917547 SRF917547 SHJ917547 RXN917547 RNR917547 RDV917547 QTZ917547 QKD917547 QAH917547 PQL917547 PGP917547 OWT917547 OMX917547 ODB917547 NTF917547 NJJ917547 MZN917547 MPR917547 MFV917547 LVZ917547 LMD917547 LCH917547 KSL917547 KIP917547 JYT917547 JOX917547 JFB917547 IVF917547 ILJ917547 IBN917547 HRR917547 HHV917547 GXZ917547 GOD917547 GEH917547 FUL917547 FKP917547 FAT917547 EQX917547 EHB917547 DXF917547 DNJ917547 DDN917547 CTR917547 CJV917547 BZZ917547 BQD917547 BGH917547 AWL917547 AMP917547 ACT917547 SX917547 JB917547 F917550 WVN852011 WLR852011 WBV852011 VRZ852011 VID852011 UYH852011 UOL852011 UEP852011 TUT852011 TKX852011 TBB852011 SRF852011 SHJ852011 RXN852011 RNR852011 RDV852011 QTZ852011 QKD852011 QAH852011 PQL852011 PGP852011 OWT852011 OMX852011 ODB852011 NTF852011 NJJ852011 MZN852011 MPR852011 MFV852011 LVZ852011 LMD852011 LCH852011 KSL852011 KIP852011 JYT852011 JOX852011 JFB852011 IVF852011 ILJ852011 IBN852011 HRR852011 HHV852011 GXZ852011 GOD852011 GEH852011 FUL852011 FKP852011 FAT852011 EQX852011 EHB852011 DXF852011 DNJ852011 DDN852011 CTR852011 CJV852011 BZZ852011 BQD852011 BGH852011 AWL852011 AMP852011 ACT852011 SX852011 JB852011 F852014 WVN786475 WLR786475 WBV786475 VRZ786475 VID786475 UYH786475 UOL786475 UEP786475 TUT786475 TKX786475 TBB786475 SRF786475 SHJ786475 RXN786475 RNR786475 RDV786475 QTZ786475 QKD786475 QAH786475 PQL786475 PGP786475 OWT786475 OMX786475 ODB786475 NTF786475 NJJ786475 MZN786475 MPR786475 MFV786475 LVZ786475 LMD786475 LCH786475 KSL786475 KIP786475 JYT786475 JOX786475 JFB786475 IVF786475 ILJ786475 IBN786475 HRR786475 HHV786475 GXZ786475 GOD786475 GEH786475 FUL786475 FKP786475 FAT786475 EQX786475 EHB786475 DXF786475 DNJ786475 DDN786475 CTR786475 CJV786475 BZZ786475 BQD786475 BGH786475 AWL786475 AMP786475 ACT786475 SX786475 JB786475 F786478 WVN720939 WLR720939 WBV720939 VRZ720939 VID720939 UYH720939 UOL720939 UEP720939 TUT720939 TKX720939 TBB720939 SRF720939 SHJ720939 RXN720939 RNR720939 RDV720939 QTZ720939 QKD720939 QAH720939 PQL720939 PGP720939 OWT720939 OMX720939 ODB720939 NTF720939 NJJ720939 MZN720939 MPR720939 MFV720939 LVZ720939 LMD720939 LCH720939 KSL720939 KIP720939 JYT720939 JOX720939 JFB720939 IVF720939 ILJ720939 IBN720939 HRR720939 HHV720939 GXZ720939 GOD720939 GEH720939 FUL720939 FKP720939 FAT720939 EQX720939 EHB720939 DXF720939 DNJ720939 DDN720939 CTR720939 CJV720939 BZZ720939 BQD720939 BGH720939 AWL720939 AMP720939 ACT720939 SX720939 JB720939 F720942 WVN655403 WLR655403 WBV655403 VRZ655403 VID655403 UYH655403 UOL655403 UEP655403 TUT655403 TKX655403 TBB655403 SRF655403 SHJ655403 RXN655403 RNR655403 RDV655403 QTZ655403 QKD655403 QAH655403 PQL655403 PGP655403 OWT655403 OMX655403 ODB655403 NTF655403 NJJ655403 MZN655403 MPR655403 MFV655403 LVZ655403 LMD655403 LCH655403 KSL655403 KIP655403 JYT655403 JOX655403 JFB655403 IVF655403 ILJ655403 IBN655403 HRR655403 HHV655403 GXZ655403 GOD655403 GEH655403 FUL655403 FKP655403 FAT655403 EQX655403 EHB655403 DXF655403 DNJ655403 DDN655403 CTR655403 CJV655403 BZZ655403 BQD655403 BGH655403 AWL655403 AMP655403 ACT655403 SX655403 JB655403 F655406 WVN589867 WLR589867 WBV589867 VRZ589867 VID589867 UYH589867 UOL589867 UEP589867 TUT589867 TKX589867 TBB589867 SRF589867 SHJ589867 RXN589867 RNR589867 RDV589867 QTZ589867 QKD589867 QAH589867 PQL589867 PGP589867 OWT589867 OMX589867 ODB589867 NTF589867 NJJ589867 MZN589867 MPR589867 MFV589867 LVZ589867 LMD589867 LCH589867 KSL589867 KIP589867 JYT589867 JOX589867 JFB589867 IVF589867 ILJ589867 IBN589867 HRR589867 HHV589867 GXZ589867 GOD589867 GEH589867 FUL589867 FKP589867 FAT589867 EQX589867 EHB589867 DXF589867 DNJ589867 DDN589867 CTR589867 CJV589867 BZZ589867 BQD589867 BGH589867 AWL589867 AMP589867 ACT589867 SX589867 JB589867 F589870 WVN524331 WLR524331 WBV524331 VRZ524331 VID524331 UYH524331 UOL524331 UEP524331 TUT524331 TKX524331 TBB524331 SRF524331 SHJ524331 RXN524331 RNR524331 RDV524331 QTZ524331 QKD524331 QAH524331 PQL524331 PGP524331 OWT524331 OMX524331 ODB524331 NTF524331 NJJ524331 MZN524331 MPR524331 MFV524331 LVZ524331 LMD524331 LCH524331 KSL524331 KIP524331 JYT524331 JOX524331 JFB524331 IVF524331 ILJ524331 IBN524331 HRR524331 HHV524331 GXZ524331 GOD524331 GEH524331 FUL524331 FKP524331 FAT524331 EQX524331 EHB524331 DXF524331 DNJ524331 DDN524331 CTR524331 CJV524331 BZZ524331 BQD524331 BGH524331 AWL524331 AMP524331 ACT524331 SX524331 JB524331 F524334 WVN458795 WLR458795 WBV458795 VRZ458795 VID458795 UYH458795 UOL458795 UEP458795 TUT458795 TKX458795 TBB458795 SRF458795 SHJ458795 RXN458795 RNR458795 RDV458795 QTZ458795 QKD458795 QAH458795 PQL458795 PGP458795 OWT458795 OMX458795 ODB458795 NTF458795 NJJ458795 MZN458795 MPR458795 MFV458795 LVZ458795 LMD458795 LCH458795 KSL458795 KIP458795 JYT458795 JOX458795 JFB458795 IVF458795 ILJ458795 IBN458795 HRR458795 HHV458795 GXZ458795 GOD458795 GEH458795 FUL458795 FKP458795 FAT458795 EQX458795 EHB458795 DXF458795 DNJ458795 DDN458795 CTR458795 CJV458795 BZZ458795 BQD458795 BGH458795 AWL458795 AMP458795 ACT458795 SX458795 JB458795 F458798 WVN393259 WLR393259 WBV393259 VRZ393259 VID393259 UYH393259 UOL393259 UEP393259 TUT393259 TKX393259 TBB393259 SRF393259 SHJ393259 RXN393259 RNR393259 RDV393259 QTZ393259 QKD393259 QAH393259 PQL393259 PGP393259 OWT393259 OMX393259 ODB393259 NTF393259 NJJ393259 MZN393259 MPR393259 MFV393259 LVZ393259 LMD393259 LCH393259 KSL393259 KIP393259 JYT393259 JOX393259 JFB393259 IVF393259 ILJ393259 IBN393259 HRR393259 HHV393259 GXZ393259 GOD393259 GEH393259 FUL393259 FKP393259 FAT393259 EQX393259 EHB393259 DXF393259 DNJ393259 DDN393259 CTR393259 CJV393259 BZZ393259 BQD393259 BGH393259 AWL393259 AMP393259 ACT393259 SX393259 JB393259 F393262 WVN327723 WLR327723 WBV327723 VRZ327723 VID327723 UYH327723 UOL327723 UEP327723 TUT327723 TKX327723 TBB327723 SRF327723 SHJ327723 RXN327723 RNR327723 RDV327723 QTZ327723 QKD327723 QAH327723 PQL327723 PGP327723 OWT327723 OMX327723 ODB327723 NTF327723 NJJ327723 MZN327723 MPR327723 MFV327723 LVZ327723 LMD327723 LCH327723 KSL327723 KIP327723 JYT327723 JOX327723 JFB327723 IVF327723 ILJ327723 IBN327723 HRR327723 HHV327723 GXZ327723 GOD327723 GEH327723 FUL327723 FKP327723 FAT327723 EQX327723 EHB327723 DXF327723 DNJ327723 DDN327723 CTR327723 CJV327723 BZZ327723 BQD327723 BGH327723 AWL327723 AMP327723 ACT327723 SX327723 JB327723 F327726 WVN262187 WLR262187 WBV262187 VRZ262187 VID262187 UYH262187 UOL262187 UEP262187 TUT262187 TKX262187 TBB262187 SRF262187 SHJ262187 RXN262187 RNR262187 RDV262187 QTZ262187 QKD262187 QAH262187 PQL262187 PGP262187 OWT262187 OMX262187 ODB262187 NTF262187 NJJ262187 MZN262187 MPR262187 MFV262187 LVZ262187 LMD262187 LCH262187 KSL262187 KIP262187 JYT262187 JOX262187 JFB262187 IVF262187 ILJ262187 IBN262187 HRR262187 HHV262187 GXZ262187 GOD262187 GEH262187 FUL262187 FKP262187 FAT262187 EQX262187 EHB262187 DXF262187 DNJ262187 DDN262187 CTR262187 CJV262187 BZZ262187 BQD262187 BGH262187 AWL262187 AMP262187 ACT262187 SX262187 JB262187 F262190 WVN196651 WLR196651 WBV196651 VRZ196651 VID196651 UYH196651 UOL196651 UEP196651 TUT196651 TKX196651 TBB196651 SRF196651 SHJ196651 RXN196651 RNR196651 RDV196651 QTZ196651 QKD196651 QAH196651 PQL196651 PGP196651 OWT196651 OMX196651 ODB196651 NTF196651 NJJ196651 MZN196651 MPR196651 MFV196651 LVZ196651 LMD196651 LCH196651 KSL196651 KIP196651 JYT196651 JOX196651 JFB196651 IVF196651 ILJ196651 IBN196651 HRR196651 HHV196651 GXZ196651 GOD196651 GEH196651 FUL196651 FKP196651 FAT196651 EQX196651 EHB196651 DXF196651 DNJ196651 DDN196651 CTR196651 CJV196651 BZZ196651 BQD196651 BGH196651 AWL196651 AMP196651 ACT196651 SX196651 JB196651 F196654 WVN131115 WLR131115 WBV131115 VRZ131115 VID131115 UYH131115 UOL131115 UEP131115 TUT131115 TKX131115 TBB131115 SRF131115 SHJ131115 RXN131115 RNR131115 RDV131115 QTZ131115 QKD131115 QAH131115 PQL131115 PGP131115 OWT131115 OMX131115 ODB131115 NTF131115 NJJ131115 MZN131115 MPR131115 MFV131115 LVZ131115 LMD131115 LCH131115 KSL131115 KIP131115 JYT131115 JOX131115 JFB131115 IVF131115 ILJ131115 IBN131115 HRR131115 HHV131115 GXZ131115 GOD131115 GEH131115 FUL131115 FKP131115 FAT131115 EQX131115 EHB131115 DXF131115 DNJ131115 DDN131115 CTR131115 CJV131115 BZZ131115 BQD131115 BGH131115 AWL131115 AMP131115 ACT131115 SX131115 JB131115 F131118 WVN65579 WLR65579 WBV65579 VRZ65579 VID65579 UYH65579 UOL65579 UEP65579 TUT65579 TKX65579 TBB65579 SRF65579 SHJ65579 RXN65579 RNR65579 RDV65579 QTZ65579 QKD65579 QAH65579 PQL65579 PGP65579 OWT65579 OMX65579 ODB65579 NTF65579 NJJ65579 MZN65579 MPR65579 MFV65579 LVZ65579 LMD65579 LCH65579 KSL65579 KIP65579 JYT65579 JOX65579 JFB65579 IVF65579 ILJ65579 IBN65579 HRR65579 HHV65579 GXZ65579 GOD65579 GEH65579 FUL65579 FKP65579 FAT65579 EQX65579 EHB65579 DXF65579 DNJ65579 DDN65579 CTR65579 CJV65579 BZZ65579 BQD65579 BGH65579 AWL65579 AMP65579 ACT65579 SX65579 JB65579 F65582 WVN43 WLR43 WBV43 VRZ43 VID43 UYH43 UOL43 UEP43 TUT43 TKX43 TBB43 SRF43 SHJ43 RXN43 RNR43 RDV43 QTZ43 QKD43 QAH43 PQL43 PGP43 OWT43 OMX43 ODB43 NTF43 NJJ43 MZN43 MPR43 MFV43 LVZ43 LMD43 LCH43 KSL43 KIP43 JYT43 JOX43 JFB43 IVF43 ILJ43 IBN43 HRR43 HHV43 GXZ43 GOD43 GEH43 FUL43 FKP43 FAT43 EQX43 EHB43 DXF43 DNJ43 DDN43 CTR43 CJV43 BZZ43 BQD43 BGH43 AWL43 AMP43 ACT43 SX43 JB43 JB5 WVN983045 WLR983045 WBV983045 VRZ983045 VID983045 UYH983045 UOL983045 UEP983045 TUT983045 TKX983045 TBB983045 SRF983045 SHJ983045 RXN983045 RNR983045 RDV983045 QTZ983045 QKD983045 QAH983045 PQL983045 PGP983045 OWT983045 OMX983045 ODB983045 NTF983045 NJJ983045 MZN983045 MPR983045 MFV983045 LVZ983045 LMD983045 LCH983045 KSL983045 KIP983045 JYT983045 JOX983045 JFB983045 IVF983045 ILJ983045 IBN983045 HRR983045 HHV983045 GXZ983045 GOD983045 GEH983045 FUL983045 FKP983045 FAT983045 EQX983045 EHB983045 DXF983045 DNJ983045 DDN983045 CTR983045 CJV983045 BZZ983045 BQD983045 BGH983045 AWL983045 AMP983045 ACT983045 SX983045 JB983045 F983048 WVN917509 WLR917509 WBV917509 VRZ917509 VID917509 UYH917509 UOL917509 UEP917509 TUT917509 TKX917509 TBB917509 SRF917509 SHJ917509 RXN917509 RNR917509 RDV917509 QTZ917509 QKD917509 QAH917509 PQL917509 PGP917509 OWT917509 OMX917509 ODB917509 NTF917509 NJJ917509 MZN917509 MPR917509 MFV917509 LVZ917509 LMD917509 LCH917509 KSL917509 KIP917509 JYT917509 JOX917509 JFB917509 IVF917509 ILJ917509 IBN917509 HRR917509 HHV917509 GXZ917509 GOD917509 GEH917509 FUL917509 FKP917509 FAT917509 EQX917509 EHB917509 DXF917509 DNJ917509 DDN917509 CTR917509 CJV917509 BZZ917509 BQD917509 BGH917509 AWL917509 AMP917509 ACT917509 SX917509 JB917509 F917512 WVN851973 WLR851973 WBV851973 VRZ851973 VID851973 UYH851973 UOL851973 UEP851973 TUT851973 TKX851973 TBB851973 SRF851973 SHJ851973 RXN851973 RNR851973 RDV851973 QTZ851973 QKD851973 QAH851973 PQL851973 PGP851973 OWT851973 OMX851973 ODB851973 NTF851973 NJJ851973 MZN851973 MPR851973 MFV851973 LVZ851973 LMD851973 LCH851973 KSL851973 KIP851973 JYT851973 JOX851973 JFB851973 IVF851973 ILJ851973 IBN851973 HRR851973 HHV851973 GXZ851973 GOD851973 GEH851973 FUL851973 FKP851973 FAT851973 EQX851973 EHB851973 DXF851973 DNJ851973 DDN851973 CTR851973 CJV851973 BZZ851973 BQD851973 BGH851973 AWL851973 AMP851973 ACT851973 SX851973 JB851973 F851976 WVN786437 WLR786437 WBV786437 VRZ786437 VID786437 UYH786437 UOL786437 UEP786437 TUT786437 TKX786437 TBB786437 SRF786437 SHJ786437 RXN786437 RNR786437 RDV786437 QTZ786437 QKD786437 QAH786437 PQL786437 PGP786437 OWT786437 OMX786437 ODB786437 NTF786437 NJJ786437 MZN786437 MPR786437 MFV786437 LVZ786437 LMD786437 LCH786437 KSL786437 KIP786437 JYT786437 JOX786437 JFB786437 IVF786437 ILJ786437 IBN786437 HRR786437 HHV786437 GXZ786437 GOD786437 GEH786437 FUL786437 FKP786437 FAT786437 EQX786437 EHB786437 DXF786437 DNJ786437 DDN786437 CTR786437 CJV786437 BZZ786437 BQD786437 BGH786437 AWL786437 AMP786437 ACT786437 SX786437 JB786437 F786440 WVN720901 WLR720901 WBV720901 VRZ720901 VID720901 UYH720901 UOL720901 UEP720901 TUT720901 TKX720901 TBB720901 SRF720901 SHJ720901 RXN720901 RNR720901 RDV720901 QTZ720901 QKD720901 QAH720901 PQL720901 PGP720901 OWT720901 OMX720901 ODB720901 NTF720901 NJJ720901 MZN720901 MPR720901 MFV720901 LVZ720901 LMD720901 LCH720901 KSL720901 KIP720901 JYT720901 JOX720901 JFB720901 IVF720901 ILJ720901 IBN720901 HRR720901 HHV720901 GXZ720901 GOD720901 GEH720901 FUL720901 FKP720901 FAT720901 EQX720901 EHB720901 DXF720901 DNJ720901 DDN720901 CTR720901 CJV720901 BZZ720901 BQD720901 BGH720901 AWL720901 AMP720901 ACT720901 SX720901 JB720901 F720904 WVN655365 WLR655365 WBV655365 VRZ655365 VID655365 UYH655365 UOL655365 UEP655365 TUT655365 TKX655365 TBB655365 SRF655365 SHJ655365 RXN655365 RNR655365 RDV655365 QTZ655365 QKD655365 QAH655365 PQL655365 PGP655365 OWT655365 OMX655365 ODB655365 NTF655365 NJJ655365 MZN655365 MPR655365 MFV655365 LVZ655365 LMD655365 LCH655365 KSL655365 KIP655365 JYT655365 JOX655365 JFB655365 IVF655365 ILJ655365 IBN655365 HRR655365 HHV655365 GXZ655365 GOD655365 GEH655365 FUL655365 FKP655365 FAT655365 EQX655365 EHB655365 DXF655365 DNJ655365 DDN655365 CTR655365 CJV655365 BZZ655365 BQD655365 BGH655365 AWL655365 AMP655365 ACT655365 SX655365 JB655365 F655368 WVN589829 WLR589829 WBV589829 VRZ589829 VID589829 UYH589829 UOL589829 UEP589829 TUT589829 TKX589829 TBB589829 SRF589829 SHJ589829 RXN589829 RNR589829 RDV589829 QTZ589829 QKD589829 QAH589829 PQL589829 PGP589829 OWT589829 OMX589829 ODB589829 NTF589829 NJJ589829 MZN589829 MPR589829 MFV589829 LVZ589829 LMD589829 LCH589829 KSL589829 KIP589829 JYT589829 JOX589829 JFB589829 IVF589829 ILJ589829 IBN589829 HRR589829 HHV589829 GXZ589829 GOD589829 GEH589829 FUL589829 FKP589829 FAT589829 EQX589829 EHB589829 DXF589829 DNJ589829 DDN589829 CTR589829 CJV589829 BZZ589829 BQD589829 BGH589829 AWL589829 AMP589829 ACT589829 SX589829 JB589829 F589832 WVN524293 WLR524293 WBV524293 VRZ524293 VID524293 UYH524293 UOL524293 UEP524293 TUT524293 TKX524293 TBB524293 SRF524293 SHJ524293 RXN524293 RNR524293 RDV524293 QTZ524293 QKD524293 QAH524293 PQL524293 PGP524293 OWT524293 OMX524293 ODB524293 NTF524293 NJJ524293 MZN524293 MPR524293 MFV524293 LVZ524293 LMD524293 LCH524293 KSL524293 KIP524293 JYT524293 JOX524293 JFB524293 IVF524293 ILJ524293 IBN524293 HRR524293 HHV524293 GXZ524293 GOD524293 GEH524293 FUL524293 FKP524293 FAT524293 EQX524293 EHB524293 DXF524293 DNJ524293 DDN524293 CTR524293 CJV524293 BZZ524293 BQD524293 BGH524293 AWL524293 AMP524293 ACT524293 SX524293 JB524293 F524296 WVN458757 WLR458757 WBV458757 VRZ458757 VID458757 UYH458757 UOL458757 UEP458757 TUT458757 TKX458757 TBB458757 SRF458757 SHJ458757 RXN458757 RNR458757 RDV458757 QTZ458757 QKD458757 QAH458757 PQL458757 PGP458757 OWT458757 OMX458757 ODB458757 NTF458757 NJJ458757 MZN458757 MPR458757 MFV458757 LVZ458757 LMD458757 LCH458757 KSL458757 KIP458757 JYT458757 JOX458757 JFB458757 IVF458757 ILJ458757 IBN458757 HRR458757 HHV458757 GXZ458757 GOD458757 GEH458757 FUL458757 FKP458757 FAT458757 EQX458757 EHB458757 DXF458757 DNJ458757 DDN458757 CTR458757 CJV458757 BZZ458757 BQD458757 BGH458757 AWL458757 AMP458757 ACT458757 SX458757 JB458757 F458760 WVN393221 WLR393221 WBV393221 VRZ393221 VID393221 UYH393221 UOL393221 UEP393221 TUT393221 TKX393221 TBB393221 SRF393221 SHJ393221 RXN393221 RNR393221 RDV393221 QTZ393221 QKD393221 QAH393221 PQL393221 PGP393221 OWT393221 OMX393221 ODB393221 NTF393221 NJJ393221 MZN393221 MPR393221 MFV393221 LVZ393221 LMD393221 LCH393221 KSL393221 KIP393221 JYT393221 JOX393221 JFB393221 IVF393221 ILJ393221 IBN393221 HRR393221 HHV393221 GXZ393221 GOD393221 GEH393221 FUL393221 FKP393221 FAT393221 EQX393221 EHB393221 DXF393221 DNJ393221 DDN393221 CTR393221 CJV393221 BZZ393221 BQD393221 BGH393221 AWL393221 AMP393221 ACT393221 SX393221 JB393221 F393224 WVN327685 WLR327685 WBV327685 VRZ327685 VID327685 UYH327685 UOL327685 UEP327685 TUT327685 TKX327685 TBB327685 SRF327685 SHJ327685 RXN327685 RNR327685 RDV327685 QTZ327685 QKD327685 QAH327685 PQL327685 PGP327685 OWT327685 OMX327685 ODB327685 NTF327685 NJJ327685 MZN327685 MPR327685 MFV327685 LVZ327685 LMD327685 LCH327685 KSL327685 KIP327685 JYT327685 JOX327685 JFB327685 IVF327685 ILJ327685 IBN327685 HRR327685 HHV327685 GXZ327685 GOD327685 GEH327685 FUL327685 FKP327685 FAT327685 EQX327685 EHB327685 DXF327685 DNJ327685 DDN327685 CTR327685 CJV327685 BZZ327685 BQD327685 BGH327685 AWL327685 AMP327685 ACT327685 SX327685 JB327685 F327688 WVN262149 WLR262149 WBV262149 VRZ262149 VID262149 UYH262149 UOL262149 UEP262149 TUT262149 TKX262149 TBB262149 SRF262149 SHJ262149 RXN262149 RNR262149 RDV262149 QTZ262149 QKD262149 QAH262149 PQL262149 PGP262149 OWT262149 OMX262149 ODB262149 NTF262149 NJJ262149 MZN262149 MPR262149 MFV262149 LVZ262149 LMD262149 LCH262149 KSL262149 KIP262149 JYT262149 JOX262149 JFB262149 IVF262149 ILJ262149 IBN262149 HRR262149 HHV262149 GXZ262149 GOD262149 GEH262149 FUL262149 FKP262149 FAT262149 EQX262149 EHB262149 DXF262149 DNJ262149 DDN262149 CTR262149 CJV262149 BZZ262149 BQD262149 BGH262149 AWL262149 AMP262149 ACT262149 SX262149 JB262149 F262152 WVN196613 WLR196613 WBV196613 VRZ196613 VID196613 UYH196613 UOL196613 UEP196613 TUT196613 TKX196613 TBB196613 SRF196613 SHJ196613 RXN196613 RNR196613 RDV196613 QTZ196613 QKD196613 QAH196613 PQL196613 PGP196613 OWT196613 OMX196613 ODB196613 NTF196613 NJJ196613 MZN196613 MPR196613 MFV196613 LVZ196613 LMD196613 LCH196613 KSL196613 KIP196613 JYT196613 JOX196613 JFB196613 IVF196613 ILJ196613 IBN196613 HRR196613 HHV196613 GXZ196613 GOD196613 GEH196613 FUL196613 FKP196613 FAT196613 EQX196613 EHB196613 DXF196613 DNJ196613 DDN196613 CTR196613 CJV196613 BZZ196613 BQD196613 BGH196613 AWL196613 AMP196613 ACT196613 SX196613 JB196613 F196616 WVN131077 WLR131077 WBV131077 VRZ131077 VID131077 UYH131077 UOL131077 UEP131077 TUT131077 TKX131077 TBB131077 SRF131077 SHJ131077 RXN131077 RNR131077 RDV131077 QTZ131077 QKD131077 QAH131077 PQL131077 PGP131077 OWT131077 OMX131077 ODB131077 NTF131077 NJJ131077 MZN131077 MPR131077 MFV131077 LVZ131077 LMD131077 LCH131077 KSL131077 KIP131077 JYT131077 JOX131077 JFB131077 IVF131077 ILJ131077 IBN131077 HRR131077 HHV131077 GXZ131077 GOD131077 GEH131077 FUL131077 FKP131077 FAT131077 EQX131077 EHB131077 DXF131077 DNJ131077 DDN131077 CTR131077 CJV131077 BZZ131077 BQD131077 BGH131077 AWL131077 AMP131077 ACT131077 SX131077 JB131077 F131080 WVN65541 WLR65541 WBV65541 VRZ65541 VID65541 UYH65541 UOL65541 UEP65541 TUT65541 TKX65541 TBB65541 SRF65541 SHJ65541 RXN65541 RNR65541 RDV65541 QTZ65541 QKD65541 QAH65541 PQL65541 PGP65541 OWT65541 OMX65541 ODB65541 NTF65541 NJJ65541 MZN65541 MPR65541 MFV65541 LVZ65541 LMD65541 LCH65541 KSL65541 KIP65541 JYT65541 JOX65541 JFB65541 IVF65541 ILJ65541 IBN65541 HRR65541 HHV65541 GXZ65541 GOD65541 GEH65541 FUL65541 FKP65541 FAT65541 EQX65541 EHB65541 DXF65541 DNJ65541 DDN65541 CTR65541 CJV65541 BZZ65541 BQD65541 BGH65541 AWL65541 AMP65541 ACT65541 SX65541 JB65541 F65544 WVN5 WLR5 WBV5 VRZ5 VID5 UYH5 UOL5 UEP5 TUT5 TKX5 TBB5 SRF5 SHJ5 RXN5 RNR5 RDV5 QTZ5 QKD5 QAH5 PQL5 PGP5 OWT5 OMX5 ODB5 NTF5 NJJ5 MZN5 MPR5 MFV5 LVZ5 LMD5 LCH5 KSL5 KIP5 JYT5 JOX5 JFB5 IVF5 ILJ5 IBN5 HRR5 HHV5 GXZ5 GOD5 GEH5 FUL5 FKP5 FAT5 EQX5 EHB5 DXF5 DNJ5 DDN5 CTR5 CJV5"/>
    <dataValidation type="decimal" allowBlank="1" showInputMessage="1" showErrorMessage="1" error="רק ערכים מספריים מותרים !" sqref="J41:K47 AV5 BI6:BI40 AP17:AP35 P30:P35 R30:R35 T30:T35 V30:V35 X30:X35 Z30:Z35 Q42:Q49 V42:V44 U15:U23 Q15:Q20 F6:F8 F10 F24:F27 F34 F36:F40 AF5:AF8 AK5:AK10 AP5:AP12 AF17:AF26 AK17:AK24 AG40:AG50 AL40:AL44 AQ40:AQ49 AZ5 Q5:Q10 F31:F32 BK6:BK40 F12:F17 K5:L17 F44:F47 G5:G47">
      <formula1>-1000000000</formula1>
      <formula2>1000000000</formula2>
    </dataValidation>
    <dataValidation type="custom" showInputMessage="1" showErrorMessage="1" error="חובה לתת שם לחוב ולהכניס את השורות ברצף" sqref="BB6:BB40">
      <formula1>ISTEXT(AU6)</formula1>
    </dataValidation>
    <dataValidation type="custom" showInputMessage="1" showErrorMessage="1" error="חובה לתת שם לחוב ולהכניס את השורות ברצף" sqref="AZ6:AZ40">
      <formula1>ISTEXT(AU6)</formula1>
    </dataValidation>
    <dataValidation type="custom" showInputMessage="1" showErrorMessage="1" error="חובה לתת שם לחוב ולהכניס את השורות ברצף" sqref="AY6:AY39">
      <formula1>ISTEXT(AU6)</formula1>
    </dataValidation>
    <dataValidation type="custom" showInputMessage="1" showErrorMessage="1" error="חובה לתת שם לחוב ולהכניס את השורות ברצף" sqref="AX6:AX40">
      <formula1>ISTEXT(AU6)</formula1>
    </dataValidation>
    <dataValidation type="custom" showInputMessage="1" showErrorMessage="1" error="חובה לתת שם לחוב ולהכניס את השורות ברצף" sqref="AW6:AW40">
      <formula1>ISTEXT(AU6)</formula1>
    </dataValidation>
    <dataValidation type="custom" showInputMessage="1" showErrorMessage="1" error="חובה לתת שם לחוב ולהכניס את השורות ברצף" sqref="AV6:AV40">
      <formula1>ISTEXT(AU6)</formula1>
    </dataValidation>
    <dataValidation type="decimal" allowBlank="1" showErrorMessage="1" error="רק ערכים מספריים מותרים !" promptTitle="שימו לב!" prompt="הקלדת ערך בתא זה, מונעת חישוב אוטומטי שלו, באמצעות המחשבונים. " sqref="F42:F43">
      <formula1>-1000000000</formula1>
      <formula2>1000000000</formula2>
    </dataValidation>
  </dataValidations>
  <hyperlinks>
    <hyperlink ref="C5" location="שיקוף!O3" tooltip="מחשבון משכנתא" display="שיקוף!O3"/>
    <hyperlink ref="C9" location="שיקוף!O13" tooltip="מחשבון ביטוחים" display="שיקוף!O13"/>
    <hyperlink ref="C11" location="שיקוף!S13" tooltip="מחשבון מנויים" display="שיקוף!S13"/>
    <hyperlink ref="C18" location="שיקוף!O27" tooltip="מחשבון חינוך" display="שיקוף!O27"/>
    <hyperlink ref="C19" location="שיקוף!O40" tooltip="מחשבון חוגים" display="שיקוף!O40"/>
    <hyperlink ref="C20" location="שיקוף!T40" tooltip="מחשבון ביטוחי רכב" display="שיקוף!T40"/>
    <hyperlink ref="C21" location="שיקוף!AD3" tooltip="מחשבון תיקוני רכב" display="שיקוף!AD3"/>
    <hyperlink ref="C22" location="שיקוף!AI3" tooltip="מחשבון ביגוד והנעלה" display="שיקוף!AI3"/>
    <hyperlink ref="C23" location="שיקוף!AN3" tooltip="מחשבון בריאות" display="שיקוף!AN3"/>
    <hyperlink ref="C28" location="שיקוף!AD15" tooltip="מחשבון יהדות/חגים" display="שיקוף!AD15"/>
    <hyperlink ref="C29" location="שיקוף!AI15" tooltip="מחשבון מתנות" display="שיקוף!AI15"/>
    <hyperlink ref="C30" location="שיקוף!AN15" tooltip="מחשבון רכישות" display="שיקוף!AN15"/>
    <hyperlink ref="C33" location="שיקוף!AD38" tooltip="מחשבון מזון" display="שיקוף!AD38"/>
    <hyperlink ref="C35" location="שיקוף!AI38" tooltip="מחשבון דלק וחניה" display="שיקוף!AI38"/>
    <hyperlink ref="C41" location="שיקוף!AN38" tooltip="מחשבון דברים נוספים" display="שיקוף!AN38"/>
    <hyperlink ref="O3:U3" location="שיקוף!D5" display="שיקוף!D5"/>
    <hyperlink ref="O13:Q13" location="שיקוף!D9" display="שיקוף!D9"/>
    <hyperlink ref="S13:U13" location="שיקוף!D11" display="שיקוף!D11"/>
    <hyperlink ref="O27:AA27" location="שיקוף!D18" display="שיקוף!D18"/>
    <hyperlink ref="O40:R40" location="שיקוף!D19" display="שיקוף!D19"/>
    <hyperlink ref="T40:W40" location="שיקוף!D20" display="שיקוף!D20"/>
    <hyperlink ref="AD3:AG3" location="שיקוף!D21" display="שיקוף!D21"/>
    <hyperlink ref="AI3:AL3" location="שיקוף!D22" display="שיקוף!D22"/>
    <hyperlink ref="AN3:AQ3" location="שיקוף!D23" display="שיקוף!D23"/>
    <hyperlink ref="AD15:AG15" location="שיקוף!D28" display="שיקוף!D28"/>
    <hyperlink ref="AI15:AL15" location="שיקוף!D29" display="שיקוף!D29"/>
    <hyperlink ref="AN15:AQ15" location="שיקוף!D30" display="שיקוף!D30"/>
    <hyperlink ref="AD38:AG38" location="שיקוף!D33" display="שיקוף!D33"/>
    <hyperlink ref="AI38:AL38" location="שיקוף!D35" display="שיקוף!D35"/>
    <hyperlink ref="AN38:AQ38" location="שיקוף!D41" display="שיקוף!D41"/>
    <hyperlink ref="BB2" location="שיקוף!I23" display="חזרה לטבלת סיכום חובות"/>
    <hyperlink ref="L21:L23" location="שיקוף!AY1" display="לטבלת שיקוף חובות"/>
  </hyperlinks>
  <pageMargins left="0.23622047244094491" right="0.23622047244094491" top="0.74803149606299213" bottom="0.74803149606299213" header="0.31496062992125984" footer="0.31496062992125984"/>
  <pageSetup paperSize="9" scale="62" orientation="portrait" r:id="rId1"/>
  <headerFooter>
    <oddHeader xml:space="preserve">&amp;C
טופס שיקוף למשפחה
שם המשפחה: _________________            שם המלווה: _________________            תאריך: _________________    </oddHeader>
  </headerFooter>
  <colBreaks count="3" manualBreakCount="3">
    <brk id="13" max="50" man="1"/>
    <brk id="28" max="50" man="1"/>
    <brk id="44" max="50"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3">
    <tabColor theme="7" tint="0.59999389629810485"/>
  </sheetPr>
  <dimension ref="A1:P1516"/>
  <sheetViews>
    <sheetView showZeros="0" rightToLeft="1" workbookViewId="0">
      <pane ySplit="5" topLeftCell="A6" activePane="bottomLeft" state="frozen"/>
      <selection activeCell="G49" sqref="G49:G50"/>
      <selection pane="bottomLeft" sqref="A1:C1"/>
    </sheetView>
  </sheetViews>
  <sheetFormatPr defaultColWidth="0" defaultRowHeight="15" zeroHeight="1" x14ac:dyDescent="0.2"/>
  <cols>
    <col min="1" max="1" width="6.77734375" style="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33203125" style="1" customWidth="1"/>
    <col min="10" max="10" width="1.109375" style="6" customWidth="1"/>
    <col min="11" max="11" width="16.88671875" style="1" customWidth="1"/>
    <col min="12" max="12" width="10.6640625" style="1" customWidth="1"/>
    <col min="13" max="13" width="10.6640625" style="85"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19" t="s">
        <v>335</v>
      </c>
      <c r="B1" s="619"/>
      <c r="C1" s="619"/>
      <c r="D1" s="121"/>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80">
        <f>SUM(L7:L50)</f>
        <v>0</v>
      </c>
      <c r="M2" s="61">
        <f>SUM(M7:M50)</f>
        <v>0</v>
      </c>
      <c r="N2" s="53">
        <f>SUM(N7:N50)</f>
        <v>0</v>
      </c>
    </row>
    <row r="3" spans="1:14" ht="16.5" customHeight="1" thickBot="1" x14ac:dyDescent="0.3">
      <c r="A3" s="622" t="s">
        <v>64</v>
      </c>
      <c r="B3" s="623"/>
      <c r="C3" s="623"/>
      <c r="D3" s="623"/>
      <c r="E3" s="623"/>
      <c r="F3" s="624"/>
      <c r="G3" s="620" t="s">
        <v>13</v>
      </c>
      <c r="H3" s="139"/>
      <c r="I3" s="139"/>
      <c r="K3" s="37" t="s">
        <v>11</v>
      </c>
      <c r="L3" s="81">
        <f>SUM(L53:L65)</f>
        <v>0</v>
      </c>
      <c r="M3" s="60">
        <f>SUM(M53:M65)</f>
        <v>0</v>
      </c>
      <c r="N3" s="52">
        <f>SUM(N53:N65)</f>
        <v>0</v>
      </c>
    </row>
    <row r="4" spans="1:14" ht="16.5" thickBot="1" x14ac:dyDescent="0.3">
      <c r="A4" s="144" t="s">
        <v>336</v>
      </c>
      <c r="B4" s="145" t="s">
        <v>66</v>
      </c>
      <c r="C4" s="146" t="s">
        <v>47</v>
      </c>
      <c r="D4" s="145" t="s">
        <v>10</v>
      </c>
      <c r="E4" s="147" t="s">
        <v>65</v>
      </c>
      <c r="F4" s="148" t="s">
        <v>49</v>
      </c>
      <c r="G4" s="621"/>
      <c r="H4" s="140"/>
      <c r="I4" s="47"/>
      <c r="K4" s="400" t="s">
        <v>41</v>
      </c>
      <c r="L4" s="401">
        <f>L3-L2</f>
        <v>0</v>
      </c>
      <c r="M4" s="401">
        <f>M3-M2</f>
        <v>0</v>
      </c>
      <c r="N4" s="401">
        <f>N3+N2</f>
        <v>0</v>
      </c>
    </row>
    <row r="5" spans="1:14" ht="6" customHeight="1" thickBot="1" x14ac:dyDescent="0.3">
      <c r="A5" s="128"/>
      <c r="B5" s="129"/>
      <c r="C5" s="47"/>
      <c r="D5" s="47"/>
      <c r="E5" s="120"/>
      <c r="F5" s="47"/>
      <c r="G5" s="47"/>
      <c r="H5" s="140"/>
      <c r="I5" s="47"/>
      <c r="K5" s="32"/>
      <c r="L5" s="54"/>
      <c r="M5" s="32"/>
      <c r="N5" s="54"/>
    </row>
    <row r="6" spans="1:14" ht="15.75" x14ac:dyDescent="0.25">
      <c r="A6" s="477"/>
      <c r="B6" s="135"/>
      <c r="C6" s="136"/>
      <c r="D6" s="137"/>
      <c r="E6" s="138"/>
      <c r="F6" s="137"/>
      <c r="G6" s="127"/>
      <c r="H6" s="141"/>
      <c r="I6" s="142"/>
      <c r="K6" s="42" t="s">
        <v>1</v>
      </c>
      <c r="L6" s="55" t="s">
        <v>45</v>
      </c>
      <c r="M6" s="3" t="s">
        <v>48</v>
      </c>
      <c r="N6" s="55" t="s">
        <v>46</v>
      </c>
    </row>
    <row r="7" spans="1:14" x14ac:dyDescent="0.2">
      <c r="A7" s="134"/>
      <c r="B7" s="135"/>
      <c r="C7" s="136"/>
      <c r="D7" s="137"/>
      <c r="E7" s="138"/>
      <c r="F7" s="137"/>
      <c r="G7" s="127"/>
      <c r="H7" s="141"/>
      <c r="I7" s="142"/>
      <c r="K7" s="43" t="str">
        <f>שיקוף!D5</f>
        <v>משכנתא</v>
      </c>
      <c r="L7" s="90">
        <f>IF(שיקוף!$G$50="כן",שיקוף!G5,0)</f>
        <v>0</v>
      </c>
      <c r="M7" s="91">
        <f>SUMPRODUCT(($D$6:$D$1503)*($C$6:$C$1503=K7)*($B$6:$B$1503&lt;&gt;'הוראות שימוש'!$D$88))</f>
        <v>0</v>
      </c>
      <c r="N7" s="92">
        <f t="shared" ref="N7:N50" si="0">$L$1500*(L7-M7)</f>
        <v>0</v>
      </c>
    </row>
    <row r="8" spans="1:14" x14ac:dyDescent="0.2">
      <c r="A8" s="134"/>
      <c r="B8" s="135"/>
      <c r="C8" s="136"/>
      <c r="D8" s="137"/>
      <c r="E8" s="138"/>
      <c r="F8" s="137"/>
      <c r="G8" s="127"/>
      <c r="H8" s="141"/>
      <c r="I8" s="142"/>
      <c r="K8" s="94" t="str">
        <f>שיקוף!D6</f>
        <v>ביטוח משכנתא</v>
      </c>
      <c r="L8" s="95">
        <f>IF(שיקוף!$G$50="כן",שיקוף!G6,0)</f>
        <v>0</v>
      </c>
      <c r="M8" s="96">
        <f>SUMPRODUCT(($D$6:$D$1503)*($C$6:$C$1503=K8)*($B$6:$B$1503&lt;&gt;'הוראות שימוש'!$D$88))</f>
        <v>0</v>
      </c>
      <c r="N8" s="97">
        <f t="shared" si="0"/>
        <v>0</v>
      </c>
    </row>
    <row r="9" spans="1:14" x14ac:dyDescent="0.2">
      <c r="A9" s="134"/>
      <c r="B9" s="135"/>
      <c r="C9" s="136"/>
      <c r="D9" s="137"/>
      <c r="E9" s="138"/>
      <c r="F9" s="137"/>
      <c r="G9" s="127"/>
      <c r="H9" s="141"/>
      <c r="I9" s="142"/>
      <c r="K9" s="98" t="str">
        <f>שיקוף!D7</f>
        <v>שכר דירה</v>
      </c>
      <c r="L9" s="99">
        <f>IF(שיקוף!$G$50="כן",שיקוף!G7,0)</f>
        <v>0</v>
      </c>
      <c r="M9" s="100">
        <f>SUMPRODUCT(($D$6:$D$1503)*($C$6:$C$1503=K9)*($B$6:$B$1503&lt;&gt;'הוראות שימוש'!$D$88))</f>
        <v>0</v>
      </c>
      <c r="N9" s="101">
        <f t="shared" si="0"/>
        <v>0</v>
      </c>
    </row>
    <row r="10" spans="1:14" x14ac:dyDescent="0.2">
      <c r="A10" s="134"/>
      <c r="B10" s="135"/>
      <c r="C10" s="136"/>
      <c r="D10" s="137"/>
      <c r="E10" s="138"/>
      <c r="F10" s="137"/>
      <c r="G10" s="127"/>
      <c r="H10" s="141"/>
      <c r="I10" s="142"/>
      <c r="K10" s="98" t="str">
        <f>שיקוף!D8</f>
        <v>מיסי ישוב / ועד בית</v>
      </c>
      <c r="L10" s="99">
        <f>IF(שיקוף!$G$50="כן",שיקוף!G8,0)</f>
        <v>0</v>
      </c>
      <c r="M10" s="100">
        <f>SUMPRODUCT(($D$6:$D$1503)*($C$6:$C$1503=K10)*($B$6:$B$1503&lt;&gt;'הוראות שימוש'!$D$88))</f>
        <v>0</v>
      </c>
      <c r="N10" s="101">
        <f t="shared" si="0"/>
        <v>0</v>
      </c>
    </row>
    <row r="11" spans="1:14" x14ac:dyDescent="0.2">
      <c r="A11" s="134"/>
      <c r="B11" s="135"/>
      <c r="C11" s="136"/>
      <c r="D11" s="137"/>
      <c r="E11" s="138"/>
      <c r="F11" s="137"/>
      <c r="G11" s="127"/>
      <c r="H11" s="141"/>
      <c r="I11" s="142"/>
      <c r="K11" s="98" t="str">
        <f>שיקוף!D9</f>
        <v>ביטוחים (למעט רכב)</v>
      </c>
      <c r="L11" s="99">
        <f>IF(שיקוף!$G$50="כן",שיקוף!G9,0)</f>
        <v>0</v>
      </c>
      <c r="M11" s="100">
        <f>SUMPRODUCT(($D$6:$D$1503)*($C$6:$C$1503=K11)*($B$6:$B$1503&lt;&gt;'הוראות שימוש'!$D$88))</f>
        <v>0</v>
      </c>
      <c r="N11" s="101">
        <f t="shared" si="0"/>
        <v>0</v>
      </c>
    </row>
    <row r="12" spans="1:14" x14ac:dyDescent="0.2">
      <c r="A12" s="134"/>
      <c r="B12" s="135"/>
      <c r="C12" s="136"/>
      <c r="D12" s="137"/>
      <c r="E12" s="138"/>
      <c r="F12" s="137"/>
      <c r="G12" s="127"/>
      <c r="H12" s="141"/>
      <c r="I12" s="142"/>
      <c r="K12" s="98" t="str">
        <f>שיקוף!D10</f>
        <v>הוראות קבע לחיסכון</v>
      </c>
      <c r="L12" s="99">
        <f>IF(שיקוף!$G$50="כן",שיקוף!G10,0)</f>
        <v>0</v>
      </c>
      <c r="M12" s="100">
        <f>SUMPRODUCT(($D$6:$D$1503)*($C$6:$C$1503=K12)*($B$6:$B$1503&lt;&gt;'הוראות שימוש'!$D$88))</f>
        <v>0</v>
      </c>
      <c r="N12" s="101">
        <f t="shared" si="0"/>
        <v>0</v>
      </c>
    </row>
    <row r="13" spans="1:14" x14ac:dyDescent="0.2">
      <c r="A13" s="134"/>
      <c r="B13" s="135"/>
      <c r="C13" s="136"/>
      <c r="D13" s="137"/>
      <c r="E13" s="138"/>
      <c r="F13" s="137"/>
      <c r="G13" s="127"/>
      <c r="H13" s="141"/>
      <c r="I13" s="142"/>
      <c r="K13" s="98" t="str">
        <f>שיקוף!D11</f>
        <v>מנויים</v>
      </c>
      <c r="L13" s="99">
        <f>IF(שיקוף!$G$50="כן",שיקוף!G11,0)</f>
        <v>0</v>
      </c>
      <c r="M13" s="100">
        <f>SUMPRODUCT(($D$6:$D$1503)*($C$6:$C$1503=K13)*($B$6:$B$1503&lt;&gt;'הוראות שימוש'!$D$88))</f>
        <v>0</v>
      </c>
      <c r="N13" s="101">
        <f t="shared" si="0"/>
        <v>0</v>
      </c>
    </row>
    <row r="14" spans="1:14" x14ac:dyDescent="0.2">
      <c r="A14" s="134"/>
      <c r="B14" s="135"/>
      <c r="C14" s="136"/>
      <c r="D14" s="137"/>
      <c r="E14" s="138"/>
      <c r="F14" s="137"/>
      <c r="G14" s="127"/>
      <c r="H14" s="141"/>
      <c r="I14" s="142"/>
      <c r="K14" s="98" t="str">
        <f>שיקוף!D12</f>
        <v>תרומות בהוראת קבע</v>
      </c>
      <c r="L14" s="95">
        <f>IF(שיקוף!$G$50="כן",שיקוף!G12,0)</f>
        <v>0</v>
      </c>
      <c r="M14" s="100">
        <f>SUMPRODUCT(($D$6:$D$1503)*($C$6:$C$1503=K14)*($B$6:$B$1503&lt;&gt;'הוראות שימוש'!$D$88))</f>
        <v>0</v>
      </c>
      <c r="N14" s="101">
        <f t="shared" si="0"/>
        <v>0</v>
      </c>
    </row>
    <row r="15" spans="1:14" x14ac:dyDescent="0.2">
      <c r="A15" s="134"/>
      <c r="B15" s="135"/>
      <c r="C15" s="136"/>
      <c r="D15" s="137"/>
      <c r="E15" s="138"/>
      <c r="F15" s="137"/>
      <c r="G15" s="127"/>
      <c r="H15" s="141"/>
      <c r="I15" s="143"/>
      <c r="K15" s="98" t="str">
        <f>שיקוף!D13</f>
        <v>ארנונה / שמירה</v>
      </c>
      <c r="L15" s="99">
        <f>IF(שיקוף!$G$50="כן",שיקוף!G13,0)</f>
        <v>0</v>
      </c>
      <c r="M15" s="96">
        <f>SUMPRODUCT(($D$6:$D$1503)*($C$6:$C$1503=K15)*($B$6:$B$1503&lt;&gt;'הוראות שימוש'!$D$88))</f>
        <v>0</v>
      </c>
      <c r="N15" s="97">
        <f t="shared" si="0"/>
        <v>0</v>
      </c>
    </row>
    <row r="16" spans="1:14" x14ac:dyDescent="0.2">
      <c r="A16" s="134"/>
      <c r="B16" s="135"/>
      <c r="C16" s="136"/>
      <c r="D16" s="137"/>
      <c r="E16" s="138"/>
      <c r="F16" s="137"/>
      <c r="G16" s="127"/>
      <c r="H16" s="141"/>
      <c r="I16" s="143"/>
      <c r="K16" s="98" t="str">
        <f>שיקוף!D14</f>
        <v>מים וביוב</v>
      </c>
      <c r="L16" s="99">
        <f>IF(שיקוף!$G$50="כן",שיקוף!G14,0)</f>
        <v>0</v>
      </c>
      <c r="M16" s="100">
        <f>SUMPRODUCT(($D$6:$D$1503)*($C$6:$C$1503=K16)*($B$6:$B$1503&lt;&gt;'הוראות שימוש'!$D$88))</f>
        <v>0</v>
      </c>
      <c r="N16" s="97">
        <f t="shared" si="0"/>
        <v>0</v>
      </c>
    </row>
    <row r="17" spans="1:14" x14ac:dyDescent="0.2">
      <c r="A17" s="134"/>
      <c r="B17" s="135"/>
      <c r="C17" s="136"/>
      <c r="D17" s="137"/>
      <c r="E17" s="138"/>
      <c r="F17" s="137"/>
      <c r="G17" s="127"/>
      <c r="H17" s="141"/>
      <c r="I17" s="143"/>
      <c r="K17" s="98" t="str">
        <f>שיקוף!D15</f>
        <v>חשמל</v>
      </c>
      <c r="L17" s="95">
        <f>IF(שיקוף!$G$50="כן",שיקוף!G15,0)</f>
        <v>0</v>
      </c>
      <c r="M17" s="96">
        <f>SUMPRODUCT(($D$6:$D$1503)*($C$6:$C$1503=K17)*($B$6:$B$1503&lt;&gt;'הוראות שימוש'!$D$88))</f>
        <v>0</v>
      </c>
      <c r="N17" s="101">
        <f t="shared" si="0"/>
        <v>0</v>
      </c>
    </row>
    <row r="18" spans="1:14" x14ac:dyDescent="0.2">
      <c r="A18" s="134"/>
      <c r="B18" s="135"/>
      <c r="C18" s="136"/>
      <c r="D18" s="137"/>
      <c r="E18" s="138"/>
      <c r="F18" s="137"/>
      <c r="G18" s="127"/>
      <c r="H18" s="141"/>
      <c r="I18" s="143"/>
      <c r="K18" s="98" t="str">
        <f>שיקוף!D16</f>
        <v>גז</v>
      </c>
      <c r="L18" s="99">
        <f>IF(שיקוף!$G$50="כן",שיקוף!G16,0)</f>
        <v>0</v>
      </c>
      <c r="M18" s="100">
        <f>SUMPRODUCT(($D$6:$D$1503)*($C$6:$C$1503=K18)*($B$6:$B$1503&lt;&gt;'הוראות שימוש'!$D$88))</f>
        <v>0</v>
      </c>
      <c r="N18" s="101">
        <f t="shared" si="0"/>
        <v>0</v>
      </c>
    </row>
    <row r="19" spans="1:14" x14ac:dyDescent="0.2">
      <c r="A19" s="134"/>
      <c r="B19" s="135"/>
      <c r="C19" s="136"/>
      <c r="D19" s="137"/>
      <c r="E19" s="138"/>
      <c r="F19" s="137"/>
      <c r="G19" s="127"/>
      <c r="H19" s="141"/>
      <c r="I19" s="143"/>
      <c r="K19" s="98" t="str">
        <f>שיקוף!D17</f>
        <v>חימום - סולר, נפט</v>
      </c>
      <c r="L19" s="95">
        <f>IF(שיקוף!$G$50="כן",שיקוף!G17,0)</f>
        <v>0</v>
      </c>
      <c r="M19" s="96">
        <f>SUMPRODUCT(($D$6:$D$1503)*($C$6:$C$1503=K19)*($B$6:$B$1503&lt;&gt;'הוראות שימוש'!$D$88))</f>
        <v>0</v>
      </c>
      <c r="N19" s="97">
        <f t="shared" si="0"/>
        <v>0</v>
      </c>
    </row>
    <row r="20" spans="1:14" x14ac:dyDescent="0.2">
      <c r="A20" s="134"/>
      <c r="B20" s="135"/>
      <c r="C20" s="136"/>
      <c r="D20" s="137"/>
      <c r="E20" s="138"/>
      <c r="F20" s="137"/>
      <c r="G20" s="127"/>
      <c r="H20" s="141"/>
      <c r="I20" s="143"/>
      <c r="K20" s="98" t="str">
        <f>שיקוף!D18</f>
        <v>חינוך</v>
      </c>
      <c r="L20" s="99">
        <f>IF(שיקוף!$G$50="כן",שיקוף!G18,0)</f>
        <v>0</v>
      </c>
      <c r="M20" s="100">
        <f>SUMPRODUCT(($D$6:$D$1503)*($C$6:$C$1503=K20)*($B$6:$B$1503&lt;&gt;'הוראות שימוש'!$D$88))</f>
        <v>0</v>
      </c>
      <c r="N20" s="101">
        <f t="shared" si="0"/>
        <v>0</v>
      </c>
    </row>
    <row r="21" spans="1:14" x14ac:dyDescent="0.2">
      <c r="A21" s="134"/>
      <c r="B21" s="135"/>
      <c r="C21" s="136"/>
      <c r="D21" s="137"/>
      <c r="E21" s="138"/>
      <c r="F21" s="137"/>
      <c r="G21" s="127"/>
      <c r="H21" s="141"/>
      <c r="I21" s="143"/>
      <c r="K21" s="98" t="str">
        <f>שיקוף!D19</f>
        <v>חוגים, קייטנות ובריכה</v>
      </c>
      <c r="L21" s="99">
        <f>IF(שיקוף!$G$50="כן",שיקוף!G19,0)</f>
        <v>0</v>
      </c>
      <c r="M21" s="96">
        <f>SUMPRODUCT(($D$6:$D$1503)*($C$6:$C$1503=K21)*($B$6:$B$1503&lt;&gt;'הוראות שימוש'!$D$88))</f>
        <v>0</v>
      </c>
      <c r="N21" s="101">
        <f t="shared" si="0"/>
        <v>0</v>
      </c>
    </row>
    <row r="22" spans="1:14" x14ac:dyDescent="0.2">
      <c r="A22" s="134"/>
      <c r="B22" s="135"/>
      <c r="C22" s="136"/>
      <c r="D22" s="137"/>
      <c r="E22" s="138"/>
      <c r="F22" s="137"/>
      <c r="G22" s="127"/>
      <c r="H22" s="141"/>
      <c r="I22" s="143"/>
      <c r="K22" s="98" t="str">
        <f>שיקוף!D20</f>
        <v>ביטוח רכב + טסט</v>
      </c>
      <c r="L22" s="95">
        <f>IF(שיקוף!$G$50="כן",שיקוף!G20,0)</f>
        <v>0</v>
      </c>
      <c r="M22" s="100">
        <f>SUMPRODUCT(($D$6:$D$1503)*($C$6:$C$1503=K22)*($B$6:$B$1503&lt;&gt;'הוראות שימוש'!$D$88))</f>
        <v>0</v>
      </c>
      <c r="N22" s="97">
        <f t="shared" si="0"/>
        <v>0</v>
      </c>
    </row>
    <row r="23" spans="1:14" x14ac:dyDescent="0.2">
      <c r="A23" s="134"/>
      <c r="B23" s="135"/>
      <c r="C23" s="136"/>
      <c r="D23" s="137"/>
      <c r="E23" s="138"/>
      <c r="F23" s="137"/>
      <c r="G23" s="127"/>
      <c r="H23" s="141"/>
      <c r="I23" s="143"/>
      <c r="K23" s="98" t="str">
        <f>שיקוף!D21</f>
        <v>תיקוני רכב</v>
      </c>
      <c r="L23" s="99">
        <f>IF(שיקוף!$G$50="כן",שיקוף!G21,0)</f>
        <v>0</v>
      </c>
      <c r="M23" s="96">
        <f>SUMPRODUCT(($D$6:$D$1503)*($C$6:$C$1503=K23)*($B$6:$B$1503&lt;&gt;'הוראות שימוש'!$D$88))</f>
        <v>0</v>
      </c>
      <c r="N23" s="101">
        <f t="shared" si="0"/>
        <v>0</v>
      </c>
    </row>
    <row r="24" spans="1:14" ht="15" customHeight="1" x14ac:dyDescent="0.2">
      <c r="A24" s="134"/>
      <c r="B24" s="135"/>
      <c r="C24" s="136"/>
      <c r="D24" s="137"/>
      <c r="E24" s="138"/>
      <c r="F24" s="137"/>
      <c r="G24" s="127"/>
      <c r="H24" s="141"/>
      <c r="I24" s="143"/>
      <c r="K24" s="98" t="str">
        <f>שיקוף!D22</f>
        <v>ביגוד והנעלה</v>
      </c>
      <c r="L24" s="95">
        <f>IF(שיקוף!$G$50="כן",שיקוף!G22,0)</f>
        <v>0</v>
      </c>
      <c r="M24" s="100">
        <f>SUMPRODUCT(($D$6:$D$1503)*($C$6:$C$1503=K24)*($B$6:$B$1503&lt;&gt;'הוראות שימוש'!$D$88))</f>
        <v>0</v>
      </c>
      <c r="N24" s="97">
        <f t="shared" si="0"/>
        <v>0</v>
      </c>
    </row>
    <row r="25" spans="1:14" x14ac:dyDescent="0.2">
      <c r="A25" s="134"/>
      <c r="B25" s="135"/>
      <c r="C25" s="136"/>
      <c r="D25" s="137"/>
      <c r="E25" s="138"/>
      <c r="F25" s="137"/>
      <c r="G25" s="127"/>
      <c r="H25" s="141"/>
      <c r="I25" s="143"/>
      <c r="K25" s="98" t="str">
        <f>שיקוף!D23</f>
        <v>בריאות</v>
      </c>
      <c r="L25" s="99">
        <f>IF(שיקוף!$G$50="כן",שיקוף!G23,0)</f>
        <v>0</v>
      </c>
      <c r="M25" s="100">
        <f>SUMPRODUCT(($D$6:$D$1503)*($C$6:$C$1503=K25)*($B$6:$B$1503&lt;&gt;'הוראות שימוש'!$D$88))</f>
        <v>0</v>
      </c>
      <c r="N25" s="101">
        <f t="shared" si="0"/>
        <v>0</v>
      </c>
    </row>
    <row r="26" spans="1:14" x14ac:dyDescent="0.2">
      <c r="A26" s="134"/>
      <c r="B26" s="135"/>
      <c r="C26" s="136"/>
      <c r="D26" s="137"/>
      <c r="E26" s="138"/>
      <c r="F26" s="137"/>
      <c r="G26" s="127"/>
      <c r="H26" s="141"/>
      <c r="I26" s="143"/>
      <c r="K26" s="98" t="str">
        <f>שיקוף!D24</f>
        <v>עמלות וריביות בנקים</v>
      </c>
      <c r="L26" s="99">
        <f>IF(שיקוף!$G$50="כן",שיקוף!G24,0)</f>
        <v>0</v>
      </c>
      <c r="M26" s="100">
        <f>SUMPRODUCT(($D$6:$D$1503)*($C$6:$C$1503=K26)*($B$6:$B$1503&lt;&gt;'הוראות שימוש'!$D$88))</f>
        <v>0</v>
      </c>
      <c r="N26" s="101">
        <f t="shared" si="0"/>
        <v>0</v>
      </c>
    </row>
    <row r="27" spans="1:14" x14ac:dyDescent="0.2">
      <c r="A27" s="134"/>
      <c r="B27" s="135"/>
      <c r="C27" s="136"/>
      <c r="D27" s="137"/>
      <c r="E27" s="138"/>
      <c r="F27" s="137"/>
      <c r="G27" s="127"/>
      <c r="H27" s="141"/>
      <c r="I27" s="143"/>
      <c r="K27" s="98" t="str">
        <f>שיקוף!D25</f>
        <v>טיפולי שיניים</v>
      </c>
      <c r="L27" s="95">
        <f>IF(שיקוף!$G$50="כן",שיקוף!G25,0)</f>
        <v>0</v>
      </c>
      <c r="M27" s="96">
        <f>SUMPRODUCT(($D$6:$D$1503)*($C$6:$C$1503=K27)*($B$6:$B$1503&lt;&gt;'הוראות שימוש'!$D$88))</f>
        <v>0</v>
      </c>
      <c r="N27" s="97">
        <f t="shared" si="0"/>
        <v>0</v>
      </c>
    </row>
    <row r="28" spans="1:14" x14ac:dyDescent="0.2">
      <c r="A28" s="134"/>
      <c r="B28" s="135"/>
      <c r="C28" s="136"/>
      <c r="D28" s="137"/>
      <c r="E28" s="138"/>
      <c r="F28" s="137"/>
      <c r="G28" s="127"/>
      <c r="H28" s="141"/>
      <c r="I28" s="143"/>
      <c r="K28" s="98" t="str">
        <f>שיקוף!D26</f>
        <v>אופטיקה</v>
      </c>
      <c r="L28" s="99">
        <f>IF(שיקוף!$G$50="כן",שיקוף!G26,0)</f>
        <v>0</v>
      </c>
      <c r="M28" s="100">
        <f>SUMPRODUCT(($D$6:$D$1503)*($C$6:$C$1503=K28)*($B$6:$B$1503&lt;&gt;'הוראות שימוש'!$D$88))</f>
        <v>0</v>
      </c>
      <c r="N28" s="101">
        <f t="shared" si="0"/>
        <v>0</v>
      </c>
    </row>
    <row r="29" spans="1:14" x14ac:dyDescent="0.2">
      <c r="A29" s="134"/>
      <c r="B29" s="135"/>
      <c r="C29" s="136"/>
      <c r="D29" s="137"/>
      <c r="E29" s="138"/>
      <c r="F29" s="137"/>
      <c r="G29" s="127"/>
      <c r="H29" s="141"/>
      <c r="I29" s="143"/>
      <c r="K29" s="98" t="str">
        <f>שיקוף!D27</f>
        <v>חופשה / טיול</v>
      </c>
      <c r="L29" s="99">
        <f>IF(שיקוף!$G$50="כן",שיקוף!G27,0)</f>
        <v>0</v>
      </c>
      <c r="M29" s="100">
        <f>SUMPRODUCT(($D$6:$D$1503)*($C$6:$C$1503=K29)*($B$6:$B$1503&lt;&gt;'הוראות שימוש'!$D$88))</f>
        <v>0</v>
      </c>
      <c r="N29" s="101">
        <f t="shared" si="0"/>
        <v>0</v>
      </c>
    </row>
    <row r="30" spans="1:14" x14ac:dyDescent="0.2">
      <c r="A30" s="134"/>
      <c r="B30" s="135"/>
      <c r="C30" s="136"/>
      <c r="D30" s="137"/>
      <c r="E30" s="138"/>
      <c r="F30" s="137"/>
      <c r="G30" s="127"/>
      <c r="H30" s="141"/>
      <c r="I30" s="143"/>
      <c r="K30" s="98" t="str">
        <f>שיקוף!D28</f>
        <v>יהדות / חגים</v>
      </c>
      <c r="L30" s="99">
        <f>IF(שיקוף!$G$50="כן",שיקוף!G28,0)</f>
        <v>0</v>
      </c>
      <c r="M30" s="96">
        <f>SUMPRODUCT(($D$6:$D$1503)*($C$6:$C$1503=K30)*($B$6:$B$1503&lt;&gt;'הוראות שימוש'!$D$88))</f>
        <v>0</v>
      </c>
      <c r="N30" s="101">
        <f t="shared" si="0"/>
        <v>0</v>
      </c>
    </row>
    <row r="31" spans="1:14" x14ac:dyDescent="0.2">
      <c r="A31" s="134"/>
      <c r="B31" s="135"/>
      <c r="C31" s="136"/>
      <c r="D31" s="137"/>
      <c r="E31" s="138"/>
      <c r="F31" s="137"/>
      <c r="G31" s="127"/>
      <c r="H31" s="141"/>
      <c r="I31" s="143"/>
      <c r="K31" s="98" t="str">
        <f>שיקוף!D29</f>
        <v>מתנות לאירועים ושמחות</v>
      </c>
      <c r="L31" s="95">
        <f>IF(שיקוף!$G$50="כן",שיקוף!G29,0)</f>
        <v>0</v>
      </c>
      <c r="M31" s="100">
        <f>SUMPRODUCT(($D$6:$D$1503)*($C$6:$C$1503=K31)*($B$6:$B$1503&lt;&gt;'הוראות שימוש'!$D$88))</f>
        <v>0</v>
      </c>
      <c r="N31" s="97">
        <f t="shared" si="0"/>
        <v>0</v>
      </c>
    </row>
    <row r="32" spans="1:14" x14ac:dyDescent="0.2">
      <c r="A32" s="134"/>
      <c r="B32" s="135"/>
      <c r="C32" s="136"/>
      <c r="D32" s="137"/>
      <c r="E32" s="138"/>
      <c r="F32" s="137"/>
      <c r="G32" s="127"/>
      <c r="H32" s="141"/>
      <c r="I32" s="143"/>
      <c r="K32" s="98" t="str">
        <f>שיקוף!D30</f>
        <v>רכישות ושירותים</v>
      </c>
      <c r="L32" s="99">
        <f>IF(שיקוף!$G$50="כן",שיקוף!G30,0)</f>
        <v>0</v>
      </c>
      <c r="M32" s="100">
        <f>SUMPRODUCT(($D$6:$D$1503)*($C$6:$C$1503=K32)*($B$6:$B$1503&lt;&gt;'הוראות שימוש'!$D$88))</f>
        <v>0</v>
      </c>
      <c r="N32" s="101">
        <f t="shared" si="0"/>
        <v>0</v>
      </c>
    </row>
    <row r="33" spans="1:14" x14ac:dyDescent="0.2">
      <c r="A33" s="134"/>
      <c r="B33" s="135"/>
      <c r="C33" s="136"/>
      <c r="D33" s="137"/>
      <c r="E33" s="138"/>
      <c r="F33" s="137"/>
      <c r="G33" s="127"/>
      <c r="H33" s="141"/>
      <c r="I33" s="143"/>
      <c r="K33" s="98" t="str">
        <f>שיקוף!D31</f>
        <v>תספורת וקוסמטיקה</v>
      </c>
      <c r="L33" s="95">
        <f>IF(שיקוף!$G$50="כן",שיקוף!G31,0)</f>
        <v>0</v>
      </c>
      <c r="M33" s="96">
        <f>SUMPRODUCT(($D$6:$D$1503)*($C$6:$C$1503=K33)*($B$6:$B$1503&lt;&gt;'הוראות שימוש'!$D$88))</f>
        <v>0</v>
      </c>
      <c r="N33" s="97">
        <f t="shared" si="0"/>
        <v>0</v>
      </c>
    </row>
    <row r="34" spans="1:14" x14ac:dyDescent="0.2">
      <c r="A34" s="134"/>
      <c r="B34" s="135"/>
      <c r="C34" s="136"/>
      <c r="D34" s="137"/>
      <c r="E34" s="138"/>
      <c r="F34" s="137"/>
      <c r="G34" s="127"/>
      <c r="H34" s="141"/>
      <c r="I34" s="143"/>
      <c r="K34" s="98" t="str">
        <f>שיקוף!D32</f>
        <v>ביטוח לאומי (למי שלא עובד)</v>
      </c>
      <c r="L34" s="99">
        <f>IF(שיקוף!$G$50="כן",שיקוף!G32,0)</f>
        <v>0</v>
      </c>
      <c r="M34" s="100">
        <f>SUMPRODUCT(($D$6:$D$1503)*($C$6:$C$1503=K34)*($B$6:$B$1503&lt;&gt;'הוראות שימוש'!$D$88))</f>
        <v>0</v>
      </c>
      <c r="N34" s="101">
        <f t="shared" si="0"/>
        <v>0</v>
      </c>
    </row>
    <row r="35" spans="1:14" x14ac:dyDescent="0.2">
      <c r="A35" s="134"/>
      <c r="B35" s="135"/>
      <c r="C35" s="136"/>
      <c r="D35" s="137"/>
      <c r="E35" s="138"/>
      <c r="F35" s="137"/>
      <c r="G35" s="127"/>
      <c r="H35" s="141"/>
      <c r="I35" s="143"/>
      <c r="K35" s="98" t="str">
        <f>שיקוף!D33</f>
        <v>מזון</v>
      </c>
      <c r="L35" s="99">
        <f>IF(שיקוף!$G$50="כן",שיקוף!G33,0)</f>
        <v>0</v>
      </c>
      <c r="M35" s="100">
        <f>SUMPRODUCT(($D$6:$D$1503)*($C$6:$C$1503=K35)*($B$6:$B$1503&lt;&gt;'הוראות שימוש'!$D$88))</f>
        <v>0</v>
      </c>
      <c r="N35" s="101">
        <f t="shared" si="0"/>
        <v>0</v>
      </c>
    </row>
    <row r="36" spans="1:14" x14ac:dyDescent="0.2">
      <c r="A36" s="134"/>
      <c r="B36" s="135"/>
      <c r="C36" s="136"/>
      <c r="D36" s="137"/>
      <c r="E36" s="138"/>
      <c r="F36" s="137"/>
      <c r="G36" s="127"/>
      <c r="H36" s="141"/>
      <c r="I36" s="143"/>
      <c r="K36" s="98" t="str">
        <f>שיקוף!D34</f>
        <v>תחבורה ציבורית</v>
      </c>
      <c r="L36" s="99">
        <f>IF(שיקוף!$G$50="כן",שיקוף!G34,0)</f>
        <v>0</v>
      </c>
      <c r="M36" s="100">
        <f>SUMPRODUCT(($D$6:$D$1503)*($C$6:$C$1503=K36)*($B$6:$B$1503&lt;&gt;'הוראות שימוש'!$D$88))</f>
        <v>0</v>
      </c>
      <c r="N36" s="101">
        <f t="shared" si="0"/>
        <v>0</v>
      </c>
    </row>
    <row r="37" spans="1:14" x14ac:dyDescent="0.2">
      <c r="A37" s="134"/>
      <c r="B37" s="135"/>
      <c r="C37" s="136"/>
      <c r="D37" s="137"/>
      <c r="E37" s="138"/>
      <c r="F37" s="137"/>
      <c r="G37" s="127"/>
      <c r="H37" s="141"/>
      <c r="I37" s="143"/>
      <c r="K37" s="98" t="str">
        <f>שיקוף!D35</f>
        <v>דלק וחניה</v>
      </c>
      <c r="L37" s="99">
        <f>IF(שיקוף!$G$50="כן",שיקוף!G35,0)</f>
        <v>0</v>
      </c>
      <c r="M37" s="100">
        <f>SUMPRODUCT(($D$6:$D$1503)*($C$6:$C$1503=K37)*($B$6:$B$1503&lt;&gt;'הוראות שימוש'!$D$88))</f>
        <v>0</v>
      </c>
      <c r="N37" s="101">
        <f t="shared" si="0"/>
        <v>0</v>
      </c>
    </row>
    <row r="38" spans="1:14" x14ac:dyDescent="0.2">
      <c r="A38" s="134"/>
      <c r="B38" s="135"/>
      <c r="C38" s="136"/>
      <c r="D38" s="137"/>
      <c r="E38" s="138"/>
      <c r="F38" s="137"/>
      <c r="G38" s="127"/>
      <c r="H38" s="141"/>
      <c r="I38" s="143"/>
      <c r="K38" s="98" t="str">
        <f>שיקוף!D36</f>
        <v>טלפון נייח</v>
      </c>
      <c r="L38" s="99">
        <f>IF(שיקוף!$G$50="כן",שיקוף!G36,0)</f>
        <v>0</v>
      </c>
      <c r="M38" s="100">
        <f>SUMPRODUCT(($D$6:$D$1503)*($C$6:$C$1503=K38)*($B$6:$B$1503&lt;&gt;'הוראות שימוש'!$D$88))</f>
        <v>0</v>
      </c>
      <c r="N38" s="101">
        <f t="shared" si="0"/>
        <v>0</v>
      </c>
    </row>
    <row r="39" spans="1:14" x14ac:dyDescent="0.2">
      <c r="A39" s="134"/>
      <c r="B39" s="135"/>
      <c r="C39" s="136"/>
      <c r="D39" s="137"/>
      <c r="E39" s="138"/>
      <c r="F39" s="137"/>
      <c r="G39" s="127"/>
      <c r="H39" s="141"/>
      <c r="I39" s="143"/>
      <c r="K39" s="98" t="str">
        <f>שיקוף!D37</f>
        <v>טלפון נייד</v>
      </c>
      <c r="L39" s="99">
        <f>IF(שיקוף!$G$50="כן",שיקוף!G37,0)</f>
        <v>0</v>
      </c>
      <c r="M39" s="100">
        <f>SUMPRODUCT(($D$6:$D$1503)*($C$6:$C$1503=K39)*($B$6:$B$1503&lt;&gt;'הוראות שימוש'!$D$88))</f>
        <v>0</v>
      </c>
      <c r="N39" s="101">
        <f t="shared" si="0"/>
        <v>0</v>
      </c>
    </row>
    <row r="40" spans="1:14" x14ac:dyDescent="0.2">
      <c r="A40" s="134"/>
      <c r="B40" s="135"/>
      <c r="C40" s="136"/>
      <c r="D40" s="137"/>
      <c r="E40" s="138"/>
      <c r="F40" s="137"/>
      <c r="G40" s="127"/>
      <c r="H40" s="141"/>
      <c r="I40" s="143"/>
      <c r="K40" s="98" t="str">
        <f>שיקוף!D38</f>
        <v>תיקונים בבית / במכשירים</v>
      </c>
      <c r="L40" s="99">
        <f>IF(שיקוף!$G$50="כן",שיקוף!G38,0)</f>
        <v>0</v>
      </c>
      <c r="M40" s="100">
        <f>SUMPRODUCT(($D$6:$D$1503)*($C$6:$C$1503=K40)*($B$6:$B$1503&lt;&gt;'הוראות שימוש'!$D$88))</f>
        <v>0</v>
      </c>
      <c r="N40" s="101">
        <f t="shared" si="0"/>
        <v>0</v>
      </c>
    </row>
    <row r="41" spans="1:14" x14ac:dyDescent="0.2">
      <c r="A41" s="134"/>
      <c r="B41" s="135"/>
      <c r="C41" s="136"/>
      <c r="D41" s="137"/>
      <c r="E41" s="138"/>
      <c r="F41" s="137"/>
      <c r="G41" s="127"/>
      <c r="H41" s="141"/>
      <c r="I41" s="143"/>
      <c r="K41" s="98" t="str">
        <f>שיקוף!D39</f>
        <v>עוזרת / שמרטף</v>
      </c>
      <c r="L41" s="99">
        <f>IF(שיקוף!$G$50="כן",שיקוף!G39,0)</f>
        <v>0</v>
      </c>
      <c r="M41" s="100">
        <f>SUMPRODUCT(($D$6:$D$1503)*($C$6:$C$1503=K41)*($B$6:$B$1503&lt;&gt;'הוראות שימוש'!$D$88))</f>
        <v>0</v>
      </c>
      <c r="N41" s="101">
        <f t="shared" si="0"/>
        <v>0</v>
      </c>
    </row>
    <row r="42" spans="1:14" x14ac:dyDescent="0.2">
      <c r="A42" s="134"/>
      <c r="B42" s="135"/>
      <c r="C42" s="136"/>
      <c r="D42" s="137"/>
      <c r="E42" s="138"/>
      <c r="F42" s="137"/>
      <c r="G42" s="127"/>
      <c r="H42" s="141"/>
      <c r="I42" s="143"/>
      <c r="K42" s="98" t="str">
        <f>שיקוף!D40</f>
        <v>סיגריות</v>
      </c>
      <c r="L42" s="99">
        <f>IF(שיקוף!$G$50="כן",שיקוף!G40,0)</f>
        <v>0</v>
      </c>
      <c r="M42" s="100">
        <f>SUMPRODUCT(($D$6:$D$1503)*($C$6:$C$1503=K42)*($B$6:$B$1503&lt;&gt;'הוראות שימוש'!$D$88))</f>
        <v>0</v>
      </c>
      <c r="N42" s="101">
        <f t="shared" si="0"/>
        <v>0</v>
      </c>
    </row>
    <row r="43" spans="1:14" x14ac:dyDescent="0.2">
      <c r="A43" s="134"/>
      <c r="B43" s="135"/>
      <c r="C43" s="136"/>
      <c r="D43" s="137"/>
      <c r="E43" s="138"/>
      <c r="F43" s="137"/>
      <c r="G43" s="127"/>
      <c r="H43" s="141"/>
      <c r="I43" s="143"/>
      <c r="K43" s="98" t="str">
        <f>שיקוף!D41</f>
        <v>דברים נוספים</v>
      </c>
      <c r="L43" s="99">
        <f>IF(שיקוף!$G$50="כן",שיקוף!G41,0)</f>
        <v>0</v>
      </c>
      <c r="M43" s="100">
        <f>SUMPRODUCT(($D$6:$D$1503)*($C$6:$C$1503=K43)*($B$6:$B$1503&lt;&gt;'הוראות שימוש'!$D$88))</f>
        <v>0</v>
      </c>
      <c r="N43" s="101">
        <f t="shared" si="0"/>
        <v>0</v>
      </c>
    </row>
    <row r="44" spans="1:14" x14ac:dyDescent="0.2">
      <c r="A44" s="134"/>
      <c r="B44" s="135"/>
      <c r="C44" s="136"/>
      <c r="D44" s="137"/>
      <c r="E44" s="138"/>
      <c r="F44" s="137"/>
      <c r="G44" s="127"/>
      <c r="H44" s="141"/>
      <c r="I44" s="143"/>
      <c r="J44" s="6" t="s">
        <v>42</v>
      </c>
      <c r="K44" s="98" t="str">
        <f>שיקוף!D42</f>
        <v>הוצאות - מותאם אישית1</v>
      </c>
      <c r="L44" s="99">
        <f>IF(שיקוף!$G$50="כן",שיקוף!G42,0)</f>
        <v>0</v>
      </c>
      <c r="M44" s="100">
        <f>SUMPRODUCT(($D$6:$D$1503)*($C$6:$C$1503=K44)*($B$6:$B$1503&lt;&gt;'הוראות שימוש'!$D$88))</f>
        <v>0</v>
      </c>
      <c r="N44" s="101">
        <f t="shared" si="0"/>
        <v>0</v>
      </c>
    </row>
    <row r="45" spans="1:14" x14ac:dyDescent="0.2">
      <c r="A45" s="134"/>
      <c r="B45" s="135"/>
      <c r="C45" s="136"/>
      <c r="D45" s="137"/>
      <c r="E45" s="138"/>
      <c r="F45" s="137"/>
      <c r="G45" s="127"/>
      <c r="H45" s="141"/>
      <c r="I45" s="143"/>
      <c r="K45" s="98" t="str">
        <f>שיקוף!D43</f>
        <v>הוצאות - מותאם אישית2</v>
      </c>
      <c r="L45" s="99">
        <f>IF(שיקוף!$G$50="כן",שיקוף!G43,0)</f>
        <v>0</v>
      </c>
      <c r="M45" s="100">
        <f>SUMPRODUCT(($D$6:$D$1503)*($C$6:$C$1503=K45)*($B$6:$B$1503&lt;&gt;'הוראות שימוש'!$D$88))</f>
        <v>0</v>
      </c>
      <c r="N45" s="101">
        <f t="shared" si="0"/>
        <v>0</v>
      </c>
    </row>
    <row r="46" spans="1:14" x14ac:dyDescent="0.2">
      <c r="A46" s="134"/>
      <c r="B46" s="135"/>
      <c r="C46" s="136"/>
      <c r="D46" s="137"/>
      <c r="E46" s="138"/>
      <c r="F46" s="137"/>
      <c r="G46" s="127"/>
      <c r="H46" s="141"/>
      <c r="I46" s="143"/>
      <c r="K46" s="98" t="str">
        <f>שיקוף!D44</f>
        <v>הוצאות - מותאם אישית3</v>
      </c>
      <c r="L46" s="99">
        <f>IF(שיקוף!$G$50="כן",שיקוף!G44,0)</f>
        <v>0</v>
      </c>
      <c r="M46" s="100">
        <f>SUMPRODUCT(($D$6:$D$1503)*($C$6:$C$1503=K46)*($B$6:$B$1503&lt;&gt;'הוראות שימוש'!$D$88))</f>
        <v>0</v>
      </c>
      <c r="N46" s="101">
        <f t="shared" si="0"/>
        <v>0</v>
      </c>
    </row>
    <row r="47" spans="1:14" x14ac:dyDescent="0.2">
      <c r="A47" s="134"/>
      <c r="B47" s="135"/>
      <c r="C47" s="136"/>
      <c r="D47" s="137"/>
      <c r="E47" s="138"/>
      <c r="F47" s="137"/>
      <c r="G47" s="127"/>
      <c r="H47" s="141"/>
      <c r="I47" s="143"/>
      <c r="K47" s="98" t="str">
        <f>שיקוף!D45</f>
        <v>הוצאות - מותאם אישית4</v>
      </c>
      <c r="L47" s="99">
        <f>IF(שיקוף!$G$50="כן",שיקוף!G45,0)</f>
        <v>0</v>
      </c>
      <c r="M47" s="100">
        <f>SUMPRODUCT(($D$6:$D$1503)*($C$6:$C$1503=K47)*($B$6:$B$1503&lt;&gt;'הוראות שימוש'!$D$88))</f>
        <v>0</v>
      </c>
      <c r="N47" s="101">
        <f t="shared" si="0"/>
        <v>0</v>
      </c>
    </row>
    <row r="48" spans="1:14" x14ac:dyDescent="0.2">
      <c r="A48" s="134"/>
      <c r="B48" s="135"/>
      <c r="C48" s="136"/>
      <c r="D48" s="137"/>
      <c r="E48" s="138"/>
      <c r="F48" s="137"/>
      <c r="G48" s="127"/>
      <c r="H48" s="141"/>
      <c r="I48" s="143"/>
      <c r="K48" s="98" t="str">
        <f>שיקוף!D46</f>
        <v>הוצאות - מותאם אישית5</v>
      </c>
      <c r="L48" s="99">
        <f>IF(שיקוף!$G$50="כן",שיקוף!G46,0)</f>
        <v>0</v>
      </c>
      <c r="M48" s="100">
        <f>SUMPRODUCT(($D$6:$D$1503)*($C$6:$C$1503=K48)*($B$6:$B$1503&lt;&gt;'הוראות שימוש'!$D$88))</f>
        <v>0</v>
      </c>
      <c r="N48" s="101">
        <f t="shared" si="0"/>
        <v>0</v>
      </c>
    </row>
    <row r="49" spans="1:14" x14ac:dyDescent="0.2">
      <c r="A49" s="134"/>
      <c r="B49" s="135"/>
      <c r="C49" s="136"/>
      <c r="D49" s="137"/>
      <c r="E49" s="138"/>
      <c r="F49" s="137"/>
      <c r="G49" s="127"/>
      <c r="H49" s="141"/>
      <c r="I49" s="143"/>
      <c r="K49" s="98" t="str">
        <f>שיקוף!D47</f>
        <v>הוצאות - מותאם אישית6</v>
      </c>
      <c r="L49" s="99">
        <f>IF(שיקוף!$G$50="כן",שיקוף!G47,0)</f>
        <v>0</v>
      </c>
      <c r="M49" s="100">
        <f>SUMPRODUCT(($D$6:$D$1503)*($C$6:$C$1503=K49)*($B$6:$B$1503&lt;&gt;'הוראות שימוש'!$D$88))</f>
        <v>0</v>
      </c>
      <c r="N49" s="101">
        <f t="shared" si="0"/>
        <v>0</v>
      </c>
    </row>
    <row r="50" spans="1:14" ht="15.75" thickBot="1" x14ac:dyDescent="0.25">
      <c r="A50" s="134"/>
      <c r="B50" s="135"/>
      <c r="C50" s="136"/>
      <c r="D50" s="137"/>
      <c r="E50" s="138"/>
      <c r="F50" s="137"/>
      <c r="G50" s="127"/>
      <c r="H50" s="141"/>
      <c r="I50" s="143"/>
      <c r="K50" s="44" t="s">
        <v>55</v>
      </c>
      <c r="L50" s="82">
        <f>IF(שיקוף!$G$50="כן",שיקוף!K23,0)</f>
        <v>0</v>
      </c>
      <c r="M50" s="4">
        <f>SUMPRODUCT(($D$6:$D$1503)*($C$6:$C$1503=K50)*($B$6:$B$1503&lt;&gt;'הוראות שימוש'!$D$88))</f>
        <v>0</v>
      </c>
      <c r="N50" s="56">
        <f t="shared" si="0"/>
        <v>0</v>
      </c>
    </row>
    <row r="51" spans="1:14" ht="16.5" thickBot="1" x14ac:dyDescent="0.3">
      <c r="A51" s="134"/>
      <c r="B51" s="135"/>
      <c r="C51" s="136"/>
      <c r="D51" s="137"/>
      <c r="E51" s="138"/>
      <c r="F51" s="137"/>
      <c r="G51" s="127"/>
      <c r="H51" s="141"/>
      <c r="I51" s="143"/>
      <c r="K51" s="41"/>
      <c r="L51" s="83"/>
      <c r="M51" s="41"/>
      <c r="N51" s="57"/>
    </row>
    <row r="52" spans="1:14" ht="15.75" x14ac:dyDescent="0.25">
      <c r="A52" s="134"/>
      <c r="B52" s="135"/>
      <c r="C52" s="136"/>
      <c r="D52" s="137"/>
      <c r="E52" s="138"/>
      <c r="F52" s="137"/>
      <c r="G52" s="127"/>
      <c r="H52" s="141"/>
      <c r="I52" s="143"/>
      <c r="J52" s="116"/>
      <c r="K52" s="45" t="s">
        <v>0</v>
      </c>
      <c r="L52" s="58" t="s">
        <v>45</v>
      </c>
      <c r="M52" s="30" t="s">
        <v>48</v>
      </c>
      <c r="N52" s="58" t="s">
        <v>46</v>
      </c>
    </row>
    <row r="53" spans="1:14" x14ac:dyDescent="0.2">
      <c r="A53" s="134"/>
      <c r="B53" s="135"/>
      <c r="C53" s="136"/>
      <c r="D53" s="137"/>
      <c r="E53" s="138"/>
      <c r="F53" s="137"/>
      <c r="G53" s="127"/>
      <c r="H53" s="141"/>
      <c r="I53" s="143"/>
      <c r="K53" s="102" t="str">
        <f>שיקוף!I5</f>
        <v>שכר עבודה 1</v>
      </c>
      <c r="L53" s="103">
        <f>IF(שיקוף!$G$50="כן",שיקוף!L5,0)</f>
        <v>0</v>
      </c>
      <c r="M53" s="104">
        <f>SUMPRODUCT(($D$6:$D$1503)*($C$6:$C$1503=K53)*($B$6:$B$1503='הוראות שימוש'!$D$88))</f>
        <v>0</v>
      </c>
      <c r="N53" s="105">
        <f t="shared" ref="N53:N65" si="1">$L$1500*(M53-L53)</f>
        <v>0</v>
      </c>
    </row>
    <row r="54" spans="1:14" x14ac:dyDescent="0.2">
      <c r="A54" s="134"/>
      <c r="B54" s="135"/>
      <c r="C54" s="136"/>
      <c r="D54" s="137"/>
      <c r="E54" s="138"/>
      <c r="F54" s="137"/>
      <c r="G54" s="127"/>
      <c r="H54" s="141"/>
      <c r="I54" s="143"/>
      <c r="K54" s="106" t="str">
        <f>שיקוף!I6</f>
        <v>שכר עבודה 2</v>
      </c>
      <c r="L54" s="107">
        <f>IF(שיקוף!$G$50="כן",שיקוף!L6,0)</f>
        <v>0</v>
      </c>
      <c r="M54" s="108">
        <f>SUMPRODUCT(($D$6:$D$1503)*($C$6:$C$1503=K54)*($B$6:$B$1503='הוראות שימוש'!$D$88))</f>
        <v>0</v>
      </c>
      <c r="N54" s="109">
        <f t="shared" si="1"/>
        <v>0</v>
      </c>
    </row>
    <row r="55" spans="1:14" x14ac:dyDescent="0.2">
      <c r="A55" s="134"/>
      <c r="B55" s="135"/>
      <c r="C55" s="136"/>
      <c r="D55" s="137"/>
      <c r="E55" s="138"/>
      <c r="F55" s="137"/>
      <c r="G55" s="127"/>
      <c r="H55" s="141"/>
      <c r="I55" s="143"/>
      <c r="K55" s="106" t="str">
        <f>שיקוף!I7</f>
        <v>שכר עבודה 3</v>
      </c>
      <c r="L55" s="107">
        <f>IF(שיקוף!$G$50="כן",שיקוף!L7,0)</f>
        <v>0</v>
      </c>
      <c r="M55" s="108">
        <f>SUMPRODUCT(($D$6:$D$1503)*($C$6:$C$1503=K55)*($B$6:$B$1503='הוראות שימוש'!$D$88))</f>
        <v>0</v>
      </c>
      <c r="N55" s="109">
        <f t="shared" si="1"/>
        <v>0</v>
      </c>
    </row>
    <row r="56" spans="1:14" x14ac:dyDescent="0.2">
      <c r="A56" s="134"/>
      <c r="B56" s="135"/>
      <c r="C56" s="136"/>
      <c r="D56" s="137"/>
      <c r="E56" s="138"/>
      <c r="F56" s="137"/>
      <c r="G56" s="127"/>
      <c r="H56" s="141"/>
      <c r="I56" s="143"/>
      <c r="K56" s="106" t="str">
        <f>שיקוף!I8</f>
        <v>שכר עבודה 4</v>
      </c>
      <c r="L56" s="107">
        <f>IF(שיקוף!$G$50="כן",שיקוף!L8,0)</f>
        <v>0</v>
      </c>
      <c r="M56" s="108">
        <f>SUMPRODUCT(($D$6:$D$1503)*($C$6:$C$1503=K56)*($B$6:$B$1503='הוראות שימוש'!$D$88))</f>
        <v>0</v>
      </c>
      <c r="N56" s="109">
        <f t="shared" si="1"/>
        <v>0</v>
      </c>
    </row>
    <row r="57" spans="1:14" x14ac:dyDescent="0.2">
      <c r="A57" s="134"/>
      <c r="B57" s="135"/>
      <c r="C57" s="136"/>
      <c r="D57" s="137"/>
      <c r="E57" s="138"/>
      <c r="F57" s="137"/>
      <c r="G57" s="127"/>
      <c r="H57" s="141"/>
      <c r="I57" s="143"/>
      <c r="K57" s="106" t="str">
        <f>שיקוף!I9</f>
        <v>קצבת ילדים</v>
      </c>
      <c r="L57" s="107">
        <f>IF(שיקוף!$G$50="כן",שיקוף!L9,0)</f>
        <v>0</v>
      </c>
      <c r="M57" s="108">
        <f>SUMPRODUCT(($D$6:$D$1503)*($C$6:$C$1503=K57)*($B$6:$B$1503='הוראות שימוש'!$D$88))</f>
        <v>0</v>
      </c>
      <c r="N57" s="109">
        <f t="shared" si="1"/>
        <v>0</v>
      </c>
    </row>
    <row r="58" spans="1:14" x14ac:dyDescent="0.2">
      <c r="A58" s="134"/>
      <c r="B58" s="135"/>
      <c r="C58" s="136"/>
      <c r="D58" s="137"/>
      <c r="E58" s="138"/>
      <c r="F58" s="137"/>
      <c r="G58" s="127"/>
      <c r="H58" s="141"/>
      <c r="I58" s="143"/>
      <c r="K58" s="106" t="str">
        <f>שיקוף!I10</f>
        <v>קצבאות נוספות</v>
      </c>
      <c r="L58" s="107">
        <f>IF(שיקוף!$G$50="כן",שיקוף!L10,0)</f>
        <v>0</v>
      </c>
      <c r="M58" s="108">
        <f>SUMPRODUCT(($D$6:$D$1503)*($C$6:$C$1503=K58)*($B$6:$B$1503='הוראות שימוש'!$D$88))</f>
        <v>0</v>
      </c>
      <c r="N58" s="109">
        <f t="shared" si="1"/>
        <v>0</v>
      </c>
    </row>
    <row r="59" spans="1:14" x14ac:dyDescent="0.2">
      <c r="A59" s="134"/>
      <c r="B59" s="135"/>
      <c r="C59" s="136"/>
      <c r="D59" s="137"/>
      <c r="E59" s="138"/>
      <c r="F59" s="137"/>
      <c r="G59" s="127"/>
      <c r="H59" s="141"/>
      <c r="I59" s="143"/>
      <c r="K59" s="106" t="str">
        <f>שיקוף!I11</f>
        <v>סיוע בשכר דירה</v>
      </c>
      <c r="L59" s="107">
        <f>IF(שיקוף!$G$50="כן",שיקוף!L11,0)</f>
        <v>0</v>
      </c>
      <c r="M59" s="108">
        <f>SUMPRODUCT(($D$6:$D$1503)*($C$6:$C$1503=K59)*($B$6:$B$1503='הוראות שימוש'!$D$88))</f>
        <v>0</v>
      </c>
      <c r="N59" s="109">
        <f t="shared" si="1"/>
        <v>0</v>
      </c>
    </row>
    <row r="60" spans="1:14" x14ac:dyDescent="0.2">
      <c r="A60" s="134"/>
      <c r="B60" s="135"/>
      <c r="C60" s="136"/>
      <c r="D60" s="137"/>
      <c r="E60" s="138"/>
      <c r="F60" s="137"/>
      <c r="G60" s="127"/>
      <c r="H60" s="141"/>
      <c r="I60" s="143"/>
      <c r="K60" s="106" t="str">
        <f>שיקוף!I12</f>
        <v>מזונות</v>
      </c>
      <c r="L60" s="107">
        <f>IF(שיקוף!$G$50="כן",שיקוף!L12,0)</f>
        <v>0</v>
      </c>
      <c r="M60" s="108">
        <f>SUMPRODUCT(($D$6:$D$1503)*($C$6:$C$1503=K60)*($B$6:$B$1503='הוראות שימוש'!$D$88))</f>
        <v>0</v>
      </c>
      <c r="N60" s="109">
        <f t="shared" si="1"/>
        <v>0</v>
      </c>
    </row>
    <row r="61" spans="1:14" x14ac:dyDescent="0.2">
      <c r="A61" s="134"/>
      <c r="B61" s="135"/>
      <c r="C61" s="136"/>
      <c r="D61" s="137"/>
      <c r="E61" s="138"/>
      <c r="F61" s="137"/>
      <c r="G61" s="127"/>
      <c r="H61" s="141"/>
      <c r="I61" s="143"/>
      <c r="K61" s="106" t="str">
        <f>שיקוף!I13</f>
        <v>הכנסה מנכס</v>
      </c>
      <c r="L61" s="107">
        <f>IF(שיקוף!$G$50="כן",שיקוף!L13,0)</f>
        <v>0</v>
      </c>
      <c r="M61" s="108">
        <f>SUMPRODUCT(($D$6:$D$1503)*($C$6:$C$1503=K61)*($B$6:$B$1503='הוראות שימוש'!$D$88))</f>
        <v>0</v>
      </c>
      <c r="N61" s="109">
        <f t="shared" si="1"/>
        <v>0</v>
      </c>
    </row>
    <row r="62" spans="1:14" x14ac:dyDescent="0.2">
      <c r="A62" s="134"/>
      <c r="B62" s="135"/>
      <c r="C62" s="136"/>
      <c r="D62" s="137"/>
      <c r="E62" s="138"/>
      <c r="F62" s="137"/>
      <c r="G62" s="127"/>
      <c r="H62" s="141"/>
      <c r="I62" s="143"/>
      <c r="K62" s="106" t="str">
        <f>שיקוף!I14</f>
        <v>עזרה מההורים</v>
      </c>
      <c r="L62" s="107">
        <f>IF(שיקוף!$G$50="כן",שיקוף!L14,0)</f>
        <v>0</v>
      </c>
      <c r="M62" s="108">
        <f>SUMPRODUCT(($D$6:$D$1503)*($C$6:$C$1503=K62)*($B$6:$B$1503='הוראות שימוש'!$D$88))</f>
        <v>0</v>
      </c>
      <c r="N62" s="109">
        <f t="shared" si="1"/>
        <v>0</v>
      </c>
    </row>
    <row r="63" spans="1:14" x14ac:dyDescent="0.2">
      <c r="A63" s="134"/>
      <c r="B63" s="135"/>
      <c r="C63" s="136"/>
      <c r="D63" s="137"/>
      <c r="E63" s="138"/>
      <c r="F63" s="137"/>
      <c r="G63" s="127"/>
      <c r="H63" s="141"/>
      <c r="I63" s="143"/>
      <c r="K63" s="106" t="str">
        <f>שיקוף!I15</f>
        <v>הכנסה נוספת</v>
      </c>
      <c r="L63" s="107">
        <f>IF(שיקוף!$G$50="כן",שיקוף!L15,0)</f>
        <v>0</v>
      </c>
      <c r="M63" s="108">
        <f>SUMPRODUCT(($D$6:$D$1503)*($C$6:$C$1503=K63)*($B$6:$B$1503='הוראות שימוש'!$D$88))</f>
        <v>0</v>
      </c>
      <c r="N63" s="109">
        <f t="shared" si="1"/>
        <v>0</v>
      </c>
    </row>
    <row r="64" spans="1:14" x14ac:dyDescent="0.2">
      <c r="A64" s="134"/>
      <c r="B64" s="135"/>
      <c r="C64" s="136"/>
      <c r="D64" s="137"/>
      <c r="E64" s="138"/>
      <c r="F64" s="137"/>
      <c r="G64" s="127"/>
      <c r="H64" s="141"/>
      <c r="I64" s="143"/>
      <c r="K64" s="106" t="str">
        <f>שיקוף!I16</f>
        <v>הכנסות - מותאם אישית1</v>
      </c>
      <c r="L64" s="107">
        <f>IF(שיקוף!$G$50="כן",שיקוף!L16,0)</f>
        <v>0</v>
      </c>
      <c r="M64" s="108">
        <f>SUMPRODUCT(($D$6:$D$1503)*($C$6:$C$1503=K64)*($B$6:$B$1503='הוראות שימוש'!$D$88))</f>
        <v>0</v>
      </c>
      <c r="N64" s="109">
        <f t="shared" si="1"/>
        <v>0</v>
      </c>
    </row>
    <row r="65" spans="1:14" ht="15.75" thickBot="1" x14ac:dyDescent="0.25">
      <c r="A65" s="134"/>
      <c r="B65" s="135"/>
      <c r="C65" s="136"/>
      <c r="D65" s="137"/>
      <c r="E65" s="138"/>
      <c r="F65" s="137"/>
      <c r="G65" s="127"/>
      <c r="H65" s="141"/>
      <c r="I65" s="143"/>
      <c r="K65" s="46" t="str">
        <f>שיקוף!I17</f>
        <v>הכנסות - מותאם אישית2</v>
      </c>
      <c r="L65" s="84">
        <f>IF(שיקוף!$G$50="כן",שיקוף!L17,0)</f>
        <v>0</v>
      </c>
      <c r="M65" s="31">
        <f>SUMPRODUCT(($D$6:$D$1503)*($C$6:$C$1503=K65)*($B$6:$B$1503='הוראות שימוש'!$D$88))</f>
        <v>0</v>
      </c>
      <c r="N65" s="59">
        <f t="shared" si="1"/>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7"/>
      <c r="B355" s="135"/>
      <c r="C355" s="136"/>
      <c r="D355" s="137"/>
      <c r="E355" s="138"/>
      <c r="F355" s="137"/>
      <c r="G355" s="127"/>
      <c r="H355" s="143"/>
      <c r="I355" s="143"/>
      <c r="K355" s="6"/>
      <c r="L355" s="6"/>
    </row>
    <row r="356" spans="1:12" x14ac:dyDescent="0.2">
      <c r="A356" s="477"/>
      <c r="B356" s="135"/>
      <c r="C356" s="136"/>
      <c r="D356" s="137"/>
      <c r="E356" s="138"/>
      <c r="F356" s="137"/>
      <c r="G356" s="127"/>
      <c r="H356" s="143"/>
      <c r="I356" s="143"/>
      <c r="K356" s="6"/>
      <c r="L356" s="6"/>
    </row>
    <row r="357" spans="1:12" x14ac:dyDescent="0.2">
      <c r="A357" s="477"/>
      <c r="B357" s="135"/>
      <c r="C357" s="136"/>
      <c r="D357" s="137"/>
      <c r="E357" s="138"/>
      <c r="F357" s="137"/>
      <c r="G357" s="127"/>
      <c r="H357" s="143"/>
      <c r="I357" s="143"/>
      <c r="K357" s="6"/>
      <c r="L357" s="6"/>
    </row>
    <row r="358" spans="1:12" x14ac:dyDescent="0.2">
      <c r="A358" s="477"/>
      <c r="B358" s="135"/>
      <c r="C358" s="136"/>
      <c r="D358" s="137"/>
      <c r="E358" s="138"/>
      <c r="F358" s="137"/>
      <c r="G358" s="127"/>
      <c r="H358" s="143"/>
      <c r="I358" s="143"/>
      <c r="K358" s="6"/>
      <c r="L358" s="6"/>
    </row>
    <row r="359" spans="1:12" x14ac:dyDescent="0.2">
      <c r="A359" s="477"/>
      <c r="B359" s="135"/>
      <c r="C359" s="136"/>
      <c r="D359" s="137"/>
      <c r="E359" s="138"/>
      <c r="F359" s="137"/>
      <c r="G359" s="127"/>
      <c r="H359" s="143"/>
      <c r="I359" s="143"/>
      <c r="K359" s="6"/>
      <c r="L359" s="6"/>
    </row>
    <row r="360" spans="1:12" x14ac:dyDescent="0.2">
      <c r="A360" s="477"/>
      <c r="B360" s="135"/>
      <c r="C360" s="136"/>
      <c r="D360" s="137"/>
      <c r="E360" s="138"/>
      <c r="F360" s="137"/>
      <c r="G360" s="127"/>
      <c r="H360" s="143"/>
      <c r="I360" s="143"/>
      <c r="K360" s="6"/>
      <c r="L360" s="6"/>
    </row>
    <row r="361" spans="1:12" x14ac:dyDescent="0.2">
      <c r="A361" s="477"/>
      <c r="B361" s="135"/>
      <c r="C361" s="136"/>
      <c r="D361" s="137"/>
      <c r="E361" s="138"/>
      <c r="F361" s="137"/>
      <c r="G361" s="127"/>
      <c r="H361" s="143"/>
      <c r="I361" s="143"/>
      <c r="K361" s="6"/>
      <c r="L361" s="6"/>
    </row>
    <row r="362" spans="1:12" x14ac:dyDescent="0.2">
      <c r="A362" s="477"/>
      <c r="B362" s="135"/>
      <c r="C362" s="136"/>
      <c r="D362" s="137"/>
      <c r="E362" s="138"/>
      <c r="F362" s="137"/>
      <c r="G362" s="127"/>
      <c r="H362" s="143"/>
      <c r="I362" s="143"/>
      <c r="K362" s="6"/>
      <c r="L362" s="6"/>
    </row>
    <row r="363" spans="1:12" x14ac:dyDescent="0.2">
      <c r="A363" s="477"/>
      <c r="B363" s="135"/>
      <c r="C363" s="136"/>
      <c r="D363" s="137"/>
      <c r="E363" s="138"/>
      <c r="F363" s="137"/>
      <c r="G363" s="127"/>
      <c r="H363" s="143"/>
      <c r="I363" s="143"/>
      <c r="K363" s="6"/>
      <c r="L363" s="6"/>
    </row>
    <row r="364" spans="1:12" x14ac:dyDescent="0.2">
      <c r="A364" s="477"/>
      <c r="B364" s="135"/>
      <c r="C364" s="136"/>
      <c r="D364" s="137"/>
      <c r="E364" s="138"/>
      <c r="F364" s="137"/>
      <c r="G364" s="127"/>
      <c r="H364" s="143"/>
      <c r="I364" s="143"/>
      <c r="K364" s="6"/>
      <c r="L364" s="6"/>
    </row>
    <row r="365" spans="1:12" x14ac:dyDescent="0.2">
      <c r="A365" s="477"/>
      <c r="B365" s="135"/>
      <c r="C365" s="136"/>
      <c r="D365" s="137"/>
      <c r="E365" s="138"/>
      <c r="F365" s="137"/>
      <c r="G365" s="127"/>
      <c r="H365" s="143"/>
      <c r="I365" s="143"/>
      <c r="K365" s="6"/>
      <c r="L365" s="6"/>
    </row>
    <row r="366" spans="1:12" x14ac:dyDescent="0.2">
      <c r="A366" s="477"/>
      <c r="B366" s="135"/>
      <c r="C366" s="136"/>
      <c r="D366" s="137"/>
      <c r="E366" s="138"/>
      <c r="F366" s="137"/>
      <c r="G366" s="127"/>
      <c r="H366" s="143"/>
      <c r="I366" s="143"/>
      <c r="K366" s="6"/>
      <c r="L366" s="6"/>
    </row>
    <row r="367" spans="1:12" x14ac:dyDescent="0.2">
      <c r="A367" s="477"/>
      <c r="B367" s="135"/>
      <c r="C367" s="136"/>
      <c r="D367" s="137"/>
      <c r="E367" s="138"/>
      <c r="F367" s="137"/>
      <c r="G367" s="127"/>
      <c r="H367" s="143"/>
      <c r="I367" s="143"/>
      <c r="K367" s="6"/>
      <c r="L367" s="6"/>
    </row>
    <row r="368" spans="1:12" x14ac:dyDescent="0.2">
      <c r="A368" s="477"/>
      <c r="B368" s="135"/>
      <c r="C368" s="136"/>
      <c r="D368" s="137"/>
      <c r="E368" s="138"/>
      <c r="F368" s="137"/>
      <c r="G368" s="127"/>
      <c r="H368" s="143"/>
      <c r="I368" s="143"/>
      <c r="K368" s="6"/>
      <c r="L368" s="6"/>
    </row>
    <row r="369" spans="1:12" x14ac:dyDescent="0.2">
      <c r="A369" s="477"/>
      <c r="B369" s="135"/>
      <c r="C369" s="136"/>
      <c r="D369" s="137"/>
      <c r="E369" s="138"/>
      <c r="F369" s="137"/>
      <c r="G369" s="127"/>
      <c r="H369" s="143"/>
      <c r="I369" s="143"/>
      <c r="K369" s="6"/>
      <c r="L369" s="6"/>
    </row>
    <row r="370" spans="1:12" x14ac:dyDescent="0.2">
      <c r="A370" s="477"/>
      <c r="B370" s="135"/>
      <c r="C370" s="136"/>
      <c r="D370" s="137"/>
      <c r="E370" s="138"/>
      <c r="F370" s="137"/>
      <c r="G370" s="127"/>
      <c r="H370" s="143"/>
      <c r="I370" s="143"/>
      <c r="K370" s="6"/>
      <c r="L370" s="6"/>
    </row>
    <row r="371" spans="1:12" x14ac:dyDescent="0.2">
      <c r="A371" s="477"/>
      <c r="B371" s="135"/>
      <c r="C371" s="136"/>
      <c r="D371" s="137"/>
      <c r="E371" s="138"/>
      <c r="F371" s="137"/>
      <c r="G371" s="127"/>
      <c r="H371" s="143"/>
      <c r="I371" s="143"/>
      <c r="K371" s="6"/>
      <c r="L371" s="6"/>
    </row>
    <row r="372" spans="1:12" x14ac:dyDescent="0.2">
      <c r="A372" s="477"/>
      <c r="B372" s="135"/>
      <c r="C372" s="136"/>
      <c r="D372" s="137"/>
      <c r="E372" s="138"/>
      <c r="F372" s="137"/>
      <c r="G372" s="127"/>
      <c r="H372" s="143"/>
      <c r="I372" s="143"/>
      <c r="K372" s="6"/>
      <c r="L372" s="6"/>
    </row>
    <row r="373" spans="1:12" x14ac:dyDescent="0.2">
      <c r="A373" s="477"/>
      <c r="B373" s="135"/>
      <c r="C373" s="136"/>
      <c r="D373" s="137"/>
      <c r="E373" s="138"/>
      <c r="F373" s="137"/>
      <c r="G373" s="127"/>
      <c r="H373" s="143"/>
      <c r="I373" s="143"/>
      <c r="K373" s="6"/>
      <c r="L373" s="6"/>
    </row>
    <row r="374" spans="1:12" x14ac:dyDescent="0.2">
      <c r="A374" s="477"/>
      <c r="B374" s="135"/>
      <c r="C374" s="136"/>
      <c r="D374" s="137"/>
      <c r="E374" s="138"/>
      <c r="F374" s="137"/>
      <c r="G374" s="127"/>
      <c r="H374" s="143"/>
      <c r="I374" s="143"/>
      <c r="K374" s="6"/>
      <c r="L374" s="6"/>
    </row>
    <row r="375" spans="1:12" x14ac:dyDescent="0.2">
      <c r="A375" s="477"/>
      <c r="B375" s="135"/>
      <c r="C375" s="136"/>
      <c r="D375" s="137"/>
      <c r="E375" s="138"/>
      <c r="F375" s="137"/>
      <c r="G375" s="127"/>
      <c r="H375" s="143"/>
      <c r="I375" s="143"/>
      <c r="K375" s="6"/>
      <c r="L375" s="6"/>
    </row>
    <row r="376" spans="1:12" x14ac:dyDescent="0.2">
      <c r="A376" s="477"/>
      <c r="B376" s="135"/>
      <c r="C376" s="136"/>
      <c r="D376" s="137"/>
      <c r="E376" s="138"/>
      <c r="F376" s="137"/>
      <c r="G376" s="127"/>
      <c r="H376" s="143"/>
      <c r="I376" s="143"/>
      <c r="K376" s="6"/>
      <c r="L376" s="6"/>
    </row>
    <row r="377" spans="1:12" x14ac:dyDescent="0.2">
      <c r="A377" s="477"/>
      <c r="B377" s="135"/>
      <c r="C377" s="136"/>
      <c r="D377" s="137"/>
      <c r="E377" s="138"/>
      <c r="F377" s="137"/>
      <c r="G377" s="127"/>
      <c r="H377" s="143"/>
      <c r="I377" s="143"/>
      <c r="K377" s="6"/>
      <c r="L377" s="6"/>
    </row>
    <row r="378" spans="1:12" x14ac:dyDescent="0.2">
      <c r="A378" s="477"/>
      <c r="B378" s="135"/>
      <c r="C378" s="136"/>
      <c r="D378" s="137"/>
      <c r="E378" s="138"/>
      <c r="F378" s="137"/>
      <c r="G378" s="127"/>
      <c r="H378" s="143"/>
      <c r="I378" s="143"/>
      <c r="K378" s="6"/>
      <c r="L378" s="6"/>
    </row>
    <row r="379" spans="1:12" x14ac:dyDescent="0.2">
      <c r="A379" s="477"/>
      <c r="B379" s="135"/>
      <c r="C379" s="136"/>
      <c r="D379" s="137"/>
      <c r="E379" s="138"/>
      <c r="F379" s="137"/>
      <c r="G379" s="127"/>
      <c r="H379" s="143"/>
      <c r="I379" s="143"/>
      <c r="K379" s="6"/>
      <c r="L379" s="6"/>
    </row>
    <row r="380" spans="1:12" x14ac:dyDescent="0.2">
      <c r="A380" s="477"/>
      <c r="B380" s="135"/>
      <c r="C380" s="136"/>
      <c r="D380" s="137"/>
      <c r="E380" s="138"/>
      <c r="F380" s="137"/>
      <c r="G380" s="127"/>
      <c r="H380" s="143"/>
      <c r="I380" s="143"/>
      <c r="K380" s="6"/>
      <c r="L380" s="6"/>
    </row>
    <row r="381" spans="1:12" x14ac:dyDescent="0.2">
      <c r="A381" s="477"/>
      <c r="B381" s="135"/>
      <c r="C381" s="136"/>
      <c r="D381" s="137"/>
      <c r="E381" s="138"/>
      <c r="F381" s="137"/>
      <c r="G381" s="127"/>
      <c r="H381" s="143"/>
      <c r="I381" s="143"/>
      <c r="K381" s="6"/>
      <c r="L381" s="6"/>
    </row>
    <row r="382" spans="1:12" x14ac:dyDescent="0.2">
      <c r="A382" s="477"/>
      <c r="B382" s="135"/>
      <c r="C382" s="136"/>
      <c r="D382" s="137"/>
      <c r="E382" s="138"/>
      <c r="F382" s="137"/>
      <c r="G382" s="127"/>
      <c r="H382" s="143"/>
      <c r="I382" s="143"/>
      <c r="K382" s="6"/>
      <c r="L382" s="6"/>
    </row>
    <row r="383" spans="1:12" x14ac:dyDescent="0.2">
      <c r="A383" s="477"/>
      <c r="B383" s="135"/>
      <c r="C383" s="136"/>
      <c r="D383" s="137"/>
      <c r="E383" s="138"/>
      <c r="F383" s="137"/>
      <c r="G383" s="127"/>
      <c r="H383" s="143"/>
      <c r="I383" s="143"/>
      <c r="K383" s="6"/>
      <c r="L383" s="6"/>
    </row>
    <row r="384" spans="1:12" x14ac:dyDescent="0.2">
      <c r="A384" s="477"/>
      <c r="B384" s="135"/>
      <c r="C384" s="136"/>
      <c r="D384" s="137"/>
      <c r="E384" s="138"/>
      <c r="F384" s="137"/>
      <c r="G384" s="127"/>
      <c r="H384" s="143"/>
      <c r="I384" s="143"/>
      <c r="K384" s="6"/>
      <c r="L384" s="6"/>
    </row>
    <row r="385" spans="1:12" x14ac:dyDescent="0.2">
      <c r="A385" s="477"/>
      <c r="B385" s="135"/>
      <c r="C385" s="136"/>
      <c r="D385" s="137"/>
      <c r="E385" s="138"/>
      <c r="F385" s="137"/>
      <c r="G385" s="127"/>
      <c r="H385" s="143"/>
      <c r="I385" s="143"/>
      <c r="K385" s="6"/>
      <c r="L385" s="6"/>
    </row>
    <row r="386" spans="1:12" x14ac:dyDescent="0.2">
      <c r="A386" s="477"/>
      <c r="B386" s="135"/>
      <c r="C386" s="136"/>
      <c r="D386" s="137"/>
      <c r="E386" s="138"/>
      <c r="F386" s="137"/>
      <c r="G386" s="127"/>
      <c r="H386" s="143"/>
      <c r="I386" s="143"/>
      <c r="K386" s="6"/>
      <c r="L386" s="6"/>
    </row>
    <row r="387" spans="1:12" x14ac:dyDescent="0.2">
      <c r="A387" s="477"/>
      <c r="B387" s="135"/>
      <c r="C387" s="136"/>
      <c r="D387" s="137"/>
      <c r="E387" s="138"/>
      <c r="F387" s="137"/>
      <c r="G387" s="127"/>
      <c r="H387" s="143"/>
      <c r="I387" s="143"/>
      <c r="K387" s="6"/>
      <c r="L387" s="6"/>
    </row>
    <row r="388" spans="1:12" x14ac:dyDescent="0.2">
      <c r="A388" s="477"/>
      <c r="B388" s="135"/>
      <c r="C388" s="136"/>
      <c r="D388" s="137"/>
      <c r="E388" s="138"/>
      <c r="F388" s="137"/>
      <c r="G388" s="127"/>
      <c r="H388" s="143"/>
      <c r="I388" s="143"/>
      <c r="K388" s="6"/>
      <c r="L388" s="6"/>
    </row>
    <row r="389" spans="1:12" x14ac:dyDescent="0.2">
      <c r="A389" s="477"/>
      <c r="B389" s="135"/>
      <c r="C389" s="136"/>
      <c r="D389" s="137"/>
      <c r="E389" s="138"/>
      <c r="F389" s="137"/>
      <c r="G389" s="127"/>
      <c r="H389" s="143"/>
      <c r="I389" s="143"/>
      <c r="K389" s="6"/>
      <c r="L389" s="6"/>
    </row>
    <row r="390" spans="1:12" x14ac:dyDescent="0.2">
      <c r="A390" s="477"/>
      <c r="B390" s="135"/>
      <c r="C390" s="136"/>
      <c r="D390" s="137"/>
      <c r="E390" s="138"/>
      <c r="F390" s="137"/>
      <c r="G390" s="127"/>
      <c r="H390" s="143"/>
      <c r="I390" s="143"/>
      <c r="K390" s="6"/>
      <c r="L390" s="6"/>
    </row>
    <row r="391" spans="1:12" x14ac:dyDescent="0.2">
      <c r="A391" s="477"/>
      <c r="B391" s="135"/>
      <c r="C391" s="136"/>
      <c r="D391" s="137"/>
      <c r="E391" s="138"/>
      <c r="F391" s="137"/>
      <c r="G391" s="127"/>
      <c r="H391" s="143"/>
      <c r="I391" s="143"/>
      <c r="K391" s="6"/>
      <c r="L391" s="6"/>
    </row>
    <row r="392" spans="1:12" x14ac:dyDescent="0.2">
      <c r="A392" s="477"/>
      <c r="B392" s="135"/>
      <c r="C392" s="136"/>
      <c r="D392" s="137"/>
      <c r="E392" s="138"/>
      <c r="F392" s="137"/>
      <c r="G392" s="127"/>
      <c r="H392" s="143"/>
      <c r="I392" s="143"/>
      <c r="K392" s="6"/>
      <c r="L392" s="6"/>
    </row>
    <row r="393" spans="1:12" x14ac:dyDescent="0.2">
      <c r="A393" s="477"/>
      <c r="B393" s="135"/>
      <c r="C393" s="136"/>
      <c r="D393" s="137"/>
      <c r="E393" s="138"/>
      <c r="F393" s="137"/>
      <c r="G393" s="127"/>
      <c r="H393" s="143"/>
      <c r="I393" s="143"/>
      <c r="K393" s="6"/>
      <c r="L393" s="6"/>
    </row>
    <row r="394" spans="1:12" x14ac:dyDescent="0.2">
      <c r="A394" s="477"/>
      <c r="B394" s="135"/>
      <c r="C394" s="136"/>
      <c r="D394" s="137"/>
      <c r="E394" s="138"/>
      <c r="F394" s="137"/>
      <c r="G394" s="127"/>
      <c r="H394" s="143"/>
      <c r="I394" s="143"/>
      <c r="K394" s="6"/>
      <c r="L394" s="6"/>
    </row>
    <row r="395" spans="1:12" x14ac:dyDescent="0.2">
      <c r="A395" s="477"/>
      <c r="B395" s="135"/>
      <c r="C395" s="136"/>
      <c r="D395" s="137"/>
      <c r="E395" s="138"/>
      <c r="F395" s="137"/>
      <c r="G395" s="127"/>
      <c r="H395" s="143"/>
      <c r="I395" s="143"/>
      <c r="K395" s="6"/>
      <c r="L395" s="6"/>
    </row>
    <row r="396" spans="1:12" x14ac:dyDescent="0.2">
      <c r="A396" s="477"/>
      <c r="B396" s="135"/>
      <c r="C396" s="136"/>
      <c r="D396" s="137"/>
      <c r="E396" s="138"/>
      <c r="F396" s="137"/>
      <c r="G396" s="127"/>
      <c r="H396" s="143"/>
      <c r="I396" s="143"/>
      <c r="K396" s="6"/>
      <c r="L396" s="6"/>
    </row>
    <row r="397" spans="1:12" x14ac:dyDescent="0.2">
      <c r="A397" s="477"/>
      <c r="B397" s="135"/>
      <c r="C397" s="136"/>
      <c r="D397" s="137"/>
      <c r="E397" s="138"/>
      <c r="F397" s="137"/>
      <c r="G397" s="127"/>
      <c r="H397" s="143"/>
      <c r="I397" s="143"/>
      <c r="K397" s="6"/>
      <c r="L397" s="6"/>
    </row>
    <row r="398" spans="1:12" x14ac:dyDescent="0.2">
      <c r="A398" s="477"/>
      <c r="B398" s="135"/>
      <c r="C398" s="136"/>
      <c r="D398" s="137"/>
      <c r="E398" s="138"/>
      <c r="F398" s="137"/>
      <c r="G398" s="127"/>
      <c r="H398" s="143"/>
      <c r="I398" s="143"/>
      <c r="K398" s="6"/>
      <c r="L398" s="6"/>
    </row>
    <row r="399" spans="1:12" x14ac:dyDescent="0.2">
      <c r="A399" s="477"/>
      <c r="B399" s="135"/>
      <c r="C399" s="136"/>
      <c r="D399" s="137"/>
      <c r="E399" s="138"/>
      <c r="F399" s="137"/>
      <c r="G399" s="127"/>
      <c r="H399" s="143"/>
      <c r="I399" s="143"/>
      <c r="K399" s="6"/>
      <c r="L399" s="6"/>
    </row>
    <row r="400" spans="1:12" x14ac:dyDescent="0.2">
      <c r="A400" s="477"/>
      <c r="B400" s="135"/>
      <c r="C400" s="136"/>
      <c r="D400" s="137"/>
      <c r="E400" s="138"/>
      <c r="F400" s="137"/>
      <c r="G400" s="127"/>
      <c r="H400" s="143"/>
      <c r="I400" s="143"/>
      <c r="K400" s="6"/>
      <c r="L400" s="6"/>
    </row>
    <row r="401" spans="1:12" x14ac:dyDescent="0.2">
      <c r="A401" s="477"/>
      <c r="B401" s="135"/>
      <c r="C401" s="136"/>
      <c r="D401" s="137"/>
      <c r="E401" s="138"/>
      <c r="F401" s="137"/>
      <c r="G401" s="127"/>
      <c r="H401" s="143"/>
      <c r="I401" s="143"/>
      <c r="K401" s="6"/>
      <c r="L401" s="6"/>
    </row>
    <row r="402" spans="1:12" x14ac:dyDescent="0.2">
      <c r="A402" s="477"/>
      <c r="B402" s="135"/>
      <c r="C402" s="136"/>
      <c r="D402" s="137"/>
      <c r="E402" s="138"/>
      <c r="F402" s="137"/>
      <c r="G402" s="127"/>
      <c r="H402" s="143"/>
      <c r="I402" s="143"/>
      <c r="K402" s="6"/>
      <c r="L402" s="6"/>
    </row>
    <row r="403" spans="1:12" x14ac:dyDescent="0.2">
      <c r="A403" s="477"/>
      <c r="B403" s="135"/>
      <c r="C403" s="136"/>
      <c r="D403" s="137"/>
      <c r="E403" s="138"/>
      <c r="F403" s="137"/>
      <c r="G403" s="127"/>
      <c r="H403" s="143"/>
      <c r="I403" s="143"/>
      <c r="K403" s="6"/>
      <c r="L403" s="6"/>
    </row>
    <row r="404" spans="1:12" x14ac:dyDescent="0.2">
      <c r="A404" s="477"/>
      <c r="B404" s="135"/>
      <c r="C404" s="136"/>
      <c r="D404" s="137"/>
      <c r="E404" s="138"/>
      <c r="F404" s="137"/>
      <c r="G404" s="127"/>
      <c r="H404" s="143"/>
      <c r="I404" s="143"/>
      <c r="K404" s="6"/>
      <c r="L404" s="6"/>
    </row>
    <row r="405" spans="1:12" x14ac:dyDescent="0.2">
      <c r="A405" s="477"/>
      <c r="B405" s="135"/>
      <c r="C405" s="136"/>
      <c r="D405" s="137"/>
      <c r="E405" s="138"/>
      <c r="F405" s="137"/>
      <c r="G405" s="127"/>
      <c r="H405" s="143"/>
      <c r="I405" s="143"/>
      <c r="K405" s="6"/>
      <c r="L405" s="6"/>
    </row>
    <row r="406" spans="1:12" x14ac:dyDescent="0.2">
      <c r="A406" s="477"/>
      <c r="B406" s="135"/>
      <c r="C406" s="136"/>
      <c r="D406" s="137"/>
      <c r="E406" s="138"/>
      <c r="F406" s="137"/>
      <c r="G406" s="127"/>
      <c r="H406" s="143"/>
      <c r="I406" s="143"/>
      <c r="K406" s="6"/>
      <c r="L406" s="6"/>
    </row>
    <row r="407" spans="1:12" x14ac:dyDescent="0.2">
      <c r="A407" s="477"/>
      <c r="B407" s="135"/>
      <c r="C407" s="136"/>
      <c r="D407" s="137"/>
      <c r="E407" s="138"/>
      <c r="F407" s="137"/>
      <c r="G407" s="127"/>
      <c r="H407" s="143"/>
      <c r="I407" s="143"/>
      <c r="K407" s="6"/>
      <c r="L407" s="6"/>
    </row>
    <row r="408" spans="1:12" x14ac:dyDescent="0.2">
      <c r="A408" s="477"/>
      <c r="B408" s="135"/>
      <c r="C408" s="136"/>
      <c r="D408" s="137"/>
      <c r="E408" s="138"/>
      <c r="F408" s="137"/>
      <c r="G408" s="127"/>
      <c r="H408" s="143"/>
      <c r="I408" s="143"/>
      <c r="K408" s="6"/>
      <c r="L408" s="6"/>
    </row>
    <row r="409" spans="1:12" x14ac:dyDescent="0.2">
      <c r="A409" s="477"/>
      <c r="B409" s="135"/>
      <c r="C409" s="136"/>
      <c r="D409" s="137"/>
      <c r="E409" s="138"/>
      <c r="F409" s="137"/>
      <c r="G409" s="127"/>
      <c r="H409" s="143"/>
      <c r="I409" s="143"/>
      <c r="K409" s="6"/>
      <c r="L409" s="6"/>
    </row>
    <row r="410" spans="1:12" x14ac:dyDescent="0.2">
      <c r="A410" s="477"/>
      <c r="B410" s="135"/>
      <c r="C410" s="136"/>
      <c r="D410" s="137"/>
      <c r="E410" s="138"/>
      <c r="F410" s="137"/>
      <c r="G410" s="127"/>
      <c r="H410" s="143"/>
      <c r="I410" s="143"/>
      <c r="K410" s="6"/>
      <c r="L410" s="6"/>
    </row>
    <row r="411" spans="1:12" x14ac:dyDescent="0.2">
      <c r="A411" s="477"/>
      <c r="B411" s="135"/>
      <c r="C411" s="136"/>
      <c r="D411" s="137"/>
      <c r="E411" s="138"/>
      <c r="F411" s="137"/>
      <c r="G411" s="127"/>
      <c r="H411" s="143"/>
      <c r="I411" s="143"/>
      <c r="K411" s="6"/>
      <c r="L411" s="6"/>
    </row>
    <row r="412" spans="1:12" x14ac:dyDescent="0.2">
      <c r="A412" s="477"/>
      <c r="B412" s="135"/>
      <c r="C412" s="136"/>
      <c r="D412" s="137"/>
      <c r="E412" s="138"/>
      <c r="F412" s="137"/>
      <c r="G412" s="127"/>
      <c r="H412" s="143"/>
      <c r="I412" s="143"/>
      <c r="K412" s="6"/>
      <c r="L412" s="6"/>
    </row>
    <row r="413" spans="1:12" x14ac:dyDescent="0.2">
      <c r="A413" s="477"/>
      <c r="B413" s="135"/>
      <c r="C413" s="136"/>
      <c r="D413" s="137"/>
      <c r="E413" s="138"/>
      <c r="F413" s="137"/>
      <c r="G413" s="127"/>
      <c r="H413" s="143"/>
      <c r="I413" s="143"/>
      <c r="K413" s="6"/>
      <c r="L413" s="6"/>
    </row>
    <row r="414" spans="1:12" x14ac:dyDescent="0.2">
      <c r="A414" s="477"/>
      <c r="B414" s="135"/>
      <c r="C414" s="136"/>
      <c r="D414" s="137"/>
      <c r="E414" s="138"/>
      <c r="F414" s="137"/>
      <c r="G414" s="127"/>
      <c r="H414" s="143"/>
      <c r="I414" s="143"/>
      <c r="K414" s="6"/>
      <c r="L414" s="6"/>
    </row>
    <row r="415" spans="1:12" x14ac:dyDescent="0.2">
      <c r="A415" s="477"/>
      <c r="B415" s="135"/>
      <c r="C415" s="136"/>
      <c r="D415" s="137"/>
      <c r="E415" s="138"/>
      <c r="F415" s="137"/>
      <c r="G415" s="127"/>
      <c r="H415" s="143"/>
      <c r="I415" s="143"/>
      <c r="K415" s="6"/>
      <c r="L415" s="6"/>
    </row>
    <row r="416" spans="1:12" x14ac:dyDescent="0.2">
      <c r="A416" s="477"/>
      <c r="B416" s="135"/>
      <c r="C416" s="136"/>
      <c r="D416" s="137"/>
      <c r="E416" s="138"/>
      <c r="F416" s="137"/>
      <c r="G416" s="127"/>
      <c r="H416" s="143"/>
      <c r="I416" s="143"/>
      <c r="K416" s="6"/>
      <c r="L416" s="6"/>
    </row>
    <row r="417" spans="1:12" x14ac:dyDescent="0.2">
      <c r="A417" s="477"/>
      <c r="B417" s="135"/>
      <c r="C417" s="136"/>
      <c r="D417" s="137"/>
      <c r="E417" s="138"/>
      <c r="F417" s="137"/>
      <c r="G417" s="127"/>
      <c r="H417" s="143"/>
      <c r="I417" s="143"/>
      <c r="K417" s="6"/>
      <c r="L417" s="6"/>
    </row>
    <row r="418" spans="1:12" x14ac:dyDescent="0.2">
      <c r="A418" s="477"/>
      <c r="B418" s="135"/>
      <c r="C418" s="136"/>
      <c r="D418" s="137"/>
      <c r="E418" s="138"/>
      <c r="F418" s="137"/>
      <c r="G418" s="127"/>
      <c r="H418" s="143"/>
      <c r="I418" s="143"/>
      <c r="K418" s="6"/>
      <c r="L418" s="6"/>
    </row>
    <row r="419" spans="1:12" x14ac:dyDescent="0.2">
      <c r="A419" s="477"/>
      <c r="B419" s="135"/>
      <c r="C419" s="136"/>
      <c r="D419" s="137"/>
      <c r="E419" s="138"/>
      <c r="F419" s="137"/>
      <c r="G419" s="127"/>
      <c r="H419" s="143"/>
      <c r="I419" s="143"/>
      <c r="K419" s="6"/>
      <c r="L419" s="6"/>
    </row>
    <row r="420" spans="1:12" x14ac:dyDescent="0.2">
      <c r="A420" s="477"/>
      <c r="B420" s="135"/>
      <c r="C420" s="136"/>
      <c r="D420" s="137"/>
      <c r="E420" s="138"/>
      <c r="F420" s="137"/>
      <c r="G420" s="127"/>
      <c r="H420" s="143"/>
      <c r="I420" s="143"/>
      <c r="K420" s="6"/>
      <c r="L420" s="6"/>
    </row>
    <row r="421" spans="1:12" x14ac:dyDescent="0.2">
      <c r="A421" s="477"/>
      <c r="B421" s="135"/>
      <c r="C421" s="136"/>
      <c r="D421" s="137"/>
      <c r="E421" s="138"/>
      <c r="F421" s="137"/>
      <c r="G421" s="127"/>
      <c r="H421" s="143"/>
      <c r="I421" s="143"/>
      <c r="K421" s="6"/>
      <c r="L421" s="6"/>
    </row>
    <row r="422" spans="1:12" x14ac:dyDescent="0.2">
      <c r="A422" s="477"/>
      <c r="B422" s="135"/>
      <c r="C422" s="136"/>
      <c r="D422" s="137"/>
      <c r="E422" s="138"/>
      <c r="F422" s="137"/>
      <c r="G422" s="127"/>
      <c r="H422" s="143"/>
      <c r="I422" s="143"/>
      <c r="K422" s="6"/>
      <c r="L422" s="6"/>
    </row>
    <row r="423" spans="1:12" x14ac:dyDescent="0.2">
      <c r="A423" s="477"/>
      <c r="B423" s="135"/>
      <c r="C423" s="136"/>
      <c r="D423" s="137"/>
      <c r="E423" s="138"/>
      <c r="F423" s="137"/>
      <c r="G423" s="127"/>
      <c r="H423" s="143"/>
      <c r="I423" s="143"/>
      <c r="K423" s="6"/>
      <c r="L423" s="6"/>
    </row>
    <row r="424" spans="1:12" x14ac:dyDescent="0.2">
      <c r="A424" s="477"/>
      <c r="B424" s="135"/>
      <c r="C424" s="136"/>
      <c r="D424" s="137"/>
      <c r="E424" s="138"/>
      <c r="F424" s="137"/>
      <c r="G424" s="127"/>
      <c r="H424" s="143"/>
      <c r="I424" s="143"/>
      <c r="K424" s="6"/>
      <c r="L424" s="6"/>
    </row>
    <row r="425" spans="1:12" x14ac:dyDescent="0.2">
      <c r="A425" s="477"/>
      <c r="B425" s="135"/>
      <c r="C425" s="136"/>
      <c r="D425" s="137"/>
      <c r="E425" s="138"/>
      <c r="F425" s="137"/>
      <c r="G425" s="127"/>
      <c r="H425" s="143"/>
      <c r="I425" s="143"/>
      <c r="K425" s="6"/>
      <c r="L425" s="6"/>
    </row>
    <row r="426" spans="1:12" x14ac:dyDescent="0.2">
      <c r="A426" s="477"/>
      <c r="B426" s="135"/>
      <c r="C426" s="136"/>
      <c r="D426" s="137"/>
      <c r="E426" s="138"/>
      <c r="F426" s="137"/>
      <c r="G426" s="127"/>
      <c r="H426" s="143"/>
      <c r="I426" s="143"/>
      <c r="K426" s="6"/>
      <c r="L426" s="6"/>
    </row>
    <row r="427" spans="1:12" x14ac:dyDescent="0.2">
      <c r="A427" s="477"/>
      <c r="B427" s="135"/>
      <c r="C427" s="136"/>
      <c r="D427" s="137"/>
      <c r="E427" s="138"/>
      <c r="F427" s="137"/>
      <c r="G427" s="127"/>
      <c r="H427" s="143"/>
      <c r="I427" s="143"/>
      <c r="K427" s="6"/>
      <c r="L427" s="6"/>
    </row>
    <row r="428" spans="1:12" x14ac:dyDescent="0.2">
      <c r="A428" s="477"/>
      <c r="B428" s="135"/>
      <c r="C428" s="136"/>
      <c r="D428" s="137"/>
      <c r="E428" s="138"/>
      <c r="F428" s="137"/>
      <c r="G428" s="127"/>
      <c r="H428" s="143"/>
      <c r="I428" s="143"/>
      <c r="K428" s="6"/>
      <c r="L428" s="6"/>
    </row>
    <row r="429" spans="1:12" x14ac:dyDescent="0.2">
      <c r="A429" s="477"/>
      <c r="B429" s="135"/>
      <c r="C429" s="136"/>
      <c r="D429" s="137"/>
      <c r="E429" s="138"/>
      <c r="F429" s="137"/>
      <c r="G429" s="127"/>
      <c r="H429" s="143"/>
      <c r="I429" s="143"/>
      <c r="K429" s="6"/>
      <c r="L429" s="6"/>
    </row>
    <row r="430" spans="1:12" x14ac:dyDescent="0.2">
      <c r="A430" s="477"/>
      <c r="B430" s="135"/>
      <c r="C430" s="136"/>
      <c r="D430" s="137"/>
      <c r="E430" s="138"/>
      <c r="F430" s="137"/>
      <c r="G430" s="127"/>
      <c r="H430" s="143"/>
      <c r="I430" s="143"/>
      <c r="K430" s="6"/>
      <c r="L430" s="6"/>
    </row>
    <row r="431" spans="1:12" x14ac:dyDescent="0.2">
      <c r="A431" s="477"/>
      <c r="B431" s="135"/>
      <c r="C431" s="136"/>
      <c r="D431" s="137"/>
      <c r="E431" s="138"/>
      <c r="F431" s="137"/>
      <c r="G431" s="127"/>
      <c r="H431" s="143"/>
      <c r="I431" s="143"/>
      <c r="K431" s="6"/>
      <c r="L431" s="6"/>
    </row>
    <row r="432" spans="1:12" x14ac:dyDescent="0.2">
      <c r="A432" s="477"/>
      <c r="B432" s="135"/>
      <c r="C432" s="136"/>
      <c r="D432" s="137"/>
      <c r="E432" s="138"/>
      <c r="F432" s="137"/>
      <c r="G432" s="127"/>
      <c r="H432" s="143"/>
      <c r="I432" s="143"/>
      <c r="K432" s="6"/>
      <c r="L432" s="6"/>
    </row>
    <row r="433" spans="1:12" x14ac:dyDescent="0.2">
      <c r="A433" s="477"/>
      <c r="B433" s="135"/>
      <c r="C433" s="136"/>
      <c r="D433" s="137"/>
      <c r="E433" s="138"/>
      <c r="F433" s="137"/>
      <c r="G433" s="127"/>
      <c r="H433" s="143"/>
      <c r="I433" s="143"/>
      <c r="K433" s="6"/>
      <c r="L433" s="6"/>
    </row>
    <row r="434" spans="1:12" x14ac:dyDescent="0.2">
      <c r="A434" s="477"/>
      <c r="B434" s="135"/>
      <c r="C434" s="136"/>
      <c r="D434" s="137"/>
      <c r="E434" s="138"/>
      <c r="F434" s="137"/>
      <c r="G434" s="127"/>
      <c r="H434" s="143"/>
      <c r="I434" s="143"/>
      <c r="K434" s="6"/>
      <c r="L434" s="6"/>
    </row>
    <row r="435" spans="1:12" x14ac:dyDescent="0.2">
      <c r="A435" s="477"/>
      <c r="B435" s="135"/>
      <c r="C435" s="136"/>
      <c r="D435" s="137"/>
      <c r="E435" s="138"/>
      <c r="F435" s="137"/>
      <c r="G435" s="127"/>
      <c r="H435" s="143"/>
      <c r="I435" s="143"/>
      <c r="K435" s="6"/>
      <c r="L435" s="6"/>
    </row>
    <row r="436" spans="1:12" x14ac:dyDescent="0.2">
      <c r="A436" s="477"/>
      <c r="B436" s="135"/>
      <c r="C436" s="136"/>
      <c r="D436" s="137"/>
      <c r="E436" s="138"/>
      <c r="F436" s="137"/>
      <c r="G436" s="127"/>
      <c r="H436" s="143"/>
      <c r="I436" s="143"/>
      <c r="K436" s="6"/>
      <c r="L436" s="6"/>
    </row>
    <row r="437" spans="1:12" x14ac:dyDescent="0.2">
      <c r="A437" s="477"/>
      <c r="B437" s="135"/>
      <c r="C437" s="136"/>
      <c r="D437" s="137"/>
      <c r="E437" s="138"/>
      <c r="F437" s="137"/>
      <c r="G437" s="127"/>
      <c r="H437" s="143"/>
      <c r="I437" s="143"/>
      <c r="K437" s="6"/>
      <c r="L437" s="6"/>
    </row>
    <row r="438" spans="1:12" x14ac:dyDescent="0.2">
      <c r="A438" s="477"/>
      <c r="B438" s="135"/>
      <c r="C438" s="136"/>
      <c r="D438" s="137"/>
      <c r="E438" s="138"/>
      <c r="F438" s="137"/>
      <c r="G438" s="127"/>
      <c r="H438" s="143"/>
      <c r="I438" s="143"/>
      <c r="K438" s="6"/>
      <c r="L438" s="6"/>
    </row>
    <row r="439" spans="1:12" x14ac:dyDescent="0.2">
      <c r="A439" s="477"/>
      <c r="B439" s="135"/>
      <c r="C439" s="136"/>
      <c r="D439" s="137"/>
      <c r="E439" s="138"/>
      <c r="F439" s="137"/>
      <c r="G439" s="127"/>
      <c r="H439" s="143"/>
      <c r="I439" s="143"/>
      <c r="K439" s="6"/>
      <c r="L439" s="6"/>
    </row>
    <row r="440" spans="1:12" x14ac:dyDescent="0.2">
      <c r="A440" s="477"/>
      <c r="B440" s="135"/>
      <c r="C440" s="136"/>
      <c r="D440" s="137"/>
      <c r="E440" s="138"/>
      <c r="F440" s="137"/>
      <c r="G440" s="127"/>
      <c r="H440" s="143"/>
      <c r="I440" s="143"/>
      <c r="K440" s="6"/>
      <c r="L440" s="6"/>
    </row>
    <row r="441" spans="1:12" x14ac:dyDescent="0.2">
      <c r="A441" s="477"/>
      <c r="B441" s="135"/>
      <c r="C441" s="136"/>
      <c r="D441" s="137"/>
      <c r="E441" s="138"/>
      <c r="F441" s="137"/>
      <c r="G441" s="127"/>
      <c r="H441" s="143"/>
      <c r="I441" s="143"/>
      <c r="K441" s="6"/>
      <c r="L441" s="6"/>
    </row>
    <row r="442" spans="1:12" x14ac:dyDescent="0.2">
      <c r="A442" s="477"/>
      <c r="B442" s="135"/>
      <c r="C442" s="136"/>
      <c r="D442" s="137"/>
      <c r="E442" s="138"/>
      <c r="F442" s="137"/>
      <c r="G442" s="127"/>
      <c r="H442" s="143"/>
      <c r="I442" s="143"/>
      <c r="K442" s="6"/>
      <c r="L442" s="6"/>
    </row>
    <row r="443" spans="1:12" x14ac:dyDescent="0.2">
      <c r="A443" s="477"/>
      <c r="B443" s="135"/>
      <c r="C443" s="136"/>
      <c r="D443" s="137"/>
      <c r="E443" s="138"/>
      <c r="F443" s="137"/>
      <c r="G443" s="127"/>
      <c r="H443" s="143"/>
      <c r="I443" s="143"/>
      <c r="K443" s="6"/>
      <c r="L443" s="6"/>
    </row>
    <row r="444" spans="1:12" x14ac:dyDescent="0.2">
      <c r="A444" s="477"/>
      <c r="B444" s="135"/>
      <c r="C444" s="136"/>
      <c r="D444" s="137"/>
      <c r="E444" s="138"/>
      <c r="F444" s="137"/>
      <c r="G444" s="127"/>
      <c r="H444" s="143"/>
      <c r="I444" s="143"/>
      <c r="K444" s="6"/>
      <c r="L444" s="6"/>
    </row>
    <row r="445" spans="1:12" x14ac:dyDescent="0.2">
      <c r="A445" s="477"/>
      <c r="B445" s="135"/>
      <c r="C445" s="136"/>
      <c r="D445" s="137"/>
      <c r="E445" s="138"/>
      <c r="F445" s="137"/>
      <c r="G445" s="127"/>
      <c r="H445" s="143"/>
      <c r="I445" s="143"/>
      <c r="K445" s="6"/>
      <c r="L445" s="6"/>
    </row>
    <row r="446" spans="1:12" x14ac:dyDescent="0.2">
      <c r="A446" s="477"/>
      <c r="B446" s="135"/>
      <c r="C446" s="136"/>
      <c r="D446" s="137"/>
      <c r="E446" s="138"/>
      <c r="F446" s="137"/>
      <c r="G446" s="127"/>
      <c r="H446" s="143"/>
      <c r="I446" s="143"/>
      <c r="K446" s="6"/>
      <c r="L446" s="6"/>
    </row>
    <row r="447" spans="1:12" x14ac:dyDescent="0.2">
      <c r="A447" s="477"/>
      <c r="B447" s="135"/>
      <c r="C447" s="136"/>
      <c r="D447" s="137"/>
      <c r="E447" s="138"/>
      <c r="F447" s="137"/>
      <c r="G447" s="127"/>
      <c r="H447" s="143"/>
      <c r="I447" s="143"/>
      <c r="K447" s="6"/>
      <c r="L447" s="6"/>
    </row>
    <row r="448" spans="1:12" x14ac:dyDescent="0.2">
      <c r="A448" s="477"/>
      <c r="B448" s="135"/>
      <c r="C448" s="136"/>
      <c r="D448" s="137"/>
      <c r="E448" s="138"/>
      <c r="F448" s="137"/>
      <c r="G448" s="127"/>
      <c r="H448" s="143"/>
      <c r="I448" s="143"/>
      <c r="K448" s="6"/>
      <c r="L448" s="6"/>
    </row>
    <row r="449" spans="1:12" x14ac:dyDescent="0.2">
      <c r="A449" s="477"/>
      <c r="B449" s="135"/>
      <c r="C449" s="136"/>
      <c r="D449" s="137"/>
      <c r="E449" s="138"/>
      <c r="F449" s="137"/>
      <c r="G449" s="127"/>
      <c r="H449" s="143"/>
      <c r="I449" s="143"/>
      <c r="K449" s="6"/>
      <c r="L449" s="6"/>
    </row>
    <row r="450" spans="1:12" x14ac:dyDescent="0.2">
      <c r="A450" s="477"/>
      <c r="B450" s="135"/>
      <c r="C450" s="136"/>
      <c r="D450" s="137"/>
      <c r="E450" s="138"/>
      <c r="F450" s="137"/>
      <c r="G450" s="127"/>
      <c r="H450" s="143"/>
      <c r="I450" s="143"/>
      <c r="K450" s="6"/>
      <c r="L450" s="6"/>
    </row>
    <row r="451" spans="1:12" x14ac:dyDescent="0.2">
      <c r="A451" s="477"/>
      <c r="B451" s="135"/>
      <c r="C451" s="136"/>
      <c r="D451" s="137"/>
      <c r="E451" s="138"/>
      <c r="F451" s="137"/>
      <c r="G451" s="127"/>
      <c r="H451" s="143"/>
      <c r="I451" s="143"/>
      <c r="K451" s="6"/>
      <c r="L451" s="6"/>
    </row>
    <row r="452" spans="1:12" x14ac:dyDescent="0.2">
      <c r="A452" s="477"/>
      <c r="B452" s="135"/>
      <c r="C452" s="136"/>
      <c r="D452" s="137"/>
      <c r="E452" s="138"/>
      <c r="F452" s="137"/>
      <c r="G452" s="127"/>
      <c r="H452" s="143"/>
      <c r="I452" s="143"/>
      <c r="K452" s="6"/>
      <c r="L452" s="6"/>
    </row>
    <row r="453" spans="1:12" x14ac:dyDescent="0.2">
      <c r="A453" s="477"/>
      <c r="B453" s="135"/>
      <c r="C453" s="136"/>
      <c r="D453" s="137"/>
      <c r="E453" s="138"/>
      <c r="F453" s="137"/>
      <c r="G453" s="127"/>
      <c r="H453" s="143"/>
      <c r="I453" s="143"/>
      <c r="K453" s="6"/>
      <c r="L453" s="6"/>
    </row>
    <row r="454" spans="1:12" x14ac:dyDescent="0.2">
      <c r="A454" s="477"/>
      <c r="B454" s="135"/>
      <c r="C454" s="136"/>
      <c r="D454" s="137"/>
      <c r="E454" s="138"/>
      <c r="F454" s="137"/>
      <c r="G454" s="127"/>
      <c r="H454" s="143"/>
      <c r="I454" s="143"/>
      <c r="K454" s="6"/>
      <c r="L454" s="6"/>
    </row>
    <row r="455" spans="1:12" x14ac:dyDescent="0.2">
      <c r="A455" s="477"/>
      <c r="B455" s="135"/>
      <c r="C455" s="136"/>
      <c r="D455" s="137"/>
      <c r="E455" s="138"/>
      <c r="F455" s="137"/>
      <c r="G455" s="127"/>
      <c r="H455" s="143"/>
      <c r="I455" s="143"/>
      <c r="K455" s="6"/>
      <c r="L455" s="6"/>
    </row>
    <row r="456" spans="1:12" x14ac:dyDescent="0.2">
      <c r="A456" s="477"/>
      <c r="B456" s="135"/>
      <c r="C456" s="136"/>
      <c r="D456" s="137"/>
      <c r="E456" s="138"/>
      <c r="F456" s="137"/>
      <c r="G456" s="127"/>
      <c r="H456" s="143"/>
      <c r="I456" s="143"/>
      <c r="K456" s="6"/>
      <c r="L456" s="6"/>
    </row>
    <row r="457" spans="1:12" x14ac:dyDescent="0.2">
      <c r="A457" s="477"/>
      <c r="B457" s="135"/>
      <c r="C457" s="136"/>
      <c r="D457" s="137"/>
      <c r="E457" s="138"/>
      <c r="F457" s="137"/>
      <c r="G457" s="127"/>
      <c r="H457" s="143"/>
      <c r="I457" s="143"/>
      <c r="K457" s="6"/>
      <c r="L457" s="6"/>
    </row>
    <row r="458" spans="1:12" x14ac:dyDescent="0.2">
      <c r="A458" s="477"/>
      <c r="B458" s="135"/>
      <c r="C458" s="136"/>
      <c r="D458" s="137"/>
      <c r="E458" s="138"/>
      <c r="F458" s="137"/>
      <c r="G458" s="127"/>
      <c r="H458" s="143"/>
      <c r="I458" s="143"/>
      <c r="K458" s="6"/>
      <c r="L458" s="6"/>
    </row>
    <row r="459" spans="1:12" x14ac:dyDescent="0.2">
      <c r="A459" s="477"/>
      <c r="B459" s="135"/>
      <c r="C459" s="136"/>
      <c r="D459" s="137"/>
      <c r="E459" s="138"/>
      <c r="F459" s="137"/>
      <c r="G459" s="127"/>
      <c r="H459" s="143"/>
      <c r="I459" s="143"/>
      <c r="K459" s="6"/>
      <c r="L459" s="6"/>
    </row>
    <row r="460" spans="1:12" x14ac:dyDescent="0.2">
      <c r="A460" s="477"/>
      <c r="B460" s="135"/>
      <c r="C460" s="136"/>
      <c r="D460" s="137"/>
      <c r="E460" s="138"/>
      <c r="F460" s="137"/>
      <c r="G460" s="127"/>
      <c r="H460" s="143"/>
      <c r="I460" s="143"/>
      <c r="K460" s="6"/>
      <c r="L460" s="6"/>
    </row>
    <row r="461" spans="1:12" x14ac:dyDescent="0.2">
      <c r="A461" s="477"/>
      <c r="B461" s="135"/>
      <c r="C461" s="136"/>
      <c r="D461" s="137"/>
      <c r="E461" s="138"/>
      <c r="F461" s="137"/>
      <c r="G461" s="127"/>
      <c r="H461" s="143"/>
      <c r="I461" s="143"/>
      <c r="K461" s="6"/>
      <c r="L461" s="6"/>
    </row>
    <row r="462" spans="1:12" x14ac:dyDescent="0.2">
      <c r="A462" s="477"/>
      <c r="B462" s="135"/>
      <c r="C462" s="136"/>
      <c r="D462" s="137"/>
      <c r="E462" s="138"/>
      <c r="F462" s="137"/>
      <c r="G462" s="127"/>
      <c r="H462" s="143"/>
      <c r="I462" s="143"/>
      <c r="K462" s="6"/>
      <c r="L462" s="6"/>
    </row>
    <row r="463" spans="1:12" x14ac:dyDescent="0.2">
      <c r="A463" s="477"/>
      <c r="B463" s="135"/>
      <c r="C463" s="136"/>
      <c r="D463" s="137"/>
      <c r="E463" s="138"/>
      <c r="F463" s="137"/>
      <c r="G463" s="127"/>
      <c r="H463" s="143"/>
      <c r="I463" s="143"/>
      <c r="K463" s="6"/>
      <c r="L463" s="6"/>
    </row>
    <row r="464" spans="1:12" x14ac:dyDescent="0.2">
      <c r="A464" s="477"/>
      <c r="B464" s="135"/>
      <c r="C464" s="136"/>
      <c r="D464" s="137"/>
      <c r="E464" s="138"/>
      <c r="F464" s="137"/>
      <c r="G464" s="127"/>
      <c r="H464" s="143"/>
      <c r="I464" s="143"/>
      <c r="K464" s="6"/>
      <c r="L464" s="6"/>
    </row>
    <row r="465" spans="1:12" x14ac:dyDescent="0.2">
      <c r="A465" s="477"/>
      <c r="B465" s="135"/>
      <c r="C465" s="136"/>
      <c r="D465" s="137"/>
      <c r="E465" s="138"/>
      <c r="F465" s="137"/>
      <c r="G465" s="127"/>
      <c r="H465" s="143"/>
      <c r="I465" s="143"/>
      <c r="K465" s="6"/>
      <c r="L465" s="6"/>
    </row>
    <row r="466" spans="1:12" x14ac:dyDescent="0.2">
      <c r="A466" s="477"/>
      <c r="B466" s="135"/>
      <c r="C466" s="136"/>
      <c r="D466" s="137"/>
      <c r="E466" s="138"/>
      <c r="F466" s="137"/>
      <c r="G466" s="127"/>
      <c r="H466" s="143"/>
      <c r="I466" s="143"/>
      <c r="K466" s="6"/>
      <c r="L466" s="6"/>
    </row>
    <row r="467" spans="1:12" x14ac:dyDescent="0.2">
      <c r="A467" s="477"/>
      <c r="B467" s="135"/>
      <c r="C467" s="136"/>
      <c r="D467" s="137"/>
      <c r="E467" s="138"/>
      <c r="F467" s="137"/>
      <c r="G467" s="127"/>
      <c r="H467" s="143"/>
      <c r="I467" s="143"/>
      <c r="K467" s="6"/>
      <c r="L467" s="6"/>
    </row>
    <row r="468" spans="1:12" x14ac:dyDescent="0.2">
      <c r="A468" s="477"/>
      <c r="B468" s="135"/>
      <c r="C468" s="136"/>
      <c r="D468" s="137"/>
      <c r="E468" s="138"/>
      <c r="F468" s="137"/>
      <c r="G468" s="127"/>
      <c r="H468" s="143"/>
      <c r="I468" s="143"/>
      <c r="K468" s="6"/>
      <c r="L468" s="6"/>
    </row>
    <row r="469" spans="1:12" x14ac:dyDescent="0.2">
      <c r="A469" s="477"/>
      <c r="B469" s="135"/>
      <c r="C469" s="136"/>
      <c r="D469" s="137"/>
      <c r="E469" s="138"/>
      <c r="F469" s="137"/>
      <c r="G469" s="127"/>
      <c r="H469" s="143"/>
      <c r="I469" s="143"/>
      <c r="K469" s="6"/>
      <c r="L469" s="6"/>
    </row>
    <row r="470" spans="1:12" x14ac:dyDescent="0.2">
      <c r="A470" s="477"/>
      <c r="B470" s="135"/>
      <c r="C470" s="136"/>
      <c r="D470" s="137"/>
      <c r="E470" s="138"/>
      <c r="F470" s="137"/>
      <c r="G470" s="127"/>
      <c r="H470" s="143"/>
      <c r="I470" s="143"/>
      <c r="K470" s="6"/>
      <c r="L470" s="6"/>
    </row>
    <row r="471" spans="1:12" x14ac:dyDescent="0.2">
      <c r="A471" s="477"/>
      <c r="B471" s="135"/>
      <c r="C471" s="136"/>
      <c r="D471" s="137"/>
      <c r="E471" s="138"/>
      <c r="F471" s="137"/>
      <c r="G471" s="127"/>
      <c r="H471" s="143"/>
      <c r="I471" s="143"/>
      <c r="K471" s="6"/>
      <c r="L471" s="6"/>
    </row>
    <row r="472" spans="1:12" x14ac:dyDescent="0.2">
      <c r="A472" s="477"/>
      <c r="B472" s="135"/>
      <c r="C472" s="136"/>
      <c r="D472" s="137"/>
      <c r="E472" s="138"/>
      <c r="F472" s="137"/>
      <c r="G472" s="127"/>
      <c r="H472" s="143"/>
      <c r="I472" s="143"/>
      <c r="K472" s="6"/>
      <c r="L472" s="6"/>
    </row>
    <row r="473" spans="1:12" x14ac:dyDescent="0.2">
      <c r="A473" s="477"/>
      <c r="B473" s="135"/>
      <c r="C473" s="136"/>
      <c r="D473" s="137"/>
      <c r="E473" s="138"/>
      <c r="F473" s="137"/>
      <c r="G473" s="127"/>
      <c r="H473" s="143"/>
      <c r="I473" s="143"/>
      <c r="K473" s="6"/>
      <c r="L473" s="6"/>
    </row>
    <row r="474" spans="1:12" x14ac:dyDescent="0.2">
      <c r="A474" s="477"/>
      <c r="B474" s="135"/>
      <c r="C474" s="136"/>
      <c r="D474" s="137"/>
      <c r="E474" s="138"/>
      <c r="F474" s="137"/>
      <c r="G474" s="127"/>
      <c r="H474" s="143"/>
      <c r="I474" s="143"/>
      <c r="K474" s="6"/>
      <c r="L474" s="6"/>
    </row>
    <row r="475" spans="1:12" x14ac:dyDescent="0.2">
      <c r="A475" s="477"/>
      <c r="B475" s="135"/>
      <c r="C475" s="136"/>
      <c r="D475" s="137"/>
      <c r="E475" s="138"/>
      <c r="F475" s="137"/>
      <c r="G475" s="127"/>
      <c r="H475" s="143"/>
      <c r="I475" s="143"/>
      <c r="K475" s="6"/>
      <c r="L475" s="6"/>
    </row>
    <row r="476" spans="1:12" x14ac:dyDescent="0.2">
      <c r="A476" s="477"/>
      <c r="B476" s="135"/>
      <c r="C476" s="136"/>
      <c r="D476" s="137"/>
      <c r="E476" s="138"/>
      <c r="F476" s="137"/>
      <c r="G476" s="127"/>
      <c r="H476" s="143"/>
      <c r="I476" s="143"/>
      <c r="K476" s="6"/>
      <c r="L476" s="6"/>
    </row>
    <row r="477" spans="1:12" x14ac:dyDescent="0.2">
      <c r="A477" s="477"/>
      <c r="B477" s="135"/>
      <c r="C477" s="136"/>
      <c r="D477" s="137"/>
      <c r="E477" s="138"/>
      <c r="F477" s="137"/>
      <c r="G477" s="127"/>
      <c r="H477" s="143"/>
      <c r="I477" s="143"/>
      <c r="K477" s="6"/>
      <c r="L477" s="6"/>
    </row>
    <row r="478" spans="1:12" x14ac:dyDescent="0.2">
      <c r="A478" s="477"/>
      <c r="B478" s="135"/>
      <c r="C478" s="136"/>
      <c r="D478" s="137"/>
      <c r="E478" s="138"/>
      <c r="F478" s="137"/>
      <c r="G478" s="127"/>
      <c r="H478" s="143"/>
      <c r="I478" s="143"/>
      <c r="K478" s="6"/>
      <c r="L478" s="6"/>
    </row>
    <row r="479" spans="1:12" x14ac:dyDescent="0.2">
      <c r="A479" s="477"/>
      <c r="B479" s="135"/>
      <c r="C479" s="136"/>
      <c r="D479" s="137"/>
      <c r="E479" s="138"/>
      <c r="F479" s="137"/>
      <c r="G479" s="127"/>
      <c r="H479" s="143"/>
      <c r="I479" s="143"/>
      <c r="K479" s="6"/>
      <c r="L479" s="6"/>
    </row>
    <row r="480" spans="1:12" x14ac:dyDescent="0.2">
      <c r="A480" s="477"/>
      <c r="B480" s="135"/>
      <c r="C480" s="136"/>
      <c r="D480" s="137"/>
      <c r="E480" s="138"/>
      <c r="F480" s="137"/>
      <c r="G480" s="127"/>
      <c r="H480" s="143"/>
      <c r="I480" s="143"/>
      <c r="K480" s="6"/>
      <c r="L480" s="6"/>
    </row>
    <row r="481" spans="1:12" x14ac:dyDescent="0.2">
      <c r="A481" s="477"/>
      <c r="B481" s="135"/>
      <c r="C481" s="136"/>
      <c r="D481" s="137"/>
      <c r="E481" s="138"/>
      <c r="F481" s="137"/>
      <c r="G481" s="127"/>
      <c r="H481" s="143"/>
      <c r="I481" s="143"/>
      <c r="K481" s="6"/>
      <c r="L481" s="6"/>
    </row>
    <row r="482" spans="1:12" x14ac:dyDescent="0.2">
      <c r="A482" s="477"/>
      <c r="B482" s="135"/>
      <c r="C482" s="136"/>
      <c r="D482" s="137"/>
      <c r="E482" s="138"/>
      <c r="F482" s="137"/>
      <c r="G482" s="127"/>
      <c r="H482" s="143"/>
      <c r="I482" s="143"/>
      <c r="K482" s="6"/>
      <c r="L482" s="6"/>
    </row>
    <row r="483" spans="1:12" x14ac:dyDescent="0.2">
      <c r="A483" s="477"/>
      <c r="B483" s="135"/>
      <c r="C483" s="136"/>
      <c r="D483" s="137"/>
      <c r="E483" s="138"/>
      <c r="F483" s="137"/>
      <c r="G483" s="127"/>
      <c r="H483" s="143"/>
      <c r="I483" s="143"/>
      <c r="K483" s="6"/>
      <c r="L483" s="6"/>
    </row>
    <row r="484" spans="1:12" x14ac:dyDescent="0.2">
      <c r="A484" s="477"/>
      <c r="B484" s="135"/>
      <c r="C484" s="136"/>
      <c r="D484" s="137"/>
      <c r="E484" s="138"/>
      <c r="F484" s="137"/>
      <c r="G484" s="127"/>
      <c r="H484" s="143"/>
      <c r="I484" s="143"/>
      <c r="K484" s="6"/>
      <c r="L484" s="6"/>
    </row>
    <row r="485" spans="1:12" x14ac:dyDescent="0.2">
      <c r="A485" s="477"/>
      <c r="B485" s="135"/>
      <c r="C485" s="136"/>
      <c r="D485" s="137"/>
      <c r="E485" s="138"/>
      <c r="F485" s="137"/>
      <c r="G485" s="127"/>
      <c r="H485" s="143"/>
      <c r="I485" s="143"/>
      <c r="K485" s="6"/>
      <c r="L485" s="6"/>
    </row>
    <row r="486" spans="1:12" x14ac:dyDescent="0.2">
      <c r="A486" s="477"/>
      <c r="B486" s="135"/>
      <c r="C486" s="136"/>
      <c r="D486" s="137"/>
      <c r="E486" s="138"/>
      <c r="F486" s="137"/>
      <c r="G486" s="127"/>
      <c r="H486" s="143"/>
      <c r="I486" s="143"/>
      <c r="K486" s="6"/>
      <c r="L486" s="6"/>
    </row>
    <row r="487" spans="1:12" x14ac:dyDescent="0.2">
      <c r="A487" s="477"/>
      <c r="B487" s="135"/>
      <c r="C487" s="136"/>
      <c r="D487" s="137"/>
      <c r="E487" s="138"/>
      <c r="F487" s="137"/>
      <c r="G487" s="127"/>
      <c r="H487" s="143"/>
      <c r="I487" s="143"/>
      <c r="K487" s="6"/>
      <c r="L487" s="6"/>
    </row>
    <row r="488" spans="1:12" x14ac:dyDescent="0.2">
      <c r="A488" s="477"/>
      <c r="B488" s="135"/>
      <c r="C488" s="136"/>
      <c r="D488" s="137"/>
      <c r="E488" s="138"/>
      <c r="F488" s="137"/>
      <c r="G488" s="127"/>
      <c r="H488" s="143"/>
      <c r="I488" s="143"/>
      <c r="K488" s="6"/>
      <c r="L488" s="6"/>
    </row>
    <row r="489" spans="1:12" x14ac:dyDescent="0.2">
      <c r="A489" s="477"/>
      <c r="B489" s="135"/>
      <c r="C489" s="136"/>
      <c r="D489" s="137"/>
      <c r="E489" s="138"/>
      <c r="F489" s="137"/>
      <c r="G489" s="127"/>
      <c r="H489" s="143"/>
      <c r="I489" s="143"/>
      <c r="K489" s="6"/>
      <c r="L489" s="6"/>
    </row>
    <row r="490" spans="1:12" x14ac:dyDescent="0.2">
      <c r="A490" s="477"/>
      <c r="B490" s="135"/>
      <c r="C490" s="136"/>
      <c r="D490" s="137"/>
      <c r="E490" s="138"/>
      <c r="F490" s="137"/>
      <c r="G490" s="127"/>
      <c r="H490" s="143"/>
      <c r="I490" s="143"/>
      <c r="K490" s="6"/>
      <c r="L490" s="6"/>
    </row>
    <row r="491" spans="1:12" x14ac:dyDescent="0.2">
      <c r="A491" s="477"/>
      <c r="B491" s="135"/>
      <c r="C491" s="136"/>
      <c r="D491" s="137"/>
      <c r="E491" s="138"/>
      <c r="F491" s="137"/>
      <c r="G491" s="127"/>
      <c r="H491" s="143"/>
      <c r="I491" s="143"/>
      <c r="K491" s="6"/>
      <c r="L491" s="6"/>
    </row>
    <row r="492" spans="1:12" x14ac:dyDescent="0.2">
      <c r="A492" s="477"/>
      <c r="B492" s="135"/>
      <c r="C492" s="136"/>
      <c r="D492" s="137"/>
      <c r="E492" s="138"/>
      <c r="F492" s="137"/>
      <c r="G492" s="127"/>
      <c r="H492" s="143"/>
      <c r="I492" s="143"/>
      <c r="K492" s="6"/>
      <c r="L492" s="6"/>
    </row>
    <row r="493" spans="1:12" x14ac:dyDescent="0.2">
      <c r="A493" s="477"/>
      <c r="B493" s="135"/>
      <c r="C493" s="136"/>
      <c r="D493" s="137"/>
      <c r="E493" s="138"/>
      <c r="F493" s="137"/>
      <c r="G493" s="127"/>
      <c r="H493" s="143"/>
      <c r="I493" s="143"/>
      <c r="K493" s="6"/>
      <c r="L493" s="6"/>
    </row>
    <row r="494" spans="1:12" x14ac:dyDescent="0.2">
      <c r="A494" s="477"/>
      <c r="B494" s="135"/>
      <c r="C494" s="136"/>
      <c r="D494" s="137"/>
      <c r="E494" s="138"/>
      <c r="F494" s="137"/>
      <c r="G494" s="127"/>
      <c r="H494" s="143"/>
      <c r="I494" s="143"/>
      <c r="K494" s="6"/>
      <c r="L494" s="6"/>
    </row>
    <row r="495" spans="1:12" x14ac:dyDescent="0.2">
      <c r="A495" s="477"/>
      <c r="B495" s="135"/>
      <c r="C495" s="136"/>
      <c r="D495" s="137"/>
      <c r="E495" s="138"/>
      <c r="F495" s="137"/>
      <c r="G495" s="127"/>
      <c r="H495" s="143"/>
      <c r="I495" s="143"/>
      <c r="K495" s="6"/>
      <c r="L495" s="6"/>
    </row>
    <row r="496" spans="1:12" x14ac:dyDescent="0.2">
      <c r="A496" s="477"/>
      <c r="B496" s="135"/>
      <c r="C496" s="136"/>
      <c r="D496" s="137"/>
      <c r="E496" s="138"/>
      <c r="F496" s="137"/>
      <c r="G496" s="127"/>
      <c r="H496" s="143"/>
      <c r="I496" s="143"/>
      <c r="K496" s="6"/>
      <c r="L496" s="6"/>
    </row>
    <row r="497" spans="1:12" x14ac:dyDescent="0.2">
      <c r="A497" s="477"/>
      <c r="B497" s="135"/>
      <c r="C497" s="136"/>
      <c r="D497" s="137"/>
      <c r="E497" s="138"/>
      <c r="F497" s="137"/>
      <c r="G497" s="127"/>
      <c r="H497" s="143"/>
      <c r="I497" s="143"/>
      <c r="K497" s="6"/>
      <c r="L497" s="6"/>
    </row>
    <row r="498" spans="1:12" x14ac:dyDescent="0.2">
      <c r="A498" s="477"/>
      <c r="B498" s="135"/>
      <c r="C498" s="136"/>
      <c r="D498" s="137"/>
      <c r="E498" s="138"/>
      <c r="F498" s="137"/>
      <c r="G498" s="127"/>
      <c r="H498" s="143"/>
      <c r="I498" s="143"/>
      <c r="K498" s="6"/>
      <c r="L498" s="6"/>
    </row>
    <row r="499" spans="1:12" x14ac:dyDescent="0.2">
      <c r="A499" s="477"/>
      <c r="B499" s="135"/>
      <c r="C499" s="136"/>
      <c r="D499" s="137"/>
      <c r="E499" s="138"/>
      <c r="F499" s="137"/>
      <c r="G499" s="127"/>
      <c r="H499" s="143"/>
      <c r="I499" s="143"/>
      <c r="K499" s="6"/>
      <c r="L499" s="6"/>
    </row>
    <row r="500" spans="1:12" x14ac:dyDescent="0.2">
      <c r="A500" s="477"/>
      <c r="B500" s="135"/>
      <c r="C500" s="136"/>
      <c r="D500" s="137"/>
      <c r="E500" s="138"/>
      <c r="F500" s="137"/>
      <c r="G500" s="127"/>
      <c r="H500" s="143"/>
      <c r="I500" s="143"/>
      <c r="K500" s="6"/>
      <c r="L500" s="6"/>
    </row>
    <row r="501" spans="1:12" x14ac:dyDescent="0.2">
      <c r="A501" s="477"/>
      <c r="B501" s="135"/>
      <c r="C501" s="136"/>
      <c r="D501" s="137"/>
      <c r="E501" s="138"/>
      <c r="F501" s="137"/>
      <c r="G501" s="127"/>
      <c r="H501" s="143"/>
      <c r="I501" s="143"/>
      <c r="K501" s="6"/>
      <c r="L501" s="6"/>
    </row>
    <row r="502" spans="1:12" x14ac:dyDescent="0.2">
      <c r="A502" s="477"/>
      <c r="B502" s="135"/>
      <c r="C502" s="136"/>
      <c r="D502" s="137"/>
      <c r="E502" s="138"/>
      <c r="F502" s="137"/>
      <c r="G502" s="127"/>
      <c r="H502" s="143"/>
      <c r="I502" s="143"/>
      <c r="K502" s="6"/>
      <c r="L502" s="6"/>
    </row>
    <row r="503" spans="1:12" x14ac:dyDescent="0.2">
      <c r="A503" s="477"/>
      <c r="B503" s="135"/>
      <c r="C503" s="136"/>
      <c r="D503" s="137"/>
      <c r="E503" s="138"/>
      <c r="F503" s="137"/>
      <c r="G503" s="127"/>
      <c r="H503" s="143"/>
      <c r="I503" s="143"/>
      <c r="K503" s="6"/>
      <c r="L503" s="6"/>
    </row>
    <row r="504" spans="1:12" x14ac:dyDescent="0.2">
      <c r="A504" s="477"/>
      <c r="B504" s="135"/>
      <c r="C504" s="136"/>
      <c r="D504" s="137"/>
      <c r="E504" s="138"/>
      <c r="F504" s="137"/>
      <c r="G504" s="127"/>
      <c r="H504" s="143"/>
      <c r="I504" s="143"/>
      <c r="K504" s="6"/>
      <c r="L504" s="6"/>
    </row>
    <row r="505" spans="1:12" x14ac:dyDescent="0.2">
      <c r="A505" s="477"/>
      <c r="B505" s="135"/>
      <c r="C505" s="136"/>
      <c r="D505" s="137"/>
      <c r="E505" s="138"/>
      <c r="F505" s="137"/>
      <c r="G505" s="127"/>
      <c r="H505" s="143"/>
      <c r="I505" s="143"/>
      <c r="K505" s="6"/>
      <c r="L505" s="6"/>
    </row>
    <row r="506" spans="1:12" x14ac:dyDescent="0.2">
      <c r="A506" s="477"/>
      <c r="B506" s="135"/>
      <c r="C506" s="136"/>
      <c r="D506" s="137"/>
      <c r="E506" s="138"/>
      <c r="F506" s="137"/>
      <c r="G506" s="127"/>
      <c r="H506" s="143"/>
      <c r="I506" s="143"/>
      <c r="K506" s="6"/>
      <c r="L506" s="6"/>
    </row>
    <row r="507" spans="1:12" x14ac:dyDescent="0.2">
      <c r="A507" s="477"/>
      <c r="B507" s="135"/>
      <c r="C507" s="136"/>
      <c r="D507" s="137"/>
      <c r="E507" s="138"/>
      <c r="F507" s="137"/>
      <c r="G507" s="127"/>
      <c r="H507" s="143"/>
      <c r="I507" s="143"/>
      <c r="K507" s="6"/>
      <c r="L507" s="6"/>
    </row>
    <row r="508" spans="1:12" x14ac:dyDescent="0.2">
      <c r="A508" s="477"/>
      <c r="B508" s="135"/>
      <c r="C508" s="136"/>
      <c r="D508" s="137"/>
      <c r="E508" s="138"/>
      <c r="F508" s="137"/>
      <c r="G508" s="127"/>
      <c r="H508" s="143"/>
      <c r="I508" s="143"/>
      <c r="K508" s="6"/>
      <c r="L508" s="6"/>
    </row>
    <row r="509" spans="1:12" x14ac:dyDescent="0.2">
      <c r="A509" s="477"/>
      <c r="B509" s="135"/>
      <c r="C509" s="136"/>
      <c r="D509" s="137"/>
      <c r="E509" s="138"/>
      <c r="F509" s="137"/>
      <c r="G509" s="127"/>
      <c r="H509" s="143"/>
      <c r="I509" s="143"/>
      <c r="K509" s="6"/>
      <c r="L509" s="6"/>
    </row>
    <row r="510" spans="1:12" x14ac:dyDescent="0.2">
      <c r="A510" s="477"/>
      <c r="B510" s="135"/>
      <c r="C510" s="136"/>
      <c r="D510" s="137"/>
      <c r="E510" s="138"/>
      <c r="F510" s="137"/>
      <c r="G510" s="127"/>
      <c r="H510" s="143"/>
      <c r="I510" s="143"/>
      <c r="K510" s="6"/>
      <c r="L510" s="6"/>
    </row>
    <row r="511" spans="1:12" x14ac:dyDescent="0.2">
      <c r="A511" s="477"/>
      <c r="B511" s="135"/>
      <c r="C511" s="136"/>
      <c r="D511" s="137"/>
      <c r="E511" s="138"/>
      <c r="F511" s="137"/>
      <c r="G511" s="127"/>
      <c r="H511" s="143"/>
      <c r="I511" s="143"/>
      <c r="K511" s="6"/>
      <c r="L511" s="6"/>
    </row>
    <row r="512" spans="1:12" x14ac:dyDescent="0.2">
      <c r="A512" s="477"/>
      <c r="B512" s="135"/>
      <c r="C512" s="136"/>
      <c r="D512" s="137"/>
      <c r="E512" s="138"/>
      <c r="F512" s="137"/>
      <c r="G512" s="127"/>
      <c r="H512" s="143"/>
      <c r="I512" s="143"/>
      <c r="K512" s="6"/>
      <c r="L512" s="6"/>
    </row>
    <row r="513" spans="1:12" x14ac:dyDescent="0.2">
      <c r="A513" s="477"/>
      <c r="B513" s="135"/>
      <c r="C513" s="136"/>
      <c r="D513" s="137"/>
      <c r="E513" s="138"/>
      <c r="F513" s="137"/>
      <c r="G513" s="127"/>
      <c r="H513" s="143"/>
      <c r="I513" s="143"/>
      <c r="K513" s="6"/>
      <c r="L513" s="6"/>
    </row>
    <row r="514" spans="1:12" x14ac:dyDescent="0.2">
      <c r="A514" s="477"/>
      <c r="B514" s="135"/>
      <c r="C514" s="136"/>
      <c r="D514" s="137"/>
      <c r="E514" s="138"/>
      <c r="F514" s="137"/>
      <c r="G514" s="127"/>
      <c r="H514" s="143"/>
      <c r="I514" s="143"/>
      <c r="K514" s="6"/>
      <c r="L514" s="6"/>
    </row>
    <row r="515" spans="1:12" x14ac:dyDescent="0.2">
      <c r="A515" s="477"/>
      <c r="B515" s="135"/>
      <c r="C515" s="136"/>
      <c r="D515" s="137"/>
      <c r="E515" s="138"/>
      <c r="F515" s="137"/>
      <c r="G515" s="127"/>
      <c r="H515" s="143"/>
      <c r="I515" s="143"/>
      <c r="K515" s="6"/>
      <c r="L515" s="6"/>
    </row>
    <row r="516" spans="1:12" x14ac:dyDescent="0.2">
      <c r="A516" s="477"/>
      <c r="B516" s="135"/>
      <c r="C516" s="136"/>
      <c r="D516" s="137"/>
      <c r="E516" s="138"/>
      <c r="F516" s="137"/>
      <c r="G516" s="127"/>
      <c r="H516" s="143"/>
      <c r="I516" s="143"/>
      <c r="K516" s="6"/>
      <c r="L516" s="6"/>
    </row>
    <row r="517" spans="1:12" x14ac:dyDescent="0.2">
      <c r="A517" s="477"/>
      <c r="B517" s="135"/>
      <c r="C517" s="136"/>
      <c r="D517" s="137"/>
      <c r="E517" s="138"/>
      <c r="F517" s="137"/>
      <c r="G517" s="127"/>
      <c r="H517" s="143"/>
      <c r="I517" s="143"/>
      <c r="K517" s="6"/>
      <c r="L517" s="6"/>
    </row>
    <row r="518" spans="1:12" x14ac:dyDescent="0.2">
      <c r="A518" s="477"/>
      <c r="B518" s="135"/>
      <c r="C518" s="136"/>
      <c r="D518" s="137"/>
      <c r="E518" s="138"/>
      <c r="F518" s="137"/>
      <c r="G518" s="127"/>
      <c r="H518" s="143"/>
      <c r="I518" s="143"/>
      <c r="K518" s="6"/>
      <c r="L518" s="6"/>
    </row>
    <row r="519" spans="1:12" x14ac:dyDescent="0.2">
      <c r="A519" s="477"/>
      <c r="B519" s="135"/>
      <c r="C519" s="136"/>
      <c r="D519" s="137"/>
      <c r="E519" s="138"/>
      <c r="F519" s="137"/>
      <c r="G519" s="127"/>
      <c r="H519" s="143"/>
      <c r="I519" s="143"/>
      <c r="K519" s="6"/>
      <c r="L519" s="6"/>
    </row>
    <row r="520" spans="1:12" x14ac:dyDescent="0.2">
      <c r="A520" s="477"/>
      <c r="B520" s="135"/>
      <c r="C520" s="136"/>
      <c r="D520" s="137"/>
      <c r="E520" s="138"/>
      <c r="F520" s="137"/>
      <c r="G520" s="127"/>
      <c r="H520" s="143"/>
      <c r="I520" s="143"/>
      <c r="K520" s="6"/>
      <c r="L520" s="6"/>
    </row>
    <row r="521" spans="1:12" x14ac:dyDescent="0.2">
      <c r="A521" s="477"/>
      <c r="B521" s="135"/>
      <c r="C521" s="136"/>
      <c r="D521" s="137"/>
      <c r="E521" s="138"/>
      <c r="F521" s="137"/>
      <c r="G521" s="127"/>
      <c r="H521" s="143"/>
      <c r="I521" s="143"/>
      <c r="K521" s="6"/>
      <c r="L521" s="6"/>
    </row>
    <row r="522" spans="1:12" x14ac:dyDescent="0.2">
      <c r="A522" s="477"/>
      <c r="B522" s="135"/>
      <c r="C522" s="136"/>
      <c r="D522" s="137"/>
      <c r="E522" s="138"/>
      <c r="F522" s="137"/>
      <c r="G522" s="127"/>
      <c r="H522" s="143"/>
      <c r="I522" s="143"/>
      <c r="K522" s="6"/>
      <c r="L522" s="6"/>
    </row>
    <row r="523" spans="1:12" x14ac:dyDescent="0.2">
      <c r="A523" s="477"/>
      <c r="B523" s="135"/>
      <c r="C523" s="136"/>
      <c r="D523" s="137"/>
      <c r="E523" s="138"/>
      <c r="F523" s="137"/>
      <c r="G523" s="127"/>
      <c r="H523" s="143"/>
      <c r="I523" s="143"/>
      <c r="K523" s="6"/>
      <c r="L523" s="6"/>
    </row>
    <row r="524" spans="1:12" x14ac:dyDescent="0.2">
      <c r="A524" s="477"/>
      <c r="B524" s="135"/>
      <c r="C524" s="136"/>
      <c r="D524" s="137"/>
      <c r="E524" s="138"/>
      <c r="F524" s="137"/>
      <c r="G524" s="127"/>
      <c r="H524" s="143"/>
      <c r="I524" s="143"/>
      <c r="K524" s="6"/>
      <c r="L524" s="6"/>
    </row>
    <row r="525" spans="1:12" x14ac:dyDescent="0.2">
      <c r="A525" s="477"/>
      <c r="B525" s="135"/>
      <c r="C525" s="136"/>
      <c r="D525" s="137"/>
      <c r="E525" s="138"/>
      <c r="F525" s="137"/>
      <c r="G525" s="127"/>
      <c r="H525" s="143"/>
      <c r="I525" s="143"/>
      <c r="K525" s="6"/>
      <c r="L525" s="6"/>
    </row>
    <row r="526" spans="1:12" x14ac:dyDescent="0.2">
      <c r="A526" s="477"/>
      <c r="B526" s="135"/>
      <c r="C526" s="136"/>
      <c r="D526" s="137"/>
      <c r="E526" s="138"/>
      <c r="F526" s="137"/>
      <c r="G526" s="127"/>
      <c r="H526" s="143"/>
      <c r="I526" s="143"/>
      <c r="K526" s="6"/>
      <c r="L526" s="6"/>
    </row>
    <row r="527" spans="1:12" x14ac:dyDescent="0.2">
      <c r="A527" s="477"/>
      <c r="B527" s="135"/>
      <c r="C527" s="136"/>
      <c r="D527" s="137"/>
      <c r="E527" s="138"/>
      <c r="F527" s="137"/>
      <c r="G527" s="127"/>
      <c r="H527" s="143"/>
      <c r="I527" s="143"/>
      <c r="K527" s="6"/>
      <c r="L527" s="6"/>
    </row>
    <row r="528" spans="1:12" x14ac:dyDescent="0.2">
      <c r="A528" s="477"/>
      <c r="B528" s="135"/>
      <c r="C528" s="136"/>
      <c r="D528" s="137"/>
      <c r="E528" s="138"/>
      <c r="F528" s="137"/>
      <c r="G528" s="127"/>
      <c r="H528" s="143"/>
      <c r="I528" s="143"/>
      <c r="K528" s="6"/>
      <c r="L528" s="6"/>
    </row>
    <row r="529" spans="1:12" x14ac:dyDescent="0.2">
      <c r="A529" s="477"/>
      <c r="B529" s="135"/>
      <c r="C529" s="136"/>
      <c r="D529" s="137"/>
      <c r="E529" s="138"/>
      <c r="F529" s="137"/>
      <c r="G529" s="127"/>
      <c r="H529" s="143"/>
      <c r="I529" s="143"/>
      <c r="K529" s="6"/>
      <c r="L529" s="6"/>
    </row>
    <row r="530" spans="1:12" x14ac:dyDescent="0.2">
      <c r="A530" s="477"/>
      <c r="B530" s="135"/>
      <c r="C530" s="136"/>
      <c r="D530" s="137"/>
      <c r="E530" s="138"/>
      <c r="F530" s="137"/>
      <c r="G530" s="127"/>
      <c r="H530" s="143"/>
      <c r="I530" s="143"/>
      <c r="K530" s="6"/>
      <c r="L530" s="6"/>
    </row>
    <row r="531" spans="1:12" x14ac:dyDescent="0.2">
      <c r="A531" s="477"/>
      <c r="B531" s="135"/>
      <c r="C531" s="136"/>
      <c r="D531" s="137"/>
      <c r="E531" s="138"/>
      <c r="F531" s="137"/>
      <c r="G531" s="127"/>
      <c r="H531" s="143"/>
      <c r="I531" s="143"/>
      <c r="K531" s="6"/>
      <c r="L531" s="6"/>
    </row>
    <row r="532" spans="1:12" x14ac:dyDescent="0.2">
      <c r="A532" s="477"/>
      <c r="B532" s="135"/>
      <c r="C532" s="136"/>
      <c r="D532" s="137"/>
      <c r="E532" s="138"/>
      <c r="F532" s="137"/>
      <c r="G532" s="127"/>
      <c r="H532" s="143"/>
      <c r="I532" s="143"/>
      <c r="K532" s="6"/>
      <c r="L532" s="6"/>
    </row>
    <row r="533" spans="1:12" x14ac:dyDescent="0.2">
      <c r="A533" s="477"/>
      <c r="B533" s="135"/>
      <c r="C533" s="136"/>
      <c r="D533" s="137"/>
      <c r="E533" s="138"/>
      <c r="F533" s="137"/>
      <c r="G533" s="127"/>
      <c r="H533" s="143"/>
      <c r="I533" s="143"/>
      <c r="K533" s="6"/>
      <c r="L533" s="6"/>
    </row>
    <row r="534" spans="1:12" x14ac:dyDescent="0.2">
      <c r="A534" s="477"/>
      <c r="B534" s="135"/>
      <c r="C534" s="136"/>
      <c r="D534" s="137"/>
      <c r="E534" s="138"/>
      <c r="F534" s="137"/>
      <c r="G534" s="127"/>
      <c r="H534" s="143"/>
      <c r="I534" s="143"/>
      <c r="K534" s="6"/>
      <c r="L534" s="6"/>
    </row>
    <row r="535" spans="1:12" x14ac:dyDescent="0.2">
      <c r="A535" s="477"/>
      <c r="B535" s="135"/>
      <c r="C535" s="136"/>
      <c r="D535" s="137"/>
      <c r="E535" s="138"/>
      <c r="F535" s="137"/>
      <c r="G535" s="127"/>
      <c r="H535" s="143"/>
      <c r="I535" s="143"/>
      <c r="K535" s="6"/>
      <c r="L535" s="6"/>
    </row>
    <row r="536" spans="1:12" x14ac:dyDescent="0.2">
      <c r="A536" s="477"/>
      <c r="B536" s="135"/>
      <c r="C536" s="136"/>
      <c r="D536" s="137"/>
      <c r="E536" s="138"/>
      <c r="F536" s="137"/>
      <c r="G536" s="127"/>
      <c r="H536" s="143"/>
      <c r="I536" s="143"/>
      <c r="K536" s="6"/>
      <c r="L536" s="6"/>
    </row>
    <row r="537" spans="1:12" x14ac:dyDescent="0.2">
      <c r="A537" s="477"/>
      <c r="B537" s="135"/>
      <c r="C537" s="136"/>
      <c r="D537" s="137"/>
      <c r="E537" s="138"/>
      <c r="F537" s="137"/>
      <c r="G537" s="127"/>
      <c r="H537" s="143"/>
      <c r="I537" s="143"/>
      <c r="K537" s="6"/>
      <c r="L537" s="6"/>
    </row>
    <row r="538" spans="1:12" x14ac:dyDescent="0.2">
      <c r="A538" s="477"/>
      <c r="B538" s="135"/>
      <c r="C538" s="136"/>
      <c r="D538" s="137"/>
      <c r="E538" s="138"/>
      <c r="F538" s="137"/>
      <c r="G538" s="127"/>
      <c r="H538" s="143"/>
      <c r="I538" s="143"/>
      <c r="K538" s="6"/>
      <c r="L538" s="6"/>
    </row>
    <row r="539" spans="1:12" x14ac:dyDescent="0.2">
      <c r="A539" s="477"/>
      <c r="B539" s="135"/>
      <c r="C539" s="136"/>
      <c r="D539" s="137"/>
      <c r="E539" s="138"/>
      <c r="F539" s="137"/>
      <c r="G539" s="127"/>
      <c r="H539" s="143"/>
      <c r="I539" s="143"/>
      <c r="K539" s="6"/>
      <c r="L539" s="6"/>
    </row>
    <row r="540" spans="1:12" x14ac:dyDescent="0.2">
      <c r="A540" s="477"/>
      <c r="B540" s="135"/>
      <c r="C540" s="136"/>
      <c r="D540" s="137"/>
      <c r="E540" s="138"/>
      <c r="F540" s="137"/>
      <c r="G540" s="127"/>
      <c r="H540" s="143"/>
      <c r="I540" s="143"/>
      <c r="K540" s="6"/>
      <c r="L540" s="6"/>
    </row>
    <row r="541" spans="1:12" x14ac:dyDescent="0.2">
      <c r="A541" s="477"/>
      <c r="B541" s="135"/>
      <c r="C541" s="136"/>
      <c r="D541" s="137"/>
      <c r="E541" s="138"/>
      <c r="F541" s="137"/>
      <c r="G541" s="127"/>
      <c r="H541" s="143"/>
      <c r="I541" s="143"/>
      <c r="K541" s="6"/>
      <c r="L541" s="6"/>
    </row>
    <row r="542" spans="1:12" x14ac:dyDescent="0.2">
      <c r="A542" s="477"/>
      <c r="B542" s="135"/>
      <c r="C542" s="136"/>
      <c r="D542" s="137"/>
      <c r="E542" s="138"/>
      <c r="F542" s="137"/>
      <c r="G542" s="127"/>
      <c r="H542" s="143"/>
      <c r="I542" s="143"/>
      <c r="K542" s="6"/>
      <c r="L542" s="6"/>
    </row>
    <row r="543" spans="1:12" x14ac:dyDescent="0.2">
      <c r="A543" s="477"/>
      <c r="B543" s="135"/>
      <c r="C543" s="136"/>
      <c r="D543" s="137"/>
      <c r="E543" s="138"/>
      <c r="F543" s="137"/>
      <c r="G543" s="127"/>
      <c r="H543" s="143"/>
      <c r="I543" s="143"/>
      <c r="K543" s="6"/>
      <c r="L543" s="6"/>
    </row>
    <row r="544" spans="1:12" x14ac:dyDescent="0.2">
      <c r="A544" s="477"/>
      <c r="B544" s="135"/>
      <c r="C544" s="136"/>
      <c r="D544" s="137"/>
      <c r="E544" s="138"/>
      <c r="F544" s="137"/>
      <c r="G544" s="127"/>
      <c r="H544" s="143"/>
      <c r="I544" s="143"/>
      <c r="K544" s="6"/>
      <c r="L544" s="6"/>
    </row>
    <row r="545" spans="1:12" x14ac:dyDescent="0.2">
      <c r="A545" s="477"/>
      <c r="B545" s="135"/>
      <c r="C545" s="136"/>
      <c r="D545" s="137"/>
      <c r="E545" s="138"/>
      <c r="F545" s="137"/>
      <c r="G545" s="127"/>
      <c r="H545" s="143"/>
      <c r="I545" s="143"/>
      <c r="K545" s="6"/>
      <c r="L545" s="6"/>
    </row>
    <row r="546" spans="1:12" x14ac:dyDescent="0.2">
      <c r="A546" s="477"/>
      <c r="B546" s="135"/>
      <c r="C546" s="136"/>
      <c r="D546" s="137"/>
      <c r="E546" s="138"/>
      <c r="F546" s="137"/>
      <c r="G546" s="127"/>
      <c r="H546" s="143"/>
      <c r="I546" s="143"/>
      <c r="K546" s="6"/>
      <c r="L546" s="6"/>
    </row>
    <row r="547" spans="1:12" x14ac:dyDescent="0.2">
      <c r="A547" s="477"/>
      <c r="B547" s="135"/>
      <c r="C547" s="136"/>
      <c r="D547" s="137"/>
      <c r="E547" s="138"/>
      <c r="F547" s="137"/>
      <c r="G547" s="127"/>
      <c r="H547" s="143"/>
      <c r="I547" s="143"/>
      <c r="K547" s="6"/>
      <c r="L547" s="6"/>
    </row>
    <row r="548" spans="1:12" x14ac:dyDescent="0.2">
      <c r="A548" s="477"/>
      <c r="B548" s="135"/>
      <c r="C548" s="136"/>
      <c r="D548" s="137"/>
      <c r="E548" s="138"/>
      <c r="F548" s="137"/>
      <c r="G548" s="127"/>
      <c r="H548" s="143"/>
      <c r="I548" s="143"/>
      <c r="K548" s="6"/>
      <c r="L548" s="6"/>
    </row>
    <row r="549" spans="1:12" x14ac:dyDescent="0.2">
      <c r="A549" s="477"/>
      <c r="B549" s="135"/>
      <c r="C549" s="136"/>
      <c r="D549" s="137"/>
      <c r="E549" s="138"/>
      <c r="F549" s="137"/>
      <c r="G549" s="127"/>
      <c r="H549" s="143"/>
      <c r="I549" s="143"/>
      <c r="K549" s="6"/>
      <c r="L549" s="6"/>
    </row>
    <row r="550" spans="1:12" x14ac:dyDescent="0.2">
      <c r="A550" s="477"/>
      <c r="B550" s="135"/>
      <c r="C550" s="136"/>
      <c r="D550" s="137"/>
      <c r="E550" s="138"/>
      <c r="F550" s="137"/>
      <c r="G550" s="127"/>
      <c r="H550" s="143"/>
      <c r="I550" s="143"/>
      <c r="K550" s="6"/>
      <c r="L550" s="6"/>
    </row>
    <row r="551" spans="1:12" x14ac:dyDescent="0.2">
      <c r="A551" s="477"/>
      <c r="B551" s="135"/>
      <c r="C551" s="136"/>
      <c r="D551" s="137"/>
      <c r="E551" s="138"/>
      <c r="F551" s="137"/>
      <c r="G551" s="127"/>
      <c r="H551" s="143"/>
      <c r="I551" s="143"/>
      <c r="K551" s="6"/>
      <c r="L551" s="6"/>
    </row>
    <row r="552" spans="1:12" x14ac:dyDescent="0.2">
      <c r="A552" s="477"/>
      <c r="B552" s="135"/>
      <c r="C552" s="136"/>
      <c r="D552" s="137"/>
      <c r="E552" s="138"/>
      <c r="F552" s="137"/>
      <c r="G552" s="127"/>
      <c r="H552" s="143"/>
      <c r="I552" s="143"/>
      <c r="K552" s="6"/>
      <c r="L552" s="6"/>
    </row>
    <row r="553" spans="1:12" x14ac:dyDescent="0.2">
      <c r="A553" s="477"/>
      <c r="B553" s="135"/>
      <c r="C553" s="136"/>
      <c r="D553" s="137"/>
      <c r="E553" s="138"/>
      <c r="F553" s="137"/>
      <c r="G553" s="127"/>
      <c r="H553" s="143"/>
      <c r="I553" s="143"/>
      <c r="K553" s="6"/>
      <c r="L553" s="6"/>
    </row>
    <row r="554" spans="1:12" x14ac:dyDescent="0.2">
      <c r="A554" s="477"/>
      <c r="B554" s="135"/>
      <c r="C554" s="136"/>
      <c r="D554" s="137"/>
      <c r="E554" s="138"/>
      <c r="F554" s="137"/>
      <c r="G554" s="127"/>
      <c r="H554" s="143"/>
      <c r="I554" s="143"/>
      <c r="K554" s="6"/>
      <c r="L554" s="6"/>
    </row>
    <row r="555" spans="1:12" x14ac:dyDescent="0.2">
      <c r="A555" s="477"/>
      <c r="B555" s="135"/>
      <c r="C555" s="136"/>
      <c r="D555" s="137"/>
      <c r="E555" s="138"/>
      <c r="F555" s="137"/>
      <c r="G555" s="127"/>
      <c r="H555" s="143"/>
      <c r="I555" s="143"/>
      <c r="K555" s="6"/>
      <c r="L555" s="6"/>
    </row>
    <row r="556" spans="1:12" x14ac:dyDescent="0.2">
      <c r="A556" s="477"/>
      <c r="B556" s="135"/>
      <c r="C556" s="136"/>
      <c r="D556" s="137"/>
      <c r="E556" s="138"/>
      <c r="F556" s="137"/>
      <c r="G556" s="127"/>
      <c r="H556" s="143"/>
      <c r="I556" s="143"/>
      <c r="K556" s="6"/>
      <c r="L556" s="6"/>
    </row>
    <row r="557" spans="1:12" x14ac:dyDescent="0.2">
      <c r="A557" s="477"/>
      <c r="B557" s="135"/>
      <c r="C557" s="136"/>
      <c r="D557" s="137"/>
      <c r="E557" s="138"/>
      <c r="F557" s="137"/>
      <c r="G557" s="127"/>
      <c r="H557" s="143"/>
      <c r="I557" s="143"/>
      <c r="K557" s="6"/>
      <c r="L557" s="6"/>
    </row>
    <row r="558" spans="1:12" x14ac:dyDescent="0.2">
      <c r="A558" s="477"/>
      <c r="B558" s="135"/>
      <c r="C558" s="136"/>
      <c r="D558" s="137"/>
      <c r="E558" s="138"/>
      <c r="F558" s="137"/>
      <c r="G558" s="127"/>
      <c r="H558" s="143"/>
      <c r="I558" s="143"/>
      <c r="K558" s="6"/>
      <c r="L558" s="6"/>
    </row>
    <row r="559" spans="1:12" x14ac:dyDescent="0.2">
      <c r="A559" s="477"/>
      <c r="B559" s="135"/>
      <c r="C559" s="136"/>
      <c r="D559" s="137"/>
      <c r="E559" s="138"/>
      <c r="F559" s="137"/>
      <c r="G559" s="127"/>
      <c r="H559" s="143"/>
      <c r="I559" s="143"/>
      <c r="K559" s="6"/>
      <c r="L559" s="6"/>
    </row>
    <row r="560" spans="1:12" x14ac:dyDescent="0.2">
      <c r="A560" s="477"/>
      <c r="B560" s="135"/>
      <c r="C560" s="136"/>
      <c r="D560" s="137"/>
      <c r="E560" s="138"/>
      <c r="F560" s="137"/>
      <c r="G560" s="127"/>
      <c r="H560" s="143"/>
      <c r="I560" s="143"/>
      <c r="K560" s="6"/>
      <c r="L560" s="6"/>
    </row>
    <row r="561" spans="1:12" x14ac:dyDescent="0.2">
      <c r="A561" s="477"/>
      <c r="B561" s="135"/>
      <c r="C561" s="136"/>
      <c r="D561" s="137"/>
      <c r="E561" s="138"/>
      <c r="F561" s="137"/>
      <c r="G561" s="127"/>
      <c r="H561" s="143"/>
      <c r="I561" s="143"/>
      <c r="K561" s="6"/>
      <c r="L561" s="6"/>
    </row>
    <row r="562" spans="1:12" x14ac:dyDescent="0.2">
      <c r="A562" s="477"/>
      <c r="B562" s="135"/>
      <c r="C562" s="136"/>
      <c r="D562" s="137"/>
      <c r="E562" s="138"/>
      <c r="F562" s="137"/>
      <c r="G562" s="127"/>
      <c r="H562" s="143"/>
      <c r="I562" s="143"/>
      <c r="K562" s="6"/>
      <c r="L562" s="6"/>
    </row>
    <row r="563" spans="1:12" x14ac:dyDescent="0.2">
      <c r="A563" s="477"/>
      <c r="B563" s="135"/>
      <c r="C563" s="136"/>
      <c r="D563" s="137"/>
      <c r="E563" s="138"/>
      <c r="F563" s="137"/>
      <c r="G563" s="127"/>
      <c r="H563" s="143"/>
      <c r="I563" s="143"/>
      <c r="K563" s="6"/>
      <c r="L563" s="6"/>
    </row>
    <row r="564" spans="1:12" x14ac:dyDescent="0.2">
      <c r="A564" s="477"/>
      <c r="B564" s="135"/>
      <c r="C564" s="136"/>
      <c r="D564" s="137"/>
      <c r="E564" s="138"/>
      <c r="F564" s="137"/>
      <c r="G564" s="127"/>
      <c r="H564" s="143"/>
      <c r="I564" s="143"/>
      <c r="K564" s="6"/>
      <c r="L564" s="6"/>
    </row>
    <row r="565" spans="1:12" x14ac:dyDescent="0.2">
      <c r="A565" s="477"/>
      <c r="B565" s="135"/>
      <c r="C565" s="136"/>
      <c r="D565" s="137"/>
      <c r="E565" s="138"/>
      <c r="F565" s="137"/>
      <c r="G565" s="127"/>
      <c r="H565" s="143"/>
      <c r="I565" s="143"/>
      <c r="K565" s="6"/>
      <c r="L565" s="6"/>
    </row>
    <row r="566" spans="1:12" x14ac:dyDescent="0.2">
      <c r="A566" s="477"/>
      <c r="B566" s="135"/>
      <c r="C566" s="136"/>
      <c r="D566" s="137"/>
      <c r="E566" s="138"/>
      <c r="F566" s="137"/>
      <c r="G566" s="127"/>
      <c r="H566" s="143"/>
      <c r="I566" s="143"/>
      <c r="K566" s="6"/>
      <c r="L566" s="6"/>
    </row>
    <row r="567" spans="1:12" x14ac:dyDescent="0.2">
      <c r="A567" s="477"/>
      <c r="B567" s="135"/>
      <c r="C567" s="136"/>
      <c r="D567" s="137"/>
      <c r="E567" s="138"/>
      <c r="F567" s="137"/>
      <c r="G567" s="127"/>
      <c r="H567" s="143"/>
      <c r="I567" s="143"/>
      <c r="K567" s="6"/>
      <c r="L567" s="6"/>
    </row>
    <row r="568" spans="1:12" x14ac:dyDescent="0.2">
      <c r="A568" s="477"/>
      <c r="B568" s="135"/>
      <c r="C568" s="136"/>
      <c r="D568" s="137"/>
      <c r="E568" s="138"/>
      <c r="F568" s="137"/>
      <c r="G568" s="127"/>
      <c r="H568" s="143"/>
      <c r="I568" s="143"/>
      <c r="K568" s="6"/>
      <c r="L568" s="6"/>
    </row>
    <row r="569" spans="1:12" x14ac:dyDescent="0.2">
      <c r="A569" s="477"/>
      <c r="B569" s="135"/>
      <c r="C569" s="136"/>
      <c r="D569" s="137"/>
      <c r="E569" s="138"/>
      <c r="F569" s="137"/>
      <c r="G569" s="127"/>
      <c r="H569" s="143"/>
      <c r="I569" s="143"/>
      <c r="K569" s="6"/>
      <c r="L569" s="6"/>
    </row>
    <row r="570" spans="1:12" x14ac:dyDescent="0.2">
      <c r="A570" s="477"/>
      <c r="B570" s="135"/>
      <c r="C570" s="136"/>
      <c r="D570" s="137"/>
      <c r="E570" s="138"/>
      <c r="F570" s="137"/>
      <c r="G570" s="127"/>
      <c r="H570" s="143"/>
      <c r="I570" s="143"/>
      <c r="K570" s="6"/>
      <c r="L570" s="6"/>
    </row>
    <row r="571" spans="1:12" x14ac:dyDescent="0.2">
      <c r="A571" s="477"/>
      <c r="B571" s="135"/>
      <c r="C571" s="136"/>
      <c r="D571" s="137"/>
      <c r="E571" s="138"/>
      <c r="F571" s="137"/>
      <c r="G571" s="127"/>
      <c r="H571" s="143"/>
      <c r="I571" s="143"/>
      <c r="K571" s="6"/>
      <c r="L571" s="6"/>
    </row>
    <row r="572" spans="1:12" x14ac:dyDescent="0.2">
      <c r="A572" s="477"/>
      <c r="B572" s="135"/>
      <c r="C572" s="136"/>
      <c r="D572" s="137"/>
      <c r="E572" s="138"/>
      <c r="F572" s="137"/>
      <c r="G572" s="127"/>
      <c r="H572" s="143"/>
      <c r="I572" s="143"/>
      <c r="K572" s="6"/>
      <c r="L572" s="6"/>
    </row>
    <row r="573" spans="1:12" x14ac:dyDescent="0.2">
      <c r="A573" s="477"/>
      <c r="B573" s="135"/>
      <c r="C573" s="136"/>
      <c r="D573" s="137"/>
      <c r="E573" s="138"/>
      <c r="F573" s="137"/>
      <c r="G573" s="127"/>
      <c r="H573" s="143"/>
      <c r="I573" s="143"/>
      <c r="K573" s="6"/>
      <c r="L573" s="6"/>
    </row>
    <row r="574" spans="1:12" x14ac:dyDescent="0.2">
      <c r="A574" s="477"/>
      <c r="B574" s="135"/>
      <c r="C574" s="136"/>
      <c r="D574" s="137"/>
      <c r="E574" s="138"/>
      <c r="F574" s="137"/>
      <c r="G574" s="127"/>
      <c r="H574" s="143"/>
      <c r="I574" s="143"/>
      <c r="K574" s="6"/>
      <c r="L574" s="6"/>
    </row>
    <row r="575" spans="1:12" x14ac:dyDescent="0.2">
      <c r="A575" s="477"/>
      <c r="B575" s="135"/>
      <c r="C575" s="136"/>
      <c r="D575" s="137"/>
      <c r="E575" s="138"/>
      <c r="F575" s="137"/>
      <c r="G575" s="127"/>
      <c r="H575" s="143"/>
      <c r="I575" s="143"/>
      <c r="K575" s="6"/>
      <c r="L575" s="6"/>
    </row>
    <row r="576" spans="1:12" x14ac:dyDescent="0.2">
      <c r="A576" s="477"/>
      <c r="B576" s="135"/>
      <c r="C576" s="136"/>
      <c r="D576" s="137"/>
      <c r="E576" s="138"/>
      <c r="F576" s="137"/>
      <c r="G576" s="127"/>
      <c r="H576" s="143"/>
      <c r="I576" s="143"/>
      <c r="K576" s="6"/>
      <c r="L576" s="6"/>
    </row>
    <row r="577" spans="1:12" x14ac:dyDescent="0.2">
      <c r="A577" s="477"/>
      <c r="B577" s="135"/>
      <c r="C577" s="136"/>
      <c r="D577" s="137"/>
      <c r="E577" s="138"/>
      <c r="F577" s="137"/>
      <c r="G577" s="127"/>
      <c r="H577" s="143"/>
      <c r="I577" s="143"/>
      <c r="K577" s="6"/>
      <c r="L577" s="6"/>
    </row>
    <row r="578" spans="1:12" x14ac:dyDescent="0.2">
      <c r="A578" s="477"/>
      <c r="B578" s="135"/>
      <c r="C578" s="136"/>
      <c r="D578" s="137"/>
      <c r="E578" s="138"/>
      <c r="F578" s="137"/>
      <c r="G578" s="127"/>
      <c r="H578" s="143"/>
      <c r="I578" s="143"/>
      <c r="K578" s="6"/>
      <c r="L578" s="6"/>
    </row>
    <row r="579" spans="1:12" x14ac:dyDescent="0.2">
      <c r="A579" s="477"/>
      <c r="B579" s="135"/>
      <c r="C579" s="136"/>
      <c r="D579" s="137"/>
      <c r="E579" s="138"/>
      <c r="F579" s="137"/>
      <c r="G579" s="127"/>
      <c r="H579" s="143"/>
      <c r="I579" s="143"/>
      <c r="K579" s="6"/>
      <c r="L579" s="6"/>
    </row>
    <row r="580" spans="1:12" x14ac:dyDescent="0.2">
      <c r="A580" s="477"/>
      <c r="B580" s="135"/>
      <c r="C580" s="136"/>
      <c r="D580" s="137"/>
      <c r="E580" s="138"/>
      <c r="F580" s="137"/>
      <c r="G580" s="127"/>
      <c r="H580" s="143"/>
      <c r="I580" s="143"/>
      <c r="K580" s="6"/>
      <c r="L580" s="6"/>
    </row>
    <row r="581" spans="1:12" x14ac:dyDescent="0.2">
      <c r="A581" s="477"/>
      <c r="B581" s="135"/>
      <c r="C581" s="136"/>
      <c r="D581" s="137"/>
      <c r="E581" s="138"/>
      <c r="F581" s="137"/>
      <c r="G581" s="127"/>
      <c r="H581" s="143"/>
      <c r="I581" s="143"/>
      <c r="K581" s="6"/>
      <c r="L581" s="6"/>
    </row>
    <row r="582" spans="1:12" x14ac:dyDescent="0.2">
      <c r="A582" s="477"/>
      <c r="B582" s="135"/>
      <c r="C582" s="136"/>
      <c r="D582" s="137"/>
      <c r="E582" s="138"/>
      <c r="F582" s="137"/>
      <c r="G582" s="127"/>
      <c r="H582" s="143"/>
      <c r="I582" s="143"/>
      <c r="K582" s="6"/>
      <c r="L582" s="6"/>
    </row>
    <row r="583" spans="1:12" x14ac:dyDescent="0.2">
      <c r="A583" s="477"/>
      <c r="B583" s="135"/>
      <c r="C583" s="136"/>
      <c r="D583" s="137"/>
      <c r="E583" s="138"/>
      <c r="F583" s="137"/>
      <c r="G583" s="127"/>
      <c r="H583" s="143"/>
      <c r="I583" s="143"/>
      <c r="K583" s="6"/>
      <c r="L583" s="6"/>
    </row>
    <row r="584" spans="1:12" x14ac:dyDescent="0.2">
      <c r="A584" s="477"/>
      <c r="B584" s="135"/>
      <c r="C584" s="136"/>
      <c r="D584" s="137"/>
      <c r="E584" s="138"/>
      <c r="F584" s="137"/>
      <c r="G584" s="127"/>
      <c r="H584" s="143"/>
      <c r="I584" s="143"/>
      <c r="K584" s="6"/>
      <c r="L584" s="6"/>
    </row>
    <row r="585" spans="1:12" x14ac:dyDescent="0.2">
      <c r="A585" s="477"/>
      <c r="B585" s="135"/>
      <c r="C585" s="136"/>
      <c r="D585" s="137"/>
      <c r="E585" s="138"/>
      <c r="F585" s="137"/>
      <c r="G585" s="127"/>
      <c r="H585" s="143"/>
      <c r="I585" s="143"/>
      <c r="K585" s="6"/>
      <c r="L585" s="6"/>
    </row>
    <row r="586" spans="1:12" x14ac:dyDescent="0.2">
      <c r="A586" s="477"/>
      <c r="B586" s="135"/>
      <c r="C586" s="136"/>
      <c r="D586" s="137"/>
      <c r="E586" s="138"/>
      <c r="F586" s="137"/>
      <c r="G586" s="127"/>
      <c r="H586" s="143"/>
      <c r="I586" s="143"/>
      <c r="K586" s="6"/>
      <c r="L586" s="6"/>
    </row>
    <row r="587" spans="1:12" x14ac:dyDescent="0.2">
      <c r="A587" s="477"/>
      <c r="B587" s="135"/>
      <c r="C587" s="136"/>
      <c r="D587" s="137"/>
      <c r="E587" s="138"/>
      <c r="F587" s="137"/>
      <c r="G587" s="127"/>
      <c r="H587" s="143"/>
      <c r="I587" s="143"/>
      <c r="K587" s="6"/>
      <c r="L587" s="6"/>
    </row>
    <row r="588" spans="1:12" x14ac:dyDescent="0.2">
      <c r="A588" s="477"/>
      <c r="B588" s="135"/>
      <c r="C588" s="136"/>
      <c r="D588" s="137"/>
      <c r="E588" s="138"/>
      <c r="F588" s="137"/>
      <c r="G588" s="127"/>
      <c r="H588" s="143"/>
      <c r="I588" s="143"/>
      <c r="K588" s="6"/>
      <c r="L588" s="6"/>
    </row>
    <row r="589" spans="1:12" x14ac:dyDescent="0.2">
      <c r="A589" s="477"/>
      <c r="B589" s="135"/>
      <c r="C589" s="136"/>
      <c r="D589" s="137"/>
      <c r="E589" s="138"/>
      <c r="F589" s="137"/>
      <c r="G589" s="127"/>
      <c r="H589" s="143"/>
      <c r="I589" s="143"/>
      <c r="K589" s="6"/>
      <c r="L589" s="6"/>
    </row>
    <row r="590" spans="1:12" x14ac:dyDescent="0.2">
      <c r="A590" s="477"/>
      <c r="B590" s="135"/>
      <c r="C590" s="136"/>
      <c r="D590" s="137"/>
      <c r="E590" s="138"/>
      <c r="F590" s="137"/>
      <c r="G590" s="127"/>
      <c r="H590" s="143"/>
      <c r="I590" s="143"/>
      <c r="K590" s="6"/>
      <c r="L590" s="6"/>
    </row>
    <row r="591" spans="1:12" x14ac:dyDescent="0.2">
      <c r="A591" s="477"/>
      <c r="B591" s="135"/>
      <c r="C591" s="136"/>
      <c r="D591" s="137"/>
      <c r="E591" s="138"/>
      <c r="F591" s="137"/>
      <c r="G591" s="127"/>
      <c r="H591" s="143"/>
      <c r="I591" s="143"/>
      <c r="K591" s="6"/>
      <c r="L591" s="6"/>
    </row>
    <row r="592" spans="1:12" x14ac:dyDescent="0.2">
      <c r="A592" s="477"/>
      <c r="B592" s="135"/>
      <c r="C592" s="136"/>
      <c r="D592" s="137"/>
      <c r="E592" s="138"/>
      <c r="F592" s="137"/>
      <c r="G592" s="127"/>
      <c r="H592" s="143"/>
      <c r="I592" s="143"/>
      <c r="K592" s="6"/>
      <c r="L592" s="6"/>
    </row>
    <row r="593" spans="1:12" x14ac:dyDescent="0.2">
      <c r="A593" s="477"/>
      <c r="B593" s="135"/>
      <c r="C593" s="136"/>
      <c r="D593" s="137"/>
      <c r="E593" s="138"/>
      <c r="F593" s="137"/>
      <c r="G593" s="127"/>
      <c r="H593" s="143"/>
      <c r="I593" s="143"/>
      <c r="K593" s="6"/>
      <c r="L593" s="6"/>
    </row>
    <row r="594" spans="1:12" x14ac:dyDescent="0.2">
      <c r="A594" s="477"/>
      <c r="B594" s="135"/>
      <c r="C594" s="136"/>
      <c r="D594" s="137"/>
      <c r="E594" s="138"/>
      <c r="F594" s="137"/>
      <c r="G594" s="127"/>
      <c r="H594" s="143"/>
      <c r="I594" s="143"/>
      <c r="K594" s="6"/>
      <c r="L594" s="6"/>
    </row>
    <row r="595" spans="1:12" x14ac:dyDescent="0.2">
      <c r="A595" s="477"/>
      <c r="B595" s="135"/>
      <c r="C595" s="136"/>
      <c r="D595" s="137"/>
      <c r="E595" s="138"/>
      <c r="F595" s="137"/>
      <c r="G595" s="127"/>
      <c r="H595" s="143"/>
      <c r="I595" s="143"/>
      <c r="K595" s="6"/>
      <c r="L595" s="6"/>
    </row>
    <row r="596" spans="1:12" x14ac:dyDescent="0.2">
      <c r="A596" s="477"/>
      <c r="B596" s="135"/>
      <c r="C596" s="136"/>
      <c r="D596" s="137"/>
      <c r="E596" s="138"/>
      <c r="F596" s="137"/>
      <c r="G596" s="127"/>
      <c r="H596" s="143"/>
      <c r="I596" s="143"/>
      <c r="K596" s="6"/>
      <c r="L596" s="6"/>
    </row>
    <row r="597" spans="1:12" x14ac:dyDescent="0.2">
      <c r="A597" s="477"/>
      <c r="B597" s="135"/>
      <c r="C597" s="136"/>
      <c r="D597" s="137"/>
      <c r="E597" s="138"/>
      <c r="F597" s="137"/>
      <c r="G597" s="127"/>
      <c r="H597" s="143"/>
      <c r="I597" s="143"/>
      <c r="K597" s="6"/>
      <c r="L597" s="6"/>
    </row>
    <row r="598" spans="1:12" x14ac:dyDescent="0.2">
      <c r="A598" s="477"/>
      <c r="B598" s="135"/>
      <c r="C598" s="136"/>
      <c r="D598" s="137"/>
      <c r="E598" s="138"/>
      <c r="F598" s="137"/>
      <c r="G598" s="127"/>
      <c r="H598" s="143"/>
      <c r="I598" s="143"/>
      <c r="K598" s="6"/>
      <c r="L598" s="6"/>
    </row>
    <row r="599" spans="1:12" x14ac:dyDescent="0.2">
      <c r="A599" s="477"/>
      <c r="B599" s="135"/>
      <c r="C599" s="136"/>
      <c r="D599" s="137"/>
      <c r="E599" s="138"/>
      <c r="F599" s="137"/>
      <c r="G599" s="127"/>
      <c r="H599" s="143"/>
      <c r="I599" s="143"/>
      <c r="K599" s="6"/>
      <c r="L599" s="6"/>
    </row>
    <row r="600" spans="1:12" x14ac:dyDescent="0.2">
      <c r="A600" s="477"/>
      <c r="B600" s="135"/>
      <c r="C600" s="136"/>
      <c r="D600" s="137"/>
      <c r="E600" s="138"/>
      <c r="F600" s="137"/>
      <c r="G600" s="127"/>
      <c r="H600" s="143"/>
      <c r="I600" s="143"/>
      <c r="K600" s="6"/>
      <c r="L600" s="6"/>
    </row>
    <row r="601" spans="1:12" x14ac:dyDescent="0.2">
      <c r="A601" s="477"/>
      <c r="B601" s="135"/>
      <c r="C601" s="136"/>
      <c r="D601" s="137"/>
      <c r="E601" s="138"/>
      <c r="F601" s="137"/>
      <c r="G601" s="127"/>
      <c r="H601" s="143"/>
      <c r="I601" s="143"/>
      <c r="K601" s="6"/>
      <c r="L601" s="6"/>
    </row>
    <row r="602" spans="1:12" x14ac:dyDescent="0.2">
      <c r="A602" s="477"/>
      <c r="B602" s="135"/>
      <c r="C602" s="136"/>
      <c r="D602" s="137"/>
      <c r="E602" s="138"/>
      <c r="F602" s="137"/>
      <c r="G602" s="127"/>
      <c r="H602" s="143"/>
      <c r="I602" s="143"/>
      <c r="K602" s="6"/>
      <c r="L602" s="6"/>
    </row>
    <row r="603" spans="1:12" x14ac:dyDescent="0.2">
      <c r="A603" s="477"/>
      <c r="B603" s="135"/>
      <c r="C603" s="136"/>
      <c r="D603" s="137"/>
      <c r="E603" s="138"/>
      <c r="F603" s="137"/>
      <c r="G603" s="127"/>
      <c r="H603" s="143"/>
      <c r="I603" s="143"/>
      <c r="K603" s="6"/>
      <c r="L603" s="6"/>
    </row>
    <row r="604" spans="1:12" x14ac:dyDescent="0.2">
      <c r="A604" s="477"/>
      <c r="B604" s="135"/>
      <c r="C604" s="136"/>
      <c r="D604" s="137"/>
      <c r="E604" s="138"/>
      <c r="F604" s="137"/>
      <c r="G604" s="127"/>
      <c r="H604" s="143"/>
      <c r="I604" s="143"/>
      <c r="K604" s="6"/>
      <c r="L604" s="6"/>
    </row>
    <row r="605" spans="1:12" x14ac:dyDescent="0.2">
      <c r="A605" s="477"/>
      <c r="B605" s="135"/>
      <c r="C605" s="136"/>
      <c r="D605" s="137"/>
      <c r="E605" s="138"/>
      <c r="F605" s="137"/>
      <c r="G605" s="127"/>
      <c r="H605" s="143"/>
      <c r="I605" s="143"/>
      <c r="K605" s="6"/>
      <c r="L605" s="6"/>
    </row>
    <row r="606" spans="1:12" x14ac:dyDescent="0.2">
      <c r="A606" s="477"/>
      <c r="B606" s="135"/>
      <c r="C606" s="136"/>
      <c r="D606" s="137"/>
      <c r="E606" s="138"/>
      <c r="F606" s="137"/>
      <c r="G606" s="127"/>
      <c r="H606" s="143"/>
      <c r="I606" s="143"/>
      <c r="K606" s="6"/>
      <c r="L606" s="6"/>
    </row>
    <row r="607" spans="1:12" x14ac:dyDescent="0.2">
      <c r="A607" s="477"/>
      <c r="B607" s="135"/>
      <c r="C607" s="136"/>
      <c r="D607" s="137"/>
      <c r="E607" s="138"/>
      <c r="F607" s="137"/>
      <c r="G607" s="127"/>
      <c r="H607" s="143"/>
      <c r="I607" s="143"/>
      <c r="K607" s="6"/>
      <c r="L607" s="6"/>
    </row>
    <row r="608" spans="1:12" x14ac:dyDescent="0.2">
      <c r="A608" s="477"/>
      <c r="B608" s="135"/>
      <c r="C608" s="136"/>
      <c r="D608" s="137"/>
      <c r="E608" s="138"/>
      <c r="F608" s="137"/>
      <c r="G608" s="127"/>
      <c r="H608" s="143"/>
      <c r="I608" s="143"/>
      <c r="K608" s="6"/>
      <c r="L608" s="6"/>
    </row>
    <row r="609" spans="1:12" x14ac:dyDescent="0.2">
      <c r="A609" s="477"/>
      <c r="B609" s="135"/>
      <c r="C609" s="136"/>
      <c r="D609" s="137"/>
      <c r="E609" s="138"/>
      <c r="F609" s="137"/>
      <c r="G609" s="127"/>
      <c r="H609" s="143"/>
      <c r="I609" s="143"/>
      <c r="K609" s="6"/>
      <c r="L609" s="6"/>
    </row>
    <row r="610" spans="1:12" x14ac:dyDescent="0.2">
      <c r="A610" s="477"/>
      <c r="B610" s="135"/>
      <c r="C610" s="136"/>
      <c r="D610" s="137"/>
      <c r="E610" s="138"/>
      <c r="F610" s="137"/>
      <c r="G610" s="127"/>
      <c r="H610" s="143"/>
      <c r="I610" s="143"/>
      <c r="K610" s="6"/>
      <c r="L610" s="6"/>
    </row>
    <row r="611" spans="1:12" x14ac:dyDescent="0.2">
      <c r="A611" s="477"/>
      <c r="B611" s="135"/>
      <c r="C611" s="136"/>
      <c r="D611" s="137"/>
      <c r="E611" s="138"/>
      <c r="F611" s="137"/>
      <c r="G611" s="127"/>
      <c r="H611" s="143"/>
      <c r="I611" s="143"/>
      <c r="K611" s="6"/>
      <c r="L611" s="6"/>
    </row>
    <row r="612" spans="1:12" x14ac:dyDescent="0.2">
      <c r="A612" s="477"/>
      <c r="B612" s="135"/>
      <c r="C612" s="136"/>
      <c r="D612" s="137"/>
      <c r="E612" s="138"/>
      <c r="F612" s="137"/>
      <c r="G612" s="127"/>
      <c r="H612" s="143"/>
      <c r="I612" s="143"/>
      <c r="K612" s="6"/>
      <c r="L612" s="6"/>
    </row>
    <row r="613" spans="1:12" x14ac:dyDescent="0.2">
      <c r="A613" s="477"/>
      <c r="B613" s="135"/>
      <c r="C613" s="136"/>
      <c r="D613" s="137"/>
      <c r="E613" s="138"/>
      <c r="F613" s="137"/>
      <c r="G613" s="127"/>
      <c r="H613" s="143"/>
      <c r="I613" s="143"/>
      <c r="K613" s="6"/>
      <c r="L613" s="6"/>
    </row>
    <row r="614" spans="1:12" x14ac:dyDescent="0.2">
      <c r="A614" s="477"/>
      <c r="B614" s="135"/>
      <c r="C614" s="136"/>
      <c r="D614" s="137"/>
      <c r="E614" s="138"/>
      <c r="F614" s="137"/>
      <c r="G614" s="127"/>
      <c r="H614" s="143"/>
      <c r="I614" s="143"/>
      <c r="K614" s="6"/>
      <c r="L614" s="6"/>
    </row>
    <row r="615" spans="1:12" x14ac:dyDescent="0.2">
      <c r="A615" s="477"/>
      <c r="B615" s="135"/>
      <c r="C615" s="136"/>
      <c r="D615" s="137"/>
      <c r="E615" s="138"/>
      <c r="F615" s="137"/>
      <c r="G615" s="127"/>
      <c r="H615" s="143"/>
      <c r="I615" s="143"/>
      <c r="K615" s="6"/>
      <c r="L615" s="6"/>
    </row>
    <row r="616" spans="1:12" x14ac:dyDescent="0.2">
      <c r="A616" s="477"/>
      <c r="B616" s="135"/>
      <c r="C616" s="136"/>
      <c r="D616" s="137"/>
      <c r="E616" s="138"/>
      <c r="F616" s="137"/>
      <c r="G616" s="127"/>
      <c r="H616" s="143"/>
      <c r="I616" s="143"/>
      <c r="K616" s="6"/>
      <c r="L616" s="6"/>
    </row>
    <row r="617" spans="1:12" x14ac:dyDescent="0.2">
      <c r="A617" s="477"/>
      <c r="B617" s="135"/>
      <c r="C617" s="136"/>
      <c r="D617" s="137"/>
      <c r="E617" s="138"/>
      <c r="F617" s="137"/>
      <c r="G617" s="127"/>
      <c r="H617" s="143"/>
      <c r="I617" s="143"/>
      <c r="K617" s="6"/>
      <c r="L617" s="6"/>
    </row>
    <row r="618" spans="1:12" x14ac:dyDescent="0.2">
      <c r="A618" s="477"/>
      <c r="B618" s="135"/>
      <c r="C618" s="136"/>
      <c r="D618" s="137"/>
      <c r="E618" s="138"/>
      <c r="F618" s="137"/>
      <c r="G618" s="127"/>
      <c r="H618" s="143"/>
      <c r="I618" s="143"/>
      <c r="K618" s="6"/>
      <c r="L618" s="6"/>
    </row>
    <row r="619" spans="1:12" x14ac:dyDescent="0.2">
      <c r="A619" s="477"/>
      <c r="B619" s="135"/>
      <c r="C619" s="136"/>
      <c r="D619" s="137"/>
      <c r="E619" s="138"/>
      <c r="F619" s="137"/>
      <c r="G619" s="127"/>
      <c r="H619" s="143"/>
      <c r="I619" s="143"/>
      <c r="K619" s="6"/>
      <c r="L619" s="6"/>
    </row>
    <row r="620" spans="1:12" x14ac:dyDescent="0.2">
      <c r="A620" s="477"/>
      <c r="B620" s="135"/>
      <c r="C620" s="136"/>
      <c r="D620" s="137"/>
      <c r="E620" s="138"/>
      <c r="F620" s="137"/>
      <c r="G620" s="127"/>
      <c r="H620" s="143"/>
      <c r="I620" s="143"/>
      <c r="K620" s="6"/>
      <c r="L620" s="6"/>
    </row>
    <row r="621" spans="1:12" x14ac:dyDescent="0.2">
      <c r="A621" s="477"/>
      <c r="B621" s="135"/>
      <c r="C621" s="136"/>
      <c r="D621" s="137"/>
      <c r="E621" s="138"/>
      <c r="F621" s="137"/>
      <c r="G621" s="127"/>
      <c r="H621" s="143"/>
      <c r="I621" s="143"/>
      <c r="K621" s="6"/>
      <c r="L621" s="6"/>
    </row>
    <row r="622" spans="1:12" x14ac:dyDescent="0.2">
      <c r="A622" s="477"/>
      <c r="B622" s="135"/>
      <c r="C622" s="136"/>
      <c r="D622" s="137"/>
      <c r="E622" s="138"/>
      <c r="F622" s="137"/>
      <c r="G622" s="127"/>
      <c r="H622" s="143"/>
      <c r="I622" s="143"/>
      <c r="K622" s="6"/>
      <c r="L622" s="6"/>
    </row>
    <row r="623" spans="1:12" x14ac:dyDescent="0.2">
      <c r="A623" s="477"/>
      <c r="B623" s="135"/>
      <c r="C623" s="136"/>
      <c r="D623" s="137"/>
      <c r="E623" s="138"/>
      <c r="F623" s="137"/>
      <c r="G623" s="127"/>
      <c r="H623" s="143"/>
      <c r="I623" s="143"/>
      <c r="K623" s="6"/>
      <c r="L623" s="6"/>
    </row>
    <row r="624" spans="1:12" x14ac:dyDescent="0.2">
      <c r="A624" s="477"/>
      <c r="B624" s="135"/>
      <c r="C624" s="136"/>
      <c r="D624" s="137"/>
      <c r="E624" s="138"/>
      <c r="F624" s="137"/>
      <c r="G624" s="127"/>
      <c r="H624" s="143"/>
      <c r="I624" s="143"/>
      <c r="K624" s="6"/>
      <c r="L624" s="6"/>
    </row>
    <row r="625" spans="1:12" x14ac:dyDescent="0.2">
      <c r="A625" s="477"/>
      <c r="B625" s="135"/>
      <c r="C625" s="136"/>
      <c r="D625" s="137"/>
      <c r="E625" s="138"/>
      <c r="F625" s="137"/>
      <c r="G625" s="127"/>
      <c r="H625" s="143"/>
      <c r="I625" s="143"/>
      <c r="K625" s="6"/>
      <c r="L625" s="6"/>
    </row>
    <row r="626" spans="1:12" x14ac:dyDescent="0.2">
      <c r="A626" s="477"/>
      <c r="B626" s="135"/>
      <c r="C626" s="136"/>
      <c r="D626" s="137"/>
      <c r="E626" s="138"/>
      <c r="F626" s="137"/>
      <c r="G626" s="127"/>
      <c r="H626" s="143"/>
      <c r="I626" s="143"/>
      <c r="K626" s="6"/>
      <c r="L626" s="6"/>
    </row>
    <row r="627" spans="1:12" x14ac:dyDescent="0.2">
      <c r="A627" s="477"/>
      <c r="B627" s="135"/>
      <c r="C627" s="136"/>
      <c r="D627" s="137"/>
      <c r="E627" s="138"/>
      <c r="F627" s="137"/>
      <c r="G627" s="127"/>
      <c r="H627" s="143"/>
      <c r="I627" s="143"/>
      <c r="K627" s="6"/>
      <c r="L627" s="6"/>
    </row>
    <row r="628" spans="1:12" x14ac:dyDescent="0.2">
      <c r="A628" s="477"/>
      <c r="B628" s="135"/>
      <c r="C628" s="136"/>
      <c r="D628" s="137"/>
      <c r="E628" s="138"/>
      <c r="F628" s="137"/>
      <c r="G628" s="127"/>
      <c r="H628" s="143"/>
      <c r="I628" s="143"/>
      <c r="K628" s="6"/>
      <c r="L628" s="6"/>
    </row>
    <row r="629" spans="1:12" x14ac:dyDescent="0.2">
      <c r="A629" s="477"/>
      <c r="B629" s="135"/>
      <c r="C629" s="136"/>
      <c r="D629" s="137"/>
      <c r="E629" s="138"/>
      <c r="F629" s="137"/>
      <c r="G629" s="127"/>
      <c r="H629" s="143"/>
      <c r="I629" s="143"/>
      <c r="K629" s="6"/>
      <c r="L629" s="6"/>
    </row>
    <row r="630" spans="1:12" x14ac:dyDescent="0.2">
      <c r="A630" s="477"/>
      <c r="B630" s="135"/>
      <c r="C630" s="136"/>
      <c r="D630" s="137"/>
      <c r="E630" s="138"/>
      <c r="F630" s="137"/>
      <c r="G630" s="127"/>
      <c r="H630" s="143"/>
      <c r="I630" s="143"/>
      <c r="K630" s="6"/>
      <c r="L630" s="6"/>
    </row>
    <row r="631" spans="1:12" x14ac:dyDescent="0.2">
      <c r="A631" s="477"/>
      <c r="B631" s="135"/>
      <c r="C631" s="136"/>
      <c r="D631" s="137"/>
      <c r="E631" s="138"/>
      <c r="F631" s="137"/>
      <c r="G631" s="127"/>
      <c r="H631" s="143"/>
      <c r="I631" s="143"/>
      <c r="K631" s="6"/>
      <c r="L631" s="6"/>
    </row>
    <row r="632" spans="1:12" x14ac:dyDescent="0.2">
      <c r="A632" s="477"/>
      <c r="B632" s="135"/>
      <c r="C632" s="136"/>
      <c r="D632" s="137"/>
      <c r="E632" s="138"/>
      <c r="F632" s="137"/>
      <c r="G632" s="127"/>
      <c r="H632" s="143"/>
      <c r="I632" s="143"/>
      <c r="K632" s="6"/>
      <c r="L632" s="6"/>
    </row>
    <row r="633" spans="1:12" x14ac:dyDescent="0.2">
      <c r="A633" s="477"/>
      <c r="B633" s="135"/>
      <c r="C633" s="136"/>
      <c r="D633" s="137"/>
      <c r="E633" s="138"/>
      <c r="F633" s="137"/>
      <c r="G633" s="127"/>
      <c r="H633" s="143"/>
      <c r="I633" s="143"/>
      <c r="K633" s="6"/>
      <c r="L633" s="6"/>
    </row>
    <row r="634" spans="1:12" x14ac:dyDescent="0.2">
      <c r="A634" s="477"/>
      <c r="B634" s="135"/>
      <c r="C634" s="136"/>
      <c r="D634" s="137"/>
      <c r="E634" s="138"/>
      <c r="F634" s="137"/>
      <c r="G634" s="127"/>
      <c r="H634" s="143"/>
      <c r="I634" s="143"/>
      <c r="K634" s="6"/>
      <c r="L634" s="6"/>
    </row>
    <row r="635" spans="1:12" x14ac:dyDescent="0.2">
      <c r="A635" s="477"/>
      <c r="B635" s="135"/>
      <c r="C635" s="136"/>
      <c r="D635" s="137"/>
      <c r="E635" s="138"/>
      <c r="F635" s="137"/>
      <c r="G635" s="127"/>
      <c r="H635" s="143"/>
      <c r="I635" s="143"/>
      <c r="K635" s="6"/>
      <c r="L635" s="6"/>
    </row>
    <row r="636" spans="1:12" x14ac:dyDescent="0.2">
      <c r="A636" s="477"/>
      <c r="B636" s="135"/>
      <c r="C636" s="136"/>
      <c r="D636" s="137"/>
      <c r="E636" s="138"/>
      <c r="F636" s="137"/>
      <c r="G636" s="127"/>
      <c r="H636" s="143"/>
      <c r="I636" s="143"/>
      <c r="K636" s="6"/>
      <c r="L636" s="6"/>
    </row>
    <row r="637" spans="1:12" x14ac:dyDescent="0.2">
      <c r="A637" s="477"/>
      <c r="B637" s="135"/>
      <c r="C637" s="136"/>
      <c r="D637" s="137"/>
      <c r="E637" s="138"/>
      <c r="F637" s="137"/>
      <c r="G637" s="127"/>
      <c r="H637" s="143"/>
      <c r="I637" s="143"/>
      <c r="K637" s="6"/>
      <c r="L637" s="6"/>
    </row>
    <row r="638" spans="1:12" x14ac:dyDescent="0.2">
      <c r="A638" s="477"/>
      <c r="B638" s="135"/>
      <c r="C638" s="136"/>
      <c r="D638" s="137"/>
      <c r="E638" s="138"/>
      <c r="F638" s="137"/>
      <c r="G638" s="127"/>
      <c r="H638" s="143"/>
      <c r="I638" s="143"/>
      <c r="K638" s="6"/>
      <c r="L638" s="6"/>
    </row>
    <row r="639" spans="1:12" x14ac:dyDescent="0.2">
      <c r="A639" s="477"/>
      <c r="B639" s="135"/>
      <c r="C639" s="136"/>
      <c r="D639" s="137"/>
      <c r="E639" s="138"/>
      <c r="F639" s="137"/>
      <c r="G639" s="127"/>
      <c r="H639" s="143"/>
      <c r="I639" s="143"/>
      <c r="K639" s="6"/>
      <c r="L639" s="6"/>
    </row>
    <row r="640" spans="1:12" x14ac:dyDescent="0.2">
      <c r="A640" s="477"/>
      <c r="B640" s="135"/>
      <c r="C640" s="136"/>
      <c r="D640" s="137"/>
      <c r="E640" s="138"/>
      <c r="F640" s="137"/>
      <c r="G640" s="127"/>
      <c r="H640" s="143"/>
      <c r="I640" s="143"/>
      <c r="K640" s="6"/>
      <c r="L640" s="6"/>
    </row>
    <row r="641" spans="1:12" x14ac:dyDescent="0.2">
      <c r="A641" s="477"/>
      <c r="B641" s="135"/>
      <c r="C641" s="136"/>
      <c r="D641" s="137"/>
      <c r="E641" s="138"/>
      <c r="F641" s="137"/>
      <c r="G641" s="127"/>
      <c r="H641" s="143"/>
      <c r="I641" s="143"/>
      <c r="K641" s="6"/>
      <c r="L641" s="6"/>
    </row>
    <row r="642" spans="1:12" x14ac:dyDescent="0.2">
      <c r="A642" s="477"/>
      <c r="B642" s="135"/>
      <c r="C642" s="136"/>
      <c r="D642" s="137"/>
      <c r="E642" s="138"/>
      <c r="F642" s="137"/>
      <c r="G642" s="127"/>
      <c r="H642" s="143"/>
      <c r="I642" s="143"/>
      <c r="K642" s="6"/>
      <c r="L642" s="6"/>
    </row>
    <row r="643" spans="1:12" x14ac:dyDescent="0.2">
      <c r="A643" s="477"/>
      <c r="B643" s="135"/>
      <c r="C643" s="136"/>
      <c r="D643" s="137"/>
      <c r="E643" s="138"/>
      <c r="F643" s="137"/>
      <c r="G643" s="127"/>
      <c r="H643" s="143"/>
      <c r="I643" s="143"/>
      <c r="K643" s="6"/>
      <c r="L643" s="6"/>
    </row>
    <row r="644" spans="1:12" x14ac:dyDescent="0.2">
      <c r="A644" s="477"/>
      <c r="B644" s="135"/>
      <c r="C644" s="136"/>
      <c r="D644" s="137"/>
      <c r="E644" s="138"/>
      <c r="F644" s="137"/>
      <c r="G644" s="127"/>
      <c r="H644" s="143"/>
      <c r="I644" s="143"/>
      <c r="K644" s="6"/>
      <c r="L644" s="6"/>
    </row>
    <row r="645" spans="1:12" x14ac:dyDescent="0.2">
      <c r="A645" s="477"/>
      <c r="B645" s="135"/>
      <c r="C645" s="136"/>
      <c r="D645" s="137"/>
      <c r="E645" s="138"/>
      <c r="F645" s="137"/>
      <c r="G645" s="127"/>
      <c r="H645" s="143"/>
      <c r="I645" s="143"/>
      <c r="K645" s="6"/>
      <c r="L645" s="6"/>
    </row>
    <row r="646" spans="1:12" x14ac:dyDescent="0.2">
      <c r="A646" s="477"/>
      <c r="B646" s="135"/>
      <c r="C646" s="136"/>
      <c r="D646" s="137"/>
      <c r="E646" s="138"/>
      <c r="F646" s="137"/>
      <c r="G646" s="127"/>
      <c r="H646" s="143"/>
      <c r="I646" s="143"/>
      <c r="K646" s="6"/>
      <c r="L646" s="6"/>
    </row>
    <row r="647" spans="1:12" x14ac:dyDescent="0.2">
      <c r="A647" s="477"/>
      <c r="B647" s="135"/>
      <c r="C647" s="136"/>
      <c r="D647" s="137"/>
      <c r="E647" s="138"/>
      <c r="F647" s="137"/>
      <c r="G647" s="127"/>
      <c r="H647" s="143"/>
      <c r="I647" s="143"/>
      <c r="K647" s="6"/>
      <c r="L647" s="6"/>
    </row>
    <row r="648" spans="1:12" x14ac:dyDescent="0.2">
      <c r="A648" s="477"/>
      <c r="B648" s="135"/>
      <c r="C648" s="136"/>
      <c r="D648" s="137"/>
      <c r="E648" s="138"/>
      <c r="F648" s="137"/>
      <c r="G648" s="127"/>
      <c r="H648" s="143"/>
      <c r="I648" s="143"/>
      <c r="K648" s="6"/>
      <c r="L648" s="6"/>
    </row>
    <row r="649" spans="1:12" x14ac:dyDescent="0.2">
      <c r="A649" s="477"/>
      <c r="B649" s="135"/>
      <c r="C649" s="136"/>
      <c r="D649" s="137"/>
      <c r="E649" s="138"/>
      <c r="F649" s="137"/>
      <c r="G649" s="127"/>
      <c r="H649" s="143"/>
      <c r="I649" s="143"/>
      <c r="K649" s="6"/>
      <c r="L649" s="6"/>
    </row>
    <row r="650" spans="1:12" x14ac:dyDescent="0.2">
      <c r="A650" s="477"/>
      <c r="B650" s="135"/>
      <c r="C650" s="136"/>
      <c r="D650" s="137"/>
      <c r="E650" s="138"/>
      <c r="F650" s="137"/>
      <c r="G650" s="127"/>
      <c r="H650" s="143"/>
      <c r="I650" s="143"/>
      <c r="K650" s="6"/>
      <c r="L650" s="6"/>
    </row>
    <row r="651" spans="1:12" x14ac:dyDescent="0.2">
      <c r="A651" s="477"/>
      <c r="B651" s="135"/>
      <c r="C651" s="136"/>
      <c r="D651" s="137"/>
      <c r="E651" s="138"/>
      <c r="F651" s="137"/>
      <c r="G651" s="127"/>
      <c r="H651" s="143"/>
      <c r="I651" s="143"/>
      <c r="K651" s="6"/>
      <c r="L651" s="6"/>
    </row>
    <row r="652" spans="1:12" x14ac:dyDescent="0.2">
      <c r="A652" s="477"/>
      <c r="B652" s="135"/>
      <c r="C652" s="136"/>
      <c r="D652" s="137"/>
      <c r="E652" s="138"/>
      <c r="F652" s="137"/>
      <c r="G652" s="127"/>
      <c r="H652" s="143"/>
      <c r="I652" s="143"/>
      <c r="K652" s="6"/>
      <c r="L652" s="6"/>
    </row>
    <row r="653" spans="1:12" x14ac:dyDescent="0.2">
      <c r="A653" s="477"/>
      <c r="B653" s="135"/>
      <c r="C653" s="136"/>
      <c r="D653" s="137"/>
      <c r="E653" s="138"/>
      <c r="F653" s="137"/>
      <c r="G653" s="127"/>
      <c r="H653" s="143"/>
      <c r="I653" s="143"/>
      <c r="K653" s="6"/>
      <c r="L653" s="6"/>
    </row>
    <row r="654" spans="1:12" x14ac:dyDescent="0.2">
      <c r="A654" s="477"/>
      <c r="B654" s="135"/>
      <c r="C654" s="136"/>
      <c r="D654" s="137"/>
      <c r="E654" s="138"/>
      <c r="F654" s="137"/>
      <c r="G654" s="127"/>
      <c r="H654" s="143"/>
      <c r="I654" s="143"/>
      <c r="K654" s="6"/>
      <c r="L654" s="6"/>
    </row>
    <row r="655" spans="1:12" x14ac:dyDescent="0.2">
      <c r="A655" s="477"/>
      <c r="B655" s="135"/>
      <c r="C655" s="136"/>
      <c r="D655" s="137"/>
      <c r="E655" s="138"/>
      <c r="F655" s="137"/>
      <c r="G655" s="127"/>
      <c r="H655" s="143"/>
      <c r="I655" s="143"/>
      <c r="K655" s="6"/>
      <c r="L655" s="6"/>
    </row>
    <row r="656" spans="1:12" x14ac:dyDescent="0.2">
      <c r="A656" s="477"/>
      <c r="B656" s="135"/>
      <c r="C656" s="136"/>
      <c r="D656" s="137"/>
      <c r="E656" s="138"/>
      <c r="F656" s="137"/>
      <c r="G656" s="127"/>
      <c r="H656" s="143"/>
      <c r="I656" s="143"/>
      <c r="K656" s="6"/>
      <c r="L656" s="6"/>
    </row>
    <row r="657" spans="1:12" x14ac:dyDescent="0.2">
      <c r="A657" s="477"/>
      <c r="B657" s="135"/>
      <c r="C657" s="136"/>
      <c r="D657" s="137"/>
      <c r="E657" s="138"/>
      <c r="F657" s="137"/>
      <c r="G657" s="127"/>
      <c r="H657" s="143"/>
      <c r="I657" s="143"/>
      <c r="K657" s="6"/>
      <c r="L657" s="6"/>
    </row>
    <row r="658" spans="1:12" x14ac:dyDescent="0.2">
      <c r="A658" s="477"/>
      <c r="B658" s="135"/>
      <c r="C658" s="136"/>
      <c r="D658" s="137"/>
      <c r="E658" s="138"/>
      <c r="F658" s="137"/>
      <c r="G658" s="127"/>
      <c r="H658" s="143"/>
      <c r="I658" s="143"/>
      <c r="K658" s="6"/>
      <c r="L658" s="6"/>
    </row>
    <row r="659" spans="1:12" x14ac:dyDescent="0.2">
      <c r="A659" s="477"/>
      <c r="B659" s="135"/>
      <c r="C659" s="136"/>
      <c r="D659" s="137"/>
      <c r="E659" s="138"/>
      <c r="F659" s="137"/>
      <c r="G659" s="127"/>
      <c r="H659" s="143"/>
      <c r="I659" s="143"/>
      <c r="K659" s="6"/>
      <c r="L659" s="6"/>
    </row>
    <row r="660" spans="1:12" x14ac:dyDescent="0.2">
      <c r="A660" s="477"/>
      <c r="B660" s="135"/>
      <c r="C660" s="136"/>
      <c r="D660" s="137"/>
      <c r="E660" s="138"/>
      <c r="F660" s="137"/>
      <c r="G660" s="127"/>
      <c r="H660" s="143"/>
      <c r="I660" s="143"/>
      <c r="K660" s="6"/>
      <c r="L660" s="6"/>
    </row>
    <row r="661" spans="1:12" x14ac:dyDescent="0.2">
      <c r="A661" s="477"/>
      <c r="B661" s="135"/>
      <c r="C661" s="136"/>
      <c r="D661" s="137"/>
      <c r="E661" s="138"/>
      <c r="F661" s="137"/>
      <c r="G661" s="127"/>
      <c r="H661" s="143"/>
      <c r="I661" s="143"/>
      <c r="K661" s="6"/>
      <c r="L661" s="6"/>
    </row>
    <row r="662" spans="1:12" x14ac:dyDescent="0.2">
      <c r="A662" s="477"/>
      <c r="B662" s="135"/>
      <c r="C662" s="136"/>
      <c r="D662" s="137"/>
      <c r="E662" s="138"/>
      <c r="F662" s="137"/>
      <c r="G662" s="127"/>
      <c r="H662" s="143"/>
      <c r="I662" s="143"/>
      <c r="K662" s="6"/>
      <c r="L662" s="6"/>
    </row>
    <row r="663" spans="1:12" x14ac:dyDescent="0.2">
      <c r="A663" s="477"/>
      <c r="B663" s="135"/>
      <c r="C663" s="136"/>
      <c r="D663" s="137"/>
      <c r="E663" s="138"/>
      <c r="F663" s="137"/>
      <c r="G663" s="127"/>
      <c r="H663" s="143"/>
      <c r="I663" s="143"/>
      <c r="K663" s="6"/>
      <c r="L663" s="6"/>
    </row>
    <row r="664" spans="1:12" x14ac:dyDescent="0.2">
      <c r="A664" s="477"/>
      <c r="B664" s="135"/>
      <c r="C664" s="136"/>
      <c r="D664" s="137"/>
      <c r="E664" s="138"/>
      <c r="F664" s="137"/>
      <c r="G664" s="127"/>
      <c r="H664" s="143"/>
      <c r="I664" s="143"/>
      <c r="K664" s="6"/>
      <c r="L664" s="6"/>
    </row>
    <row r="665" spans="1:12" x14ac:dyDescent="0.2">
      <c r="A665" s="477"/>
      <c r="B665" s="135"/>
      <c r="C665" s="136"/>
      <c r="D665" s="137"/>
      <c r="E665" s="138"/>
      <c r="F665" s="137"/>
      <c r="G665" s="127"/>
      <c r="H665" s="143"/>
      <c r="I665" s="143"/>
      <c r="K665" s="6"/>
      <c r="L665" s="6"/>
    </row>
    <row r="666" spans="1:12" x14ac:dyDescent="0.2">
      <c r="A666" s="477"/>
      <c r="B666" s="135"/>
      <c r="C666" s="136"/>
      <c r="D666" s="137"/>
      <c r="E666" s="138"/>
      <c r="F666" s="137"/>
      <c r="G666" s="127"/>
      <c r="H666" s="143"/>
      <c r="I666" s="143"/>
      <c r="K666" s="6"/>
      <c r="L666" s="6"/>
    </row>
    <row r="667" spans="1:12" x14ac:dyDescent="0.2">
      <c r="A667" s="477"/>
      <c r="B667" s="135"/>
      <c r="C667" s="136"/>
      <c r="D667" s="137"/>
      <c r="E667" s="138"/>
      <c r="F667" s="137"/>
      <c r="G667" s="127"/>
      <c r="H667" s="143"/>
      <c r="I667" s="143"/>
      <c r="K667" s="6"/>
      <c r="L667" s="6"/>
    </row>
    <row r="668" spans="1:12" x14ac:dyDescent="0.2">
      <c r="A668" s="477"/>
      <c r="B668" s="135"/>
      <c r="C668" s="136"/>
      <c r="D668" s="137"/>
      <c r="E668" s="138"/>
      <c r="F668" s="137"/>
      <c r="G668" s="127"/>
      <c r="H668" s="143"/>
      <c r="I668" s="143"/>
      <c r="K668" s="6"/>
      <c r="L668" s="6"/>
    </row>
    <row r="669" spans="1:12" x14ac:dyDescent="0.2">
      <c r="A669" s="477"/>
      <c r="B669" s="135"/>
      <c r="C669" s="136"/>
      <c r="D669" s="137"/>
      <c r="E669" s="138"/>
      <c r="F669" s="137"/>
      <c r="G669" s="127"/>
      <c r="H669" s="143"/>
      <c r="I669" s="143"/>
      <c r="K669" s="6"/>
      <c r="L669" s="6"/>
    </row>
    <row r="670" spans="1:12" x14ac:dyDescent="0.2">
      <c r="A670" s="477"/>
      <c r="B670" s="135"/>
      <c r="C670" s="136"/>
      <c r="D670" s="137"/>
      <c r="E670" s="138"/>
      <c r="F670" s="137"/>
      <c r="G670" s="127"/>
      <c r="H670" s="143"/>
      <c r="I670" s="143"/>
      <c r="K670" s="6"/>
      <c r="L670" s="6"/>
    </row>
    <row r="671" spans="1:12" x14ac:dyDescent="0.2">
      <c r="A671" s="477"/>
      <c r="B671" s="135"/>
      <c r="C671" s="136"/>
      <c r="D671" s="137"/>
      <c r="E671" s="138"/>
      <c r="F671" s="137"/>
      <c r="G671" s="127"/>
      <c r="H671" s="143"/>
      <c r="I671" s="143"/>
      <c r="K671" s="6"/>
      <c r="L671" s="6"/>
    </row>
    <row r="672" spans="1:12" x14ac:dyDescent="0.2">
      <c r="A672" s="477"/>
      <c r="B672" s="135"/>
      <c r="C672" s="136"/>
      <c r="D672" s="137"/>
      <c r="E672" s="138"/>
      <c r="F672" s="137"/>
      <c r="G672" s="127"/>
      <c r="H672" s="143"/>
      <c r="I672" s="143"/>
      <c r="K672" s="6"/>
      <c r="L672" s="6"/>
    </row>
    <row r="673" spans="1:12" x14ac:dyDescent="0.2">
      <c r="A673" s="477"/>
      <c r="B673" s="135"/>
      <c r="C673" s="136"/>
      <c r="D673" s="137"/>
      <c r="E673" s="138"/>
      <c r="F673" s="137"/>
      <c r="G673" s="127"/>
      <c r="H673" s="143"/>
      <c r="I673" s="143"/>
      <c r="K673" s="6"/>
      <c r="L673" s="6"/>
    </row>
    <row r="674" spans="1:12" x14ac:dyDescent="0.2">
      <c r="A674" s="477"/>
      <c r="B674" s="135"/>
      <c r="C674" s="136"/>
      <c r="D674" s="137"/>
      <c r="E674" s="138"/>
      <c r="F674" s="137"/>
      <c r="G674" s="127"/>
      <c r="H674" s="143"/>
      <c r="I674" s="143"/>
      <c r="K674" s="6"/>
      <c r="L674" s="6"/>
    </row>
    <row r="675" spans="1:12" x14ac:dyDescent="0.2">
      <c r="A675" s="477"/>
      <c r="B675" s="135"/>
      <c r="C675" s="136"/>
      <c r="D675" s="137"/>
      <c r="E675" s="138"/>
      <c r="F675" s="137"/>
      <c r="G675" s="127"/>
      <c r="H675" s="143"/>
      <c r="I675" s="143"/>
      <c r="K675" s="6"/>
      <c r="L675" s="6"/>
    </row>
    <row r="676" spans="1:12" x14ac:dyDescent="0.2">
      <c r="A676" s="477"/>
      <c r="B676" s="135"/>
      <c r="C676" s="136"/>
      <c r="D676" s="137"/>
      <c r="E676" s="138"/>
      <c r="F676" s="137"/>
      <c r="G676" s="127"/>
      <c r="H676" s="143"/>
      <c r="I676" s="143"/>
      <c r="K676" s="6"/>
      <c r="L676" s="6"/>
    </row>
    <row r="677" spans="1:12" x14ac:dyDescent="0.2">
      <c r="A677" s="477"/>
      <c r="B677" s="135"/>
      <c r="C677" s="136"/>
      <c r="D677" s="137"/>
      <c r="E677" s="138"/>
      <c r="F677" s="137"/>
      <c r="G677" s="127"/>
      <c r="H677" s="143"/>
      <c r="I677" s="143"/>
      <c r="K677" s="6"/>
      <c r="L677" s="6"/>
    </row>
    <row r="678" spans="1:12" x14ac:dyDescent="0.2">
      <c r="A678" s="477"/>
      <c r="B678" s="135"/>
      <c r="C678" s="136"/>
      <c r="D678" s="137"/>
      <c r="E678" s="138"/>
      <c r="F678" s="137"/>
      <c r="G678" s="127"/>
      <c r="H678" s="143"/>
      <c r="I678" s="143"/>
      <c r="K678" s="6"/>
      <c r="L678" s="6"/>
    </row>
    <row r="679" spans="1:12" x14ac:dyDescent="0.2">
      <c r="A679" s="477"/>
      <c r="B679" s="135"/>
      <c r="C679" s="136"/>
      <c r="D679" s="137"/>
      <c r="E679" s="138"/>
      <c r="F679" s="137"/>
      <c r="G679" s="127"/>
      <c r="H679" s="143"/>
      <c r="I679" s="143"/>
      <c r="K679" s="6"/>
      <c r="L679" s="6"/>
    </row>
    <row r="680" spans="1:12" x14ac:dyDescent="0.2">
      <c r="A680" s="477"/>
      <c r="B680" s="135"/>
      <c r="C680" s="136"/>
      <c r="D680" s="137"/>
      <c r="E680" s="138"/>
      <c r="F680" s="137"/>
      <c r="G680" s="127"/>
      <c r="H680" s="143"/>
      <c r="I680" s="143"/>
      <c r="K680" s="6"/>
      <c r="L680" s="6"/>
    </row>
    <row r="681" spans="1:12" x14ac:dyDescent="0.2">
      <c r="A681" s="477"/>
      <c r="B681" s="135"/>
      <c r="C681" s="136"/>
      <c r="D681" s="137"/>
      <c r="E681" s="138"/>
      <c r="F681" s="137"/>
      <c r="G681" s="127"/>
      <c r="H681" s="143"/>
      <c r="I681" s="143"/>
      <c r="K681" s="6"/>
      <c r="L681" s="6"/>
    </row>
    <row r="682" spans="1:12" x14ac:dyDescent="0.2">
      <c r="A682" s="477"/>
      <c r="B682" s="135"/>
      <c r="C682" s="136"/>
      <c r="D682" s="137"/>
      <c r="E682" s="138"/>
      <c r="F682" s="137"/>
      <c r="G682" s="127"/>
      <c r="H682" s="143"/>
      <c r="I682" s="143"/>
      <c r="K682" s="6"/>
      <c r="L682" s="6"/>
    </row>
    <row r="683" spans="1:12" x14ac:dyDescent="0.2">
      <c r="A683" s="477"/>
      <c r="B683" s="135"/>
      <c r="C683" s="136"/>
      <c r="D683" s="137"/>
      <c r="E683" s="138"/>
      <c r="F683" s="137"/>
      <c r="G683" s="127"/>
      <c r="H683" s="143"/>
      <c r="I683" s="143"/>
      <c r="K683" s="6"/>
      <c r="L683" s="6"/>
    </row>
    <row r="684" spans="1:12" x14ac:dyDescent="0.2">
      <c r="A684" s="477"/>
      <c r="B684" s="135"/>
      <c r="C684" s="136"/>
      <c r="D684" s="137"/>
      <c r="E684" s="138"/>
      <c r="F684" s="137"/>
      <c r="G684" s="127"/>
      <c r="H684" s="143"/>
      <c r="I684" s="143"/>
      <c r="K684" s="6"/>
      <c r="L684" s="6"/>
    </row>
    <row r="685" spans="1:12" x14ac:dyDescent="0.2">
      <c r="A685" s="477"/>
      <c r="B685" s="135"/>
      <c r="C685" s="136"/>
      <c r="D685" s="137"/>
      <c r="E685" s="138"/>
      <c r="F685" s="137"/>
      <c r="G685" s="127"/>
      <c r="H685" s="143"/>
      <c r="I685" s="143"/>
      <c r="K685" s="6"/>
      <c r="L685" s="6"/>
    </row>
    <row r="686" spans="1:12" x14ac:dyDescent="0.2">
      <c r="A686" s="477"/>
      <c r="B686" s="135"/>
      <c r="C686" s="136"/>
      <c r="D686" s="137"/>
      <c r="E686" s="138"/>
      <c r="F686" s="137"/>
      <c r="G686" s="127"/>
      <c r="H686" s="143"/>
      <c r="I686" s="143"/>
      <c r="K686" s="6"/>
      <c r="L686" s="6"/>
    </row>
    <row r="687" spans="1:12" x14ac:dyDescent="0.2">
      <c r="A687" s="477"/>
      <c r="B687" s="135"/>
      <c r="C687" s="136"/>
      <c r="D687" s="137"/>
      <c r="E687" s="138"/>
      <c r="F687" s="137"/>
      <c r="G687" s="127"/>
      <c r="H687" s="143"/>
      <c r="I687" s="143"/>
      <c r="K687" s="6"/>
      <c r="L687" s="6"/>
    </row>
    <row r="688" spans="1:12" x14ac:dyDescent="0.2">
      <c r="A688" s="477"/>
      <c r="B688" s="135"/>
      <c r="C688" s="136"/>
      <c r="D688" s="137"/>
      <c r="E688" s="138"/>
      <c r="F688" s="137"/>
      <c r="G688" s="127"/>
      <c r="H688" s="143"/>
      <c r="I688" s="143"/>
      <c r="K688" s="6"/>
      <c r="L688" s="6"/>
    </row>
    <row r="689" spans="1:12" x14ac:dyDescent="0.2">
      <c r="A689" s="477"/>
      <c r="B689" s="135"/>
      <c r="C689" s="136"/>
      <c r="D689" s="137"/>
      <c r="E689" s="138"/>
      <c r="F689" s="137"/>
      <c r="G689" s="127"/>
      <c r="H689" s="143"/>
      <c r="I689" s="143"/>
      <c r="K689" s="6"/>
      <c r="L689" s="6"/>
    </row>
    <row r="690" spans="1:12" x14ac:dyDescent="0.2">
      <c r="A690" s="477"/>
      <c r="B690" s="135"/>
      <c r="C690" s="136"/>
      <c r="D690" s="137"/>
      <c r="E690" s="138"/>
      <c r="F690" s="137"/>
      <c r="G690" s="127"/>
      <c r="H690" s="143"/>
      <c r="I690" s="143"/>
      <c r="K690" s="6"/>
      <c r="L690" s="6"/>
    </row>
    <row r="691" spans="1:12" x14ac:dyDescent="0.2">
      <c r="A691" s="477"/>
      <c r="B691" s="135"/>
      <c r="C691" s="136"/>
      <c r="D691" s="137"/>
      <c r="E691" s="138"/>
      <c r="F691" s="137"/>
      <c r="G691" s="127"/>
      <c r="H691" s="143"/>
      <c r="I691" s="143"/>
      <c r="K691" s="6"/>
      <c r="L691" s="6"/>
    </row>
    <row r="692" spans="1:12" x14ac:dyDescent="0.2">
      <c r="A692" s="477"/>
      <c r="B692" s="135"/>
      <c r="C692" s="136"/>
      <c r="D692" s="137"/>
      <c r="E692" s="138"/>
      <c r="F692" s="137"/>
      <c r="G692" s="127"/>
      <c r="H692" s="143"/>
      <c r="I692" s="143"/>
      <c r="K692" s="6"/>
      <c r="L692" s="6"/>
    </row>
    <row r="693" spans="1:12" x14ac:dyDescent="0.2">
      <c r="A693" s="477"/>
      <c r="B693" s="135"/>
      <c r="C693" s="136"/>
      <c r="D693" s="137"/>
      <c r="E693" s="138"/>
      <c r="F693" s="137"/>
      <c r="G693" s="127"/>
      <c r="H693" s="143"/>
      <c r="I693" s="143"/>
      <c r="K693" s="6"/>
      <c r="L693" s="6"/>
    </row>
    <row r="694" spans="1:12" x14ac:dyDescent="0.2">
      <c r="A694" s="477"/>
      <c r="B694" s="135"/>
      <c r="C694" s="136"/>
      <c r="D694" s="137"/>
      <c r="E694" s="138"/>
      <c r="F694" s="137"/>
      <c r="G694" s="127"/>
      <c r="H694" s="143"/>
      <c r="I694" s="143"/>
      <c r="K694" s="6"/>
      <c r="L694" s="6"/>
    </row>
    <row r="695" spans="1:12" x14ac:dyDescent="0.2">
      <c r="A695" s="477"/>
      <c r="B695" s="135"/>
      <c r="C695" s="136"/>
      <c r="D695" s="137"/>
      <c r="E695" s="138"/>
      <c r="F695" s="137"/>
      <c r="G695" s="127"/>
      <c r="H695" s="143"/>
      <c r="I695" s="143"/>
      <c r="K695" s="6"/>
      <c r="L695" s="6"/>
    </row>
    <row r="696" spans="1:12" x14ac:dyDescent="0.2">
      <c r="A696" s="477"/>
      <c r="B696" s="135"/>
      <c r="C696" s="136"/>
      <c r="D696" s="137"/>
      <c r="E696" s="138"/>
      <c r="F696" s="137"/>
      <c r="G696" s="127"/>
      <c r="H696" s="143"/>
      <c r="I696" s="143"/>
      <c r="K696" s="6"/>
      <c r="L696" s="6"/>
    </row>
    <row r="697" spans="1:12" x14ac:dyDescent="0.2">
      <c r="A697" s="477"/>
      <c r="B697" s="135"/>
      <c r="C697" s="136"/>
      <c r="D697" s="137"/>
      <c r="E697" s="138"/>
      <c r="F697" s="137"/>
      <c r="G697" s="127"/>
      <c r="H697" s="143"/>
      <c r="I697" s="143"/>
      <c r="K697" s="6"/>
      <c r="L697" s="6"/>
    </row>
    <row r="698" spans="1:12" x14ac:dyDescent="0.2">
      <c r="A698" s="477"/>
      <c r="B698" s="135"/>
      <c r="C698" s="136"/>
      <c r="D698" s="137"/>
      <c r="E698" s="138"/>
      <c r="F698" s="137"/>
      <c r="G698" s="127"/>
      <c r="H698" s="143"/>
      <c r="I698" s="143"/>
      <c r="K698" s="6"/>
      <c r="L698" s="6"/>
    </row>
    <row r="699" spans="1:12" x14ac:dyDescent="0.2">
      <c r="A699" s="477"/>
      <c r="B699" s="135"/>
      <c r="C699" s="136"/>
      <c r="D699" s="137"/>
      <c r="E699" s="138"/>
      <c r="F699" s="137"/>
      <c r="G699" s="127"/>
      <c r="H699" s="143"/>
      <c r="I699" s="143"/>
      <c r="K699" s="6"/>
      <c r="L699" s="6"/>
    </row>
    <row r="700" spans="1:12" x14ac:dyDescent="0.2">
      <c r="A700" s="477"/>
      <c r="B700" s="135"/>
      <c r="C700" s="136"/>
      <c r="D700" s="137"/>
      <c r="E700" s="138"/>
      <c r="F700" s="137"/>
      <c r="G700" s="127"/>
      <c r="H700" s="143"/>
      <c r="I700" s="143"/>
      <c r="K700" s="6"/>
      <c r="L700" s="6"/>
    </row>
    <row r="701" spans="1:12" x14ac:dyDescent="0.2">
      <c r="A701" s="477"/>
      <c r="B701" s="135"/>
      <c r="C701" s="136"/>
      <c r="D701" s="137"/>
      <c r="E701" s="138"/>
      <c r="F701" s="137"/>
      <c r="G701" s="127"/>
      <c r="H701" s="143"/>
      <c r="I701" s="143"/>
      <c r="K701" s="6"/>
      <c r="L701" s="6"/>
    </row>
    <row r="702" spans="1:12" x14ac:dyDescent="0.2">
      <c r="A702" s="477"/>
      <c r="B702" s="135"/>
      <c r="C702" s="136"/>
      <c r="D702" s="137"/>
      <c r="E702" s="138"/>
      <c r="F702" s="137"/>
      <c r="G702" s="127"/>
      <c r="H702" s="143"/>
      <c r="I702" s="143"/>
      <c r="K702" s="6"/>
      <c r="L702" s="6"/>
    </row>
    <row r="703" spans="1:12" x14ac:dyDescent="0.2">
      <c r="A703" s="477"/>
      <c r="B703" s="135"/>
      <c r="C703" s="136"/>
      <c r="D703" s="137"/>
      <c r="E703" s="138"/>
      <c r="F703" s="137"/>
      <c r="G703" s="127"/>
      <c r="H703" s="143"/>
      <c r="I703" s="143"/>
      <c r="K703" s="6"/>
      <c r="L703" s="6"/>
    </row>
    <row r="704" spans="1:12" x14ac:dyDescent="0.2">
      <c r="A704" s="477"/>
      <c r="B704" s="135"/>
      <c r="C704" s="136"/>
      <c r="D704" s="137"/>
      <c r="E704" s="138"/>
      <c r="F704" s="137"/>
      <c r="G704" s="127"/>
      <c r="H704" s="143"/>
      <c r="I704" s="143"/>
      <c r="K704" s="6"/>
      <c r="L704" s="6"/>
    </row>
    <row r="705" spans="1:12" x14ac:dyDescent="0.2">
      <c r="A705" s="477"/>
      <c r="B705" s="135"/>
      <c r="C705" s="136"/>
      <c r="D705" s="137"/>
      <c r="E705" s="138"/>
      <c r="F705" s="137"/>
      <c r="G705" s="127"/>
      <c r="H705" s="143"/>
      <c r="I705" s="143"/>
      <c r="K705" s="6"/>
      <c r="L705" s="6"/>
    </row>
    <row r="706" spans="1:12" x14ac:dyDescent="0.2">
      <c r="A706" s="477"/>
      <c r="B706" s="135"/>
      <c r="C706" s="136"/>
      <c r="D706" s="137"/>
      <c r="E706" s="138"/>
      <c r="F706" s="137"/>
      <c r="G706" s="127"/>
      <c r="H706" s="143"/>
      <c r="I706" s="143"/>
      <c r="K706" s="6"/>
      <c r="L706" s="6"/>
    </row>
    <row r="707" spans="1:12" x14ac:dyDescent="0.2">
      <c r="A707" s="477"/>
      <c r="B707" s="135"/>
      <c r="C707" s="136"/>
      <c r="D707" s="137"/>
      <c r="E707" s="138"/>
      <c r="F707" s="137"/>
      <c r="G707" s="127"/>
      <c r="H707" s="143"/>
      <c r="I707" s="143"/>
      <c r="K707" s="6"/>
      <c r="L707" s="6"/>
    </row>
    <row r="708" spans="1:12" x14ac:dyDescent="0.2">
      <c r="A708" s="477"/>
      <c r="B708" s="135"/>
      <c r="C708" s="136"/>
      <c r="D708" s="137"/>
      <c r="E708" s="138"/>
      <c r="F708" s="137"/>
      <c r="G708" s="127"/>
      <c r="H708" s="143"/>
      <c r="I708" s="143"/>
      <c r="K708" s="6"/>
      <c r="L708" s="6"/>
    </row>
    <row r="709" spans="1:12" x14ac:dyDescent="0.2">
      <c r="A709" s="477"/>
      <c r="B709" s="135"/>
      <c r="C709" s="136"/>
      <c r="D709" s="137"/>
      <c r="E709" s="138"/>
      <c r="F709" s="137"/>
      <c r="G709" s="127"/>
      <c r="H709" s="143"/>
      <c r="I709" s="143"/>
      <c r="K709" s="6"/>
      <c r="L709" s="6"/>
    </row>
    <row r="710" spans="1:12" x14ac:dyDescent="0.2">
      <c r="A710" s="477"/>
      <c r="B710" s="135"/>
      <c r="C710" s="136"/>
      <c r="D710" s="137"/>
      <c r="E710" s="138"/>
      <c r="F710" s="137"/>
      <c r="G710" s="127"/>
      <c r="H710" s="143"/>
      <c r="I710" s="143"/>
      <c r="K710" s="6"/>
      <c r="L710" s="6"/>
    </row>
    <row r="711" spans="1:12" x14ac:dyDescent="0.2">
      <c r="A711" s="477"/>
      <c r="B711" s="135"/>
      <c r="C711" s="136"/>
      <c r="D711" s="137"/>
      <c r="E711" s="138"/>
      <c r="F711" s="137"/>
      <c r="G711" s="127"/>
      <c r="H711" s="143"/>
      <c r="I711" s="143"/>
      <c r="K711" s="6"/>
      <c r="L711" s="6"/>
    </row>
    <row r="712" spans="1:12" x14ac:dyDescent="0.2">
      <c r="A712" s="477"/>
      <c r="B712" s="135"/>
      <c r="C712" s="136"/>
      <c r="D712" s="137"/>
      <c r="E712" s="138"/>
      <c r="F712" s="137"/>
      <c r="G712" s="127"/>
      <c r="H712" s="143"/>
      <c r="I712" s="143"/>
      <c r="K712" s="6"/>
      <c r="L712" s="6"/>
    </row>
    <row r="713" spans="1:12" x14ac:dyDescent="0.2">
      <c r="A713" s="477"/>
      <c r="B713" s="135"/>
      <c r="C713" s="136"/>
      <c r="D713" s="137"/>
      <c r="E713" s="138"/>
      <c r="F713" s="137"/>
      <c r="G713" s="127"/>
      <c r="H713" s="143"/>
      <c r="I713" s="143"/>
      <c r="K713" s="6"/>
      <c r="L713" s="6"/>
    </row>
    <row r="714" spans="1:12" x14ac:dyDescent="0.2">
      <c r="A714" s="477"/>
      <c r="B714" s="135"/>
      <c r="C714" s="136"/>
      <c r="D714" s="137"/>
      <c r="E714" s="138"/>
      <c r="F714" s="137"/>
      <c r="G714" s="127"/>
      <c r="H714" s="143"/>
      <c r="I714" s="143"/>
      <c r="K714" s="6"/>
      <c r="L714" s="6"/>
    </row>
    <row r="715" spans="1:12" x14ac:dyDescent="0.2">
      <c r="A715" s="477"/>
      <c r="B715" s="135"/>
      <c r="C715" s="136"/>
      <c r="D715" s="137"/>
      <c r="E715" s="138"/>
      <c r="F715" s="137"/>
      <c r="G715" s="127"/>
      <c r="H715" s="143"/>
      <c r="I715" s="143"/>
      <c r="K715" s="6"/>
      <c r="L715" s="6"/>
    </row>
    <row r="716" spans="1:12" x14ac:dyDescent="0.2">
      <c r="A716" s="477"/>
      <c r="B716" s="135"/>
      <c r="C716" s="136"/>
      <c r="D716" s="137"/>
      <c r="E716" s="138"/>
      <c r="F716" s="137"/>
      <c r="G716" s="127"/>
      <c r="H716" s="143"/>
      <c r="I716" s="143"/>
      <c r="K716" s="6"/>
      <c r="L716" s="6"/>
    </row>
    <row r="717" spans="1:12" x14ac:dyDescent="0.2">
      <c r="A717" s="477"/>
      <c r="B717" s="135"/>
      <c r="C717" s="136"/>
      <c r="D717" s="137"/>
      <c r="E717" s="138"/>
      <c r="F717" s="137"/>
      <c r="G717" s="127"/>
      <c r="H717" s="143"/>
      <c r="I717" s="143"/>
      <c r="K717" s="6"/>
      <c r="L717" s="6"/>
    </row>
    <row r="718" spans="1:12" x14ac:dyDescent="0.2">
      <c r="A718" s="477"/>
      <c r="B718" s="135"/>
      <c r="C718" s="136"/>
      <c r="D718" s="137"/>
      <c r="E718" s="138"/>
      <c r="F718" s="137"/>
      <c r="G718" s="127"/>
      <c r="H718" s="143"/>
      <c r="I718" s="143"/>
      <c r="K718" s="6"/>
      <c r="L718" s="6"/>
    </row>
    <row r="719" spans="1:12" x14ac:dyDescent="0.2">
      <c r="A719" s="477"/>
      <c r="B719" s="135"/>
      <c r="C719" s="136"/>
      <c r="D719" s="137"/>
      <c r="E719" s="138"/>
      <c r="F719" s="137"/>
      <c r="G719" s="127"/>
      <c r="H719" s="143"/>
      <c r="I719" s="143"/>
      <c r="K719" s="6"/>
      <c r="L719" s="6"/>
    </row>
    <row r="720" spans="1:12" x14ac:dyDescent="0.2">
      <c r="A720" s="477"/>
      <c r="B720" s="135"/>
      <c r="C720" s="136"/>
      <c r="D720" s="137"/>
      <c r="E720" s="138"/>
      <c r="F720" s="137"/>
      <c r="G720" s="127"/>
      <c r="H720" s="143"/>
      <c r="I720" s="143"/>
      <c r="K720" s="6"/>
      <c r="L720" s="6"/>
    </row>
    <row r="721" spans="1:12" x14ac:dyDescent="0.2">
      <c r="A721" s="477"/>
      <c r="B721" s="135"/>
      <c r="C721" s="136"/>
      <c r="D721" s="137"/>
      <c r="E721" s="138"/>
      <c r="F721" s="137"/>
      <c r="G721" s="127"/>
      <c r="H721" s="143"/>
      <c r="I721" s="143"/>
      <c r="K721" s="6"/>
      <c r="L721" s="6"/>
    </row>
    <row r="722" spans="1:12" x14ac:dyDescent="0.2">
      <c r="A722" s="477"/>
      <c r="B722" s="135"/>
      <c r="C722" s="136"/>
      <c r="D722" s="137"/>
      <c r="E722" s="138"/>
      <c r="F722" s="137"/>
      <c r="G722" s="127"/>
      <c r="H722" s="143"/>
      <c r="I722" s="143"/>
      <c r="K722" s="6"/>
      <c r="L722" s="6"/>
    </row>
    <row r="723" spans="1:12" x14ac:dyDescent="0.2">
      <c r="A723" s="477"/>
      <c r="B723" s="135"/>
      <c r="C723" s="136"/>
      <c r="D723" s="137"/>
      <c r="E723" s="138"/>
      <c r="F723" s="137"/>
      <c r="G723" s="127"/>
      <c r="H723" s="143"/>
      <c r="I723" s="143"/>
      <c r="K723" s="6"/>
      <c r="L723" s="6"/>
    </row>
    <row r="724" spans="1:12" x14ac:dyDescent="0.2">
      <c r="A724" s="477"/>
      <c r="B724" s="135"/>
      <c r="C724" s="136"/>
      <c r="D724" s="137"/>
      <c r="E724" s="138"/>
      <c r="F724" s="137"/>
      <c r="G724" s="127"/>
      <c r="H724" s="143"/>
      <c r="I724" s="143"/>
      <c r="K724" s="6"/>
      <c r="L724" s="6"/>
    </row>
    <row r="725" spans="1:12" x14ac:dyDescent="0.2">
      <c r="A725" s="477"/>
      <c r="B725" s="135"/>
      <c r="C725" s="136"/>
      <c r="D725" s="137"/>
      <c r="E725" s="138"/>
      <c r="F725" s="137"/>
      <c r="G725" s="127"/>
      <c r="H725" s="143"/>
      <c r="I725" s="143"/>
      <c r="K725" s="6"/>
      <c r="L725" s="6"/>
    </row>
    <row r="726" spans="1:12" x14ac:dyDescent="0.2">
      <c r="A726" s="477"/>
      <c r="B726" s="135"/>
      <c r="C726" s="136"/>
      <c r="D726" s="137"/>
      <c r="E726" s="138"/>
      <c r="F726" s="137"/>
      <c r="G726" s="127"/>
      <c r="H726" s="143"/>
      <c r="I726" s="143"/>
      <c r="K726" s="6"/>
      <c r="L726" s="6"/>
    </row>
    <row r="727" spans="1:12" x14ac:dyDescent="0.2">
      <c r="A727" s="477"/>
      <c r="B727" s="135"/>
      <c r="C727" s="136"/>
      <c r="D727" s="137"/>
      <c r="E727" s="138"/>
      <c r="F727" s="137"/>
      <c r="G727" s="127"/>
      <c r="H727" s="143"/>
      <c r="I727" s="143"/>
      <c r="K727" s="6"/>
      <c r="L727" s="6"/>
    </row>
    <row r="728" spans="1:12" x14ac:dyDescent="0.2">
      <c r="A728" s="477"/>
      <c r="B728" s="135"/>
      <c r="C728" s="136"/>
      <c r="D728" s="137"/>
      <c r="E728" s="138"/>
      <c r="F728" s="137"/>
      <c r="G728" s="127"/>
      <c r="H728" s="143"/>
      <c r="I728" s="143"/>
      <c r="K728" s="6"/>
      <c r="L728" s="6"/>
    </row>
    <row r="729" spans="1:12" x14ac:dyDescent="0.2">
      <c r="A729" s="477"/>
      <c r="B729" s="135"/>
      <c r="C729" s="136"/>
      <c r="D729" s="137"/>
      <c r="E729" s="138"/>
      <c r="F729" s="137"/>
      <c r="G729" s="127"/>
      <c r="H729" s="143"/>
      <c r="I729" s="143"/>
      <c r="K729" s="6"/>
      <c r="L729" s="6"/>
    </row>
    <row r="730" spans="1:12" x14ac:dyDescent="0.2">
      <c r="A730" s="477"/>
      <c r="B730" s="135"/>
      <c r="C730" s="136"/>
      <c r="D730" s="137"/>
      <c r="E730" s="138"/>
      <c r="F730" s="137"/>
      <c r="G730" s="127"/>
      <c r="H730" s="143"/>
      <c r="I730" s="143"/>
      <c r="K730" s="6"/>
      <c r="L730" s="6"/>
    </row>
    <row r="731" spans="1:12" x14ac:dyDescent="0.2">
      <c r="A731" s="477"/>
      <c r="B731" s="135"/>
      <c r="C731" s="136"/>
      <c r="D731" s="137"/>
      <c r="E731" s="138"/>
      <c r="F731" s="137"/>
      <c r="G731" s="127"/>
      <c r="H731" s="143"/>
      <c r="I731" s="143"/>
      <c r="K731" s="6"/>
      <c r="L731" s="6"/>
    </row>
    <row r="732" spans="1:12" x14ac:dyDescent="0.2">
      <c r="A732" s="477"/>
      <c r="B732" s="135"/>
      <c r="C732" s="136"/>
      <c r="D732" s="137"/>
      <c r="E732" s="138"/>
      <c r="F732" s="137"/>
      <c r="G732" s="127"/>
      <c r="H732" s="143"/>
      <c r="I732" s="143"/>
      <c r="K732" s="6"/>
      <c r="L732" s="6"/>
    </row>
    <row r="733" spans="1:12" x14ac:dyDescent="0.2">
      <c r="A733" s="477"/>
      <c r="B733" s="135"/>
      <c r="C733" s="136"/>
      <c r="D733" s="137"/>
      <c r="E733" s="138"/>
      <c r="F733" s="137"/>
      <c r="G733" s="127"/>
      <c r="H733" s="143"/>
      <c r="I733" s="143"/>
      <c r="K733" s="6"/>
      <c r="L733" s="6"/>
    </row>
    <row r="734" spans="1:12" x14ac:dyDescent="0.2">
      <c r="A734" s="477"/>
      <c r="B734" s="135"/>
      <c r="C734" s="136"/>
      <c r="D734" s="137"/>
      <c r="E734" s="138"/>
      <c r="F734" s="137"/>
      <c r="G734" s="127"/>
      <c r="H734" s="143"/>
      <c r="I734" s="143"/>
      <c r="K734" s="6"/>
      <c r="L734" s="6"/>
    </row>
    <row r="735" spans="1:12" x14ac:dyDescent="0.2">
      <c r="A735" s="477"/>
      <c r="B735" s="135"/>
      <c r="C735" s="136"/>
      <c r="D735" s="137"/>
      <c r="E735" s="138"/>
      <c r="F735" s="137"/>
      <c r="G735" s="127"/>
      <c r="H735" s="143"/>
      <c r="I735" s="143"/>
      <c r="K735" s="6"/>
      <c r="L735" s="6"/>
    </row>
    <row r="736" spans="1:12" x14ac:dyDescent="0.2">
      <c r="A736" s="477"/>
      <c r="B736" s="135"/>
      <c r="C736" s="136"/>
      <c r="D736" s="137"/>
      <c r="E736" s="138"/>
      <c r="F736" s="137"/>
      <c r="G736" s="127"/>
      <c r="H736" s="143"/>
      <c r="I736" s="143"/>
      <c r="K736" s="6"/>
      <c r="L736" s="6"/>
    </row>
    <row r="737" spans="1:12" x14ac:dyDescent="0.2">
      <c r="A737" s="477"/>
      <c r="B737" s="135"/>
      <c r="C737" s="136"/>
      <c r="D737" s="137"/>
      <c r="E737" s="138"/>
      <c r="F737" s="137"/>
      <c r="G737" s="127"/>
      <c r="H737" s="143"/>
      <c r="I737" s="143"/>
      <c r="K737" s="6"/>
      <c r="L737" s="6"/>
    </row>
    <row r="738" spans="1:12" x14ac:dyDescent="0.2">
      <c r="A738" s="477"/>
      <c r="B738" s="135"/>
      <c r="C738" s="136"/>
      <c r="D738" s="137"/>
      <c r="E738" s="138"/>
      <c r="F738" s="137"/>
      <c r="G738" s="127"/>
      <c r="H738" s="143"/>
      <c r="I738" s="143"/>
      <c r="K738" s="6"/>
      <c r="L738" s="6"/>
    </row>
    <row r="739" spans="1:12" x14ac:dyDescent="0.2">
      <c r="A739" s="477"/>
      <c r="B739" s="135"/>
      <c r="C739" s="136"/>
      <c r="D739" s="137"/>
      <c r="E739" s="138"/>
      <c r="F739" s="137"/>
      <c r="G739" s="127"/>
      <c r="H739" s="143"/>
      <c r="I739" s="143"/>
      <c r="K739" s="6"/>
      <c r="L739" s="6"/>
    </row>
    <row r="740" spans="1:12" x14ac:dyDescent="0.2">
      <c r="A740" s="477"/>
      <c r="B740" s="135"/>
      <c r="C740" s="136"/>
      <c r="D740" s="137"/>
      <c r="E740" s="138"/>
      <c r="F740" s="137"/>
      <c r="G740" s="127"/>
      <c r="H740" s="143"/>
      <c r="I740" s="143"/>
      <c r="K740" s="6"/>
      <c r="L740" s="6"/>
    </row>
    <row r="741" spans="1:12" x14ac:dyDescent="0.2">
      <c r="A741" s="477"/>
      <c r="B741" s="135"/>
      <c r="C741" s="136"/>
      <c r="D741" s="137"/>
      <c r="E741" s="138"/>
      <c r="F741" s="137"/>
      <c r="G741" s="127"/>
      <c r="H741" s="143"/>
      <c r="I741" s="143"/>
      <c r="K741" s="6"/>
      <c r="L741" s="6"/>
    </row>
    <row r="742" spans="1:12" x14ac:dyDescent="0.2">
      <c r="A742" s="477"/>
      <c r="B742" s="135"/>
      <c r="C742" s="136"/>
      <c r="D742" s="137"/>
      <c r="E742" s="138"/>
      <c r="F742" s="137"/>
      <c r="G742" s="127"/>
      <c r="H742" s="143"/>
      <c r="I742" s="143"/>
      <c r="K742" s="6"/>
      <c r="L742" s="6"/>
    </row>
    <row r="743" spans="1:12" x14ac:dyDescent="0.2">
      <c r="A743" s="477"/>
      <c r="B743" s="135"/>
      <c r="C743" s="136"/>
      <c r="D743" s="137"/>
      <c r="E743" s="138"/>
      <c r="F743" s="137"/>
      <c r="G743" s="127"/>
      <c r="H743" s="143"/>
      <c r="I743" s="143"/>
      <c r="K743" s="6"/>
      <c r="L743" s="6"/>
    </row>
    <row r="744" spans="1:12" x14ac:dyDescent="0.2">
      <c r="A744" s="477"/>
      <c r="B744" s="135"/>
      <c r="C744" s="136"/>
      <c r="D744" s="137"/>
      <c r="E744" s="138"/>
      <c r="F744" s="137"/>
      <c r="G744" s="127"/>
      <c r="H744" s="143"/>
      <c r="I744" s="143"/>
      <c r="K744" s="6"/>
      <c r="L744" s="6"/>
    </row>
    <row r="745" spans="1:12" x14ac:dyDescent="0.2">
      <c r="A745" s="477"/>
      <c r="B745" s="135"/>
      <c r="C745" s="136"/>
      <c r="D745" s="137"/>
      <c r="E745" s="138"/>
      <c r="F745" s="137"/>
      <c r="G745" s="127"/>
      <c r="H745" s="143"/>
      <c r="I745" s="143"/>
      <c r="K745" s="6"/>
      <c r="L745" s="6"/>
    </row>
    <row r="746" spans="1:12" x14ac:dyDescent="0.2">
      <c r="A746" s="477"/>
      <c r="B746" s="135"/>
      <c r="C746" s="136"/>
      <c r="D746" s="137"/>
      <c r="E746" s="138"/>
      <c r="F746" s="137"/>
      <c r="G746" s="127"/>
      <c r="H746" s="143"/>
      <c r="I746" s="143"/>
      <c r="K746" s="6"/>
      <c r="L746" s="6"/>
    </row>
    <row r="747" spans="1:12" x14ac:dyDescent="0.2">
      <c r="A747" s="477"/>
      <c r="B747" s="135"/>
      <c r="C747" s="136"/>
      <c r="D747" s="137"/>
      <c r="E747" s="138"/>
      <c r="F747" s="137"/>
      <c r="G747" s="127"/>
      <c r="H747" s="143"/>
      <c r="I747" s="143"/>
      <c r="K747" s="6"/>
      <c r="L747" s="6"/>
    </row>
    <row r="748" spans="1:12" x14ac:dyDescent="0.2">
      <c r="A748" s="477"/>
      <c r="B748" s="135"/>
      <c r="C748" s="136"/>
      <c r="D748" s="137"/>
      <c r="E748" s="138"/>
      <c r="F748" s="137"/>
      <c r="G748" s="127"/>
      <c r="H748" s="143"/>
      <c r="I748" s="143"/>
      <c r="K748" s="6"/>
      <c r="L748" s="6"/>
    </row>
    <row r="749" spans="1:12" x14ac:dyDescent="0.2">
      <c r="A749" s="477"/>
      <c r="B749" s="135"/>
      <c r="C749" s="136"/>
      <c r="D749" s="137"/>
      <c r="E749" s="138"/>
      <c r="F749" s="137"/>
      <c r="G749" s="127"/>
      <c r="H749" s="143"/>
      <c r="I749" s="143"/>
      <c r="K749" s="6"/>
      <c r="L749" s="6"/>
    </row>
    <row r="750" spans="1:12" x14ac:dyDescent="0.2">
      <c r="A750" s="477"/>
      <c r="B750" s="135"/>
      <c r="C750" s="136"/>
      <c r="D750" s="137"/>
      <c r="E750" s="138"/>
      <c r="F750" s="137"/>
      <c r="G750" s="127"/>
      <c r="H750" s="143"/>
      <c r="I750" s="143"/>
      <c r="K750" s="6"/>
      <c r="L750" s="6"/>
    </row>
    <row r="751" spans="1:12" x14ac:dyDescent="0.2">
      <c r="A751" s="477"/>
      <c r="B751" s="135"/>
      <c r="C751" s="136"/>
      <c r="D751" s="137"/>
      <c r="E751" s="138"/>
      <c r="F751" s="137"/>
      <c r="G751" s="127"/>
      <c r="H751" s="143"/>
      <c r="I751" s="143"/>
      <c r="K751" s="6"/>
      <c r="L751" s="6"/>
    </row>
    <row r="752" spans="1:12" x14ac:dyDescent="0.2">
      <c r="A752" s="477"/>
      <c r="B752" s="135"/>
      <c r="C752" s="136"/>
      <c r="D752" s="137"/>
      <c r="E752" s="138"/>
      <c r="F752" s="137"/>
      <c r="G752" s="127"/>
      <c r="H752" s="143"/>
      <c r="I752" s="143"/>
      <c r="K752" s="6"/>
      <c r="L752" s="6"/>
    </row>
    <row r="753" spans="1:12" x14ac:dyDescent="0.2">
      <c r="A753" s="477"/>
      <c r="B753" s="135"/>
      <c r="C753" s="136"/>
      <c r="D753" s="137"/>
      <c r="E753" s="138"/>
      <c r="F753" s="137"/>
      <c r="G753" s="127"/>
      <c r="H753" s="143"/>
      <c r="I753" s="143"/>
      <c r="K753" s="6"/>
      <c r="L753" s="6"/>
    </row>
    <row r="754" spans="1:12" x14ac:dyDescent="0.2">
      <c r="A754" s="477"/>
      <c r="B754" s="135"/>
      <c r="C754" s="136"/>
      <c r="D754" s="137"/>
      <c r="E754" s="138"/>
      <c r="F754" s="137"/>
      <c r="G754" s="127"/>
      <c r="H754" s="143"/>
      <c r="I754" s="143"/>
      <c r="K754" s="6"/>
      <c r="L754" s="6"/>
    </row>
    <row r="755" spans="1:12" x14ac:dyDescent="0.2">
      <c r="A755" s="477"/>
      <c r="B755" s="135"/>
      <c r="C755" s="136"/>
      <c r="D755" s="137"/>
      <c r="E755" s="138"/>
      <c r="F755" s="137"/>
      <c r="G755" s="127"/>
      <c r="H755" s="143"/>
      <c r="I755" s="143"/>
      <c r="K755" s="6"/>
      <c r="L755" s="6"/>
    </row>
    <row r="756" spans="1:12" x14ac:dyDescent="0.2">
      <c r="A756" s="477"/>
      <c r="B756" s="135"/>
      <c r="C756" s="136"/>
      <c r="D756" s="137"/>
      <c r="E756" s="138"/>
      <c r="F756" s="137"/>
      <c r="G756" s="127"/>
      <c r="H756" s="143"/>
      <c r="I756" s="143"/>
      <c r="K756" s="6"/>
      <c r="L756" s="6"/>
    </row>
    <row r="757" spans="1:12" x14ac:dyDescent="0.2">
      <c r="A757" s="477"/>
      <c r="B757" s="135"/>
      <c r="C757" s="136"/>
      <c r="D757" s="137"/>
      <c r="E757" s="138"/>
      <c r="F757" s="137"/>
      <c r="G757" s="127"/>
      <c r="H757" s="143"/>
      <c r="I757" s="143"/>
      <c r="K757" s="6"/>
      <c r="L757" s="6"/>
    </row>
    <row r="758" spans="1:12" x14ac:dyDescent="0.2">
      <c r="A758" s="477"/>
      <c r="B758" s="135"/>
      <c r="C758" s="136"/>
      <c r="D758" s="137"/>
      <c r="E758" s="138"/>
      <c r="F758" s="137"/>
      <c r="G758" s="127"/>
      <c r="H758" s="143"/>
      <c r="I758" s="143"/>
      <c r="K758" s="6"/>
      <c r="L758" s="6"/>
    </row>
    <row r="759" spans="1:12" x14ac:dyDescent="0.2">
      <c r="A759" s="477"/>
      <c r="B759" s="135"/>
      <c r="C759" s="136"/>
      <c r="D759" s="137"/>
      <c r="E759" s="138"/>
      <c r="F759" s="137"/>
      <c r="G759" s="127"/>
      <c r="H759" s="143"/>
      <c r="I759" s="143"/>
      <c r="K759" s="6"/>
      <c r="L759" s="6"/>
    </row>
    <row r="760" spans="1:12" x14ac:dyDescent="0.2">
      <c r="A760" s="477"/>
      <c r="B760" s="135"/>
      <c r="C760" s="136"/>
      <c r="D760" s="137"/>
      <c r="E760" s="138"/>
      <c r="F760" s="137"/>
      <c r="G760" s="127"/>
      <c r="H760" s="143"/>
      <c r="I760" s="143"/>
      <c r="K760" s="6"/>
      <c r="L760" s="6"/>
    </row>
    <row r="761" spans="1:12" x14ac:dyDescent="0.2">
      <c r="A761" s="477"/>
      <c r="B761" s="135"/>
      <c r="C761" s="136"/>
      <c r="D761" s="137"/>
      <c r="E761" s="138"/>
      <c r="F761" s="137"/>
      <c r="G761" s="127"/>
      <c r="H761" s="143"/>
      <c r="I761" s="143"/>
      <c r="K761" s="6"/>
      <c r="L761" s="6"/>
    </row>
    <row r="762" spans="1:12" x14ac:dyDescent="0.2">
      <c r="A762" s="477"/>
      <c r="B762" s="135"/>
      <c r="C762" s="136"/>
      <c r="D762" s="137"/>
      <c r="E762" s="138"/>
      <c r="F762" s="137"/>
      <c r="G762" s="127"/>
      <c r="H762" s="143"/>
      <c r="I762" s="143"/>
      <c r="K762" s="6"/>
      <c r="L762" s="6"/>
    </row>
    <row r="763" spans="1:12" x14ac:dyDescent="0.2">
      <c r="A763" s="477"/>
      <c r="B763" s="135"/>
      <c r="C763" s="136"/>
      <c r="D763" s="137"/>
      <c r="E763" s="138"/>
      <c r="F763" s="137"/>
      <c r="G763" s="127"/>
      <c r="H763" s="143"/>
      <c r="I763" s="143"/>
      <c r="K763" s="6"/>
      <c r="L763" s="6"/>
    </row>
    <row r="764" spans="1:12" x14ac:dyDescent="0.2">
      <c r="A764" s="477"/>
      <c r="B764" s="135"/>
      <c r="C764" s="136"/>
      <c r="D764" s="137"/>
      <c r="E764" s="138"/>
      <c r="F764" s="137"/>
      <c r="G764" s="127"/>
      <c r="H764" s="143"/>
      <c r="I764" s="143"/>
      <c r="K764" s="6"/>
      <c r="L764" s="6"/>
    </row>
    <row r="765" spans="1:12" x14ac:dyDescent="0.2">
      <c r="A765" s="477"/>
      <c r="B765" s="135"/>
      <c r="C765" s="136"/>
      <c r="D765" s="137"/>
      <c r="E765" s="138"/>
      <c r="F765" s="137"/>
      <c r="G765" s="127"/>
      <c r="H765" s="143"/>
      <c r="I765" s="143"/>
      <c r="K765" s="6"/>
      <c r="L765" s="6"/>
    </row>
    <row r="766" spans="1:12" x14ac:dyDescent="0.2">
      <c r="A766" s="477"/>
      <c r="B766" s="135"/>
      <c r="C766" s="136"/>
      <c r="D766" s="137"/>
      <c r="E766" s="138"/>
      <c r="F766" s="137"/>
      <c r="G766" s="127"/>
      <c r="H766" s="143"/>
      <c r="I766" s="143"/>
      <c r="K766" s="6"/>
      <c r="L766" s="6"/>
    </row>
    <row r="767" spans="1:12" x14ac:dyDescent="0.2">
      <c r="A767" s="477"/>
      <c r="B767" s="135"/>
      <c r="C767" s="136"/>
      <c r="D767" s="137"/>
      <c r="E767" s="138"/>
      <c r="F767" s="137"/>
      <c r="G767" s="127"/>
      <c r="H767" s="143"/>
      <c r="I767" s="143"/>
      <c r="K767" s="6"/>
      <c r="L767" s="6"/>
    </row>
    <row r="768" spans="1:12" x14ac:dyDescent="0.2">
      <c r="A768" s="477"/>
      <c r="B768" s="135"/>
      <c r="C768" s="136"/>
      <c r="D768" s="137"/>
      <c r="E768" s="138"/>
      <c r="F768" s="137"/>
      <c r="G768" s="127"/>
      <c r="H768" s="143"/>
      <c r="I768" s="143"/>
      <c r="K768" s="6"/>
      <c r="L768" s="6"/>
    </row>
    <row r="769" spans="1:12" x14ac:dyDescent="0.2">
      <c r="A769" s="477"/>
      <c r="B769" s="135"/>
      <c r="C769" s="136"/>
      <c r="D769" s="137"/>
      <c r="E769" s="138"/>
      <c r="F769" s="137"/>
      <c r="G769" s="127"/>
      <c r="H769" s="143"/>
      <c r="I769" s="143"/>
      <c r="K769" s="6"/>
      <c r="L769" s="6"/>
    </row>
    <row r="770" spans="1:12" x14ac:dyDescent="0.2">
      <c r="A770" s="477"/>
      <c r="B770" s="135"/>
      <c r="C770" s="136"/>
      <c r="D770" s="137"/>
      <c r="E770" s="138"/>
      <c r="F770" s="137"/>
      <c r="G770" s="127"/>
      <c r="H770" s="143"/>
      <c r="I770" s="143"/>
      <c r="K770" s="6"/>
      <c r="L770" s="6"/>
    </row>
    <row r="771" spans="1:12" x14ac:dyDescent="0.2">
      <c r="A771" s="477"/>
      <c r="B771" s="135"/>
      <c r="C771" s="136"/>
      <c r="D771" s="137"/>
      <c r="E771" s="138"/>
      <c r="F771" s="137"/>
      <c r="G771" s="127"/>
      <c r="H771" s="143"/>
      <c r="I771" s="143"/>
      <c r="K771" s="6"/>
      <c r="L771" s="6"/>
    </row>
    <row r="772" spans="1:12" x14ac:dyDescent="0.2">
      <c r="A772" s="477"/>
      <c r="B772" s="135"/>
      <c r="C772" s="136"/>
      <c r="D772" s="137"/>
      <c r="E772" s="138"/>
      <c r="F772" s="137"/>
      <c r="G772" s="127"/>
      <c r="H772" s="143"/>
      <c r="I772" s="143"/>
      <c r="K772" s="6"/>
      <c r="L772" s="6"/>
    </row>
    <row r="773" spans="1:12" x14ac:dyDescent="0.2">
      <c r="A773" s="477"/>
      <c r="B773" s="135"/>
      <c r="C773" s="136"/>
      <c r="D773" s="137"/>
      <c r="E773" s="138"/>
      <c r="F773" s="137"/>
      <c r="G773" s="127"/>
      <c r="H773" s="143"/>
      <c r="I773" s="143"/>
      <c r="K773" s="6"/>
      <c r="L773" s="6"/>
    </row>
    <row r="774" spans="1:12" x14ac:dyDescent="0.2">
      <c r="A774" s="477"/>
      <c r="B774" s="135"/>
      <c r="C774" s="136"/>
      <c r="D774" s="137"/>
      <c r="E774" s="138"/>
      <c r="F774" s="137"/>
      <c r="G774" s="127"/>
      <c r="H774" s="143"/>
      <c r="I774" s="143"/>
      <c r="K774" s="6"/>
      <c r="L774" s="6"/>
    </row>
    <row r="775" spans="1:12" x14ac:dyDescent="0.2">
      <c r="A775" s="477"/>
      <c r="B775" s="135"/>
      <c r="C775" s="136"/>
      <c r="D775" s="137"/>
      <c r="E775" s="138"/>
      <c r="F775" s="137"/>
      <c r="G775" s="127"/>
      <c r="H775" s="143"/>
      <c r="I775" s="143"/>
      <c r="K775" s="6"/>
      <c r="L775" s="6"/>
    </row>
    <row r="776" spans="1:12" x14ac:dyDescent="0.2">
      <c r="A776" s="477"/>
      <c r="B776" s="135"/>
      <c r="C776" s="136"/>
      <c r="D776" s="137"/>
      <c r="E776" s="138"/>
      <c r="F776" s="137"/>
      <c r="G776" s="127"/>
      <c r="H776" s="143"/>
      <c r="I776" s="143"/>
      <c r="K776" s="6"/>
      <c r="L776" s="6"/>
    </row>
    <row r="777" spans="1:12" x14ac:dyDescent="0.2">
      <c r="A777" s="477"/>
      <c r="B777" s="135"/>
      <c r="C777" s="136"/>
      <c r="D777" s="137"/>
      <c r="E777" s="138"/>
      <c r="F777" s="137"/>
      <c r="G777" s="127"/>
      <c r="H777" s="143"/>
      <c r="I777" s="143"/>
      <c r="K777" s="6"/>
      <c r="L777" s="6"/>
    </row>
    <row r="778" spans="1:12" x14ac:dyDescent="0.2">
      <c r="A778" s="477"/>
      <c r="B778" s="135"/>
      <c r="C778" s="136"/>
      <c r="D778" s="137"/>
      <c r="E778" s="138"/>
      <c r="F778" s="137"/>
      <c r="G778" s="127"/>
      <c r="H778" s="143"/>
      <c r="I778" s="143"/>
      <c r="K778" s="6"/>
      <c r="L778" s="6"/>
    </row>
    <row r="779" spans="1:12" x14ac:dyDescent="0.2">
      <c r="A779" s="477"/>
      <c r="B779" s="135"/>
      <c r="C779" s="136"/>
      <c r="D779" s="137"/>
      <c r="E779" s="138"/>
      <c r="F779" s="137"/>
      <c r="G779" s="127"/>
      <c r="H779" s="143"/>
      <c r="I779" s="143"/>
      <c r="K779" s="6"/>
      <c r="L779" s="6"/>
    </row>
    <row r="780" spans="1:12" x14ac:dyDescent="0.2">
      <c r="A780" s="477"/>
      <c r="B780" s="135"/>
      <c r="C780" s="136"/>
      <c r="D780" s="137"/>
      <c r="E780" s="138"/>
      <c r="F780" s="137"/>
      <c r="G780" s="127"/>
      <c r="H780" s="143"/>
      <c r="I780" s="143"/>
      <c r="K780" s="6"/>
      <c r="L780" s="6"/>
    </row>
    <row r="781" spans="1:12" x14ac:dyDescent="0.2">
      <c r="A781" s="477"/>
      <c r="B781" s="135"/>
      <c r="C781" s="136"/>
      <c r="D781" s="137"/>
      <c r="E781" s="138"/>
      <c r="F781" s="137"/>
      <c r="G781" s="127"/>
      <c r="H781" s="143"/>
      <c r="I781" s="143"/>
      <c r="K781" s="6"/>
      <c r="L781" s="6"/>
    </row>
    <row r="782" spans="1:12" x14ac:dyDescent="0.2">
      <c r="A782" s="477"/>
      <c r="B782" s="135"/>
      <c r="C782" s="136"/>
      <c r="D782" s="137"/>
      <c r="E782" s="138"/>
      <c r="F782" s="137"/>
      <c r="G782" s="127"/>
      <c r="H782" s="143"/>
      <c r="I782" s="143"/>
      <c r="K782" s="6"/>
      <c r="L782" s="6"/>
    </row>
    <row r="783" spans="1:12" x14ac:dyDescent="0.2">
      <c r="A783" s="477"/>
      <c r="B783" s="135"/>
      <c r="C783" s="136"/>
      <c r="D783" s="137"/>
      <c r="E783" s="138"/>
      <c r="F783" s="137"/>
      <c r="G783" s="127"/>
      <c r="H783" s="143"/>
      <c r="I783" s="143"/>
      <c r="K783" s="6"/>
      <c r="L783" s="6"/>
    </row>
    <row r="784" spans="1:12" x14ac:dyDescent="0.2">
      <c r="A784" s="477"/>
      <c r="B784" s="135"/>
      <c r="C784" s="136"/>
      <c r="D784" s="137"/>
      <c r="E784" s="138"/>
      <c r="F784" s="137"/>
      <c r="G784" s="127"/>
      <c r="H784" s="143"/>
      <c r="I784" s="143"/>
      <c r="K784" s="6"/>
      <c r="L784" s="6"/>
    </row>
    <row r="785" spans="1:12" x14ac:dyDescent="0.2">
      <c r="A785" s="477"/>
      <c r="B785" s="135"/>
      <c r="C785" s="136"/>
      <c r="D785" s="137"/>
      <c r="E785" s="138"/>
      <c r="F785" s="137"/>
      <c r="G785" s="127"/>
      <c r="H785" s="143"/>
      <c r="I785" s="143"/>
      <c r="K785" s="6"/>
      <c r="L785" s="6"/>
    </row>
    <row r="786" spans="1:12" x14ac:dyDescent="0.2">
      <c r="A786" s="477"/>
      <c r="B786" s="135"/>
      <c r="C786" s="136"/>
      <c r="D786" s="137"/>
      <c r="E786" s="138"/>
      <c r="F786" s="137"/>
      <c r="G786" s="127"/>
      <c r="H786" s="143"/>
      <c r="I786" s="143"/>
      <c r="K786" s="6"/>
      <c r="L786" s="6"/>
    </row>
    <row r="787" spans="1:12" x14ac:dyDescent="0.2">
      <c r="A787" s="477"/>
      <c r="B787" s="135"/>
      <c r="C787" s="136"/>
      <c r="D787" s="137"/>
      <c r="E787" s="138"/>
      <c r="F787" s="137"/>
      <c r="G787" s="127"/>
      <c r="H787" s="143"/>
      <c r="I787" s="143"/>
      <c r="K787" s="6"/>
      <c r="L787" s="6"/>
    </row>
    <row r="788" spans="1:12" x14ac:dyDescent="0.2">
      <c r="A788" s="477"/>
      <c r="B788" s="135"/>
      <c r="C788" s="136"/>
      <c r="D788" s="137"/>
      <c r="E788" s="138"/>
      <c r="F788" s="137"/>
      <c r="G788" s="127"/>
      <c r="H788" s="143"/>
      <c r="I788" s="143"/>
      <c r="K788" s="6"/>
      <c r="L788" s="6"/>
    </row>
    <row r="789" spans="1:12" x14ac:dyDescent="0.2">
      <c r="A789" s="477"/>
      <c r="B789" s="135"/>
      <c r="C789" s="136"/>
      <c r="D789" s="137"/>
      <c r="E789" s="138"/>
      <c r="F789" s="137"/>
      <c r="G789" s="127"/>
      <c r="H789" s="143"/>
      <c r="I789" s="143"/>
      <c r="K789" s="6"/>
      <c r="L789" s="6"/>
    </row>
    <row r="790" spans="1:12" x14ac:dyDescent="0.2">
      <c r="A790" s="477"/>
      <c r="B790" s="135"/>
      <c r="C790" s="136"/>
      <c r="D790" s="137"/>
      <c r="E790" s="138"/>
      <c r="F790" s="137"/>
      <c r="G790" s="127"/>
      <c r="H790" s="143"/>
      <c r="I790" s="143"/>
      <c r="K790" s="6"/>
      <c r="L790" s="6"/>
    </row>
    <row r="791" spans="1:12" x14ac:dyDescent="0.2">
      <c r="A791" s="477"/>
      <c r="B791" s="135"/>
      <c r="C791" s="136"/>
      <c r="D791" s="137"/>
      <c r="E791" s="138"/>
      <c r="F791" s="137"/>
      <c r="G791" s="127"/>
      <c r="H791" s="143"/>
      <c r="I791" s="143"/>
      <c r="K791" s="6"/>
      <c r="L791" s="6"/>
    </row>
    <row r="792" spans="1:12" x14ac:dyDescent="0.2">
      <c r="A792" s="477"/>
      <c r="B792" s="135"/>
      <c r="C792" s="136"/>
      <c r="D792" s="137"/>
      <c r="E792" s="138"/>
      <c r="F792" s="137"/>
      <c r="G792" s="127"/>
      <c r="H792" s="143"/>
      <c r="I792" s="143"/>
      <c r="K792" s="6"/>
      <c r="L792" s="6"/>
    </row>
    <row r="793" spans="1:12" x14ac:dyDescent="0.2">
      <c r="A793" s="477"/>
      <c r="B793" s="135"/>
      <c r="C793" s="136"/>
      <c r="D793" s="137"/>
      <c r="E793" s="138"/>
      <c r="F793" s="137"/>
      <c r="G793" s="127"/>
      <c r="H793" s="143"/>
      <c r="I793" s="143"/>
      <c r="K793" s="6"/>
      <c r="L793" s="6"/>
    </row>
    <row r="794" spans="1:12" x14ac:dyDescent="0.2">
      <c r="A794" s="477"/>
      <c r="B794" s="135"/>
      <c r="C794" s="136"/>
      <c r="D794" s="137"/>
      <c r="E794" s="138"/>
      <c r="F794" s="137"/>
      <c r="G794" s="127"/>
      <c r="H794" s="143"/>
      <c r="I794" s="143"/>
      <c r="K794" s="6"/>
      <c r="L794" s="6"/>
    </row>
    <row r="795" spans="1:12" x14ac:dyDescent="0.2">
      <c r="A795" s="477"/>
      <c r="B795" s="135"/>
      <c r="C795" s="136"/>
      <c r="D795" s="137"/>
      <c r="E795" s="138"/>
      <c r="F795" s="137"/>
      <c r="G795" s="127"/>
      <c r="H795" s="143"/>
      <c r="I795" s="143"/>
      <c r="K795" s="6"/>
      <c r="L795" s="6"/>
    </row>
    <row r="796" spans="1:12" x14ac:dyDescent="0.2">
      <c r="A796" s="477"/>
      <c r="B796" s="135"/>
      <c r="C796" s="136"/>
      <c r="D796" s="137"/>
      <c r="E796" s="138"/>
      <c r="F796" s="137"/>
      <c r="G796" s="127"/>
      <c r="H796" s="143"/>
      <c r="I796" s="143"/>
      <c r="K796" s="6"/>
      <c r="L796" s="6"/>
    </row>
    <row r="797" spans="1:12" x14ac:dyDescent="0.2">
      <c r="A797" s="477"/>
      <c r="B797" s="135"/>
      <c r="C797" s="136"/>
      <c r="D797" s="137"/>
      <c r="E797" s="138"/>
      <c r="F797" s="137"/>
      <c r="G797" s="127"/>
      <c r="H797" s="143"/>
      <c r="I797" s="143"/>
      <c r="K797" s="6"/>
      <c r="L797" s="6"/>
    </row>
    <row r="798" spans="1:12" x14ac:dyDescent="0.2">
      <c r="A798" s="477"/>
      <c r="B798" s="135"/>
      <c r="C798" s="136"/>
      <c r="D798" s="137"/>
      <c r="E798" s="138"/>
      <c r="F798" s="137"/>
      <c r="G798" s="127"/>
      <c r="H798" s="143"/>
      <c r="I798" s="143"/>
      <c r="K798" s="6"/>
      <c r="L798" s="6"/>
    </row>
    <row r="799" spans="1:12" x14ac:dyDescent="0.2">
      <c r="A799" s="477"/>
      <c r="B799" s="135"/>
      <c r="C799" s="136"/>
      <c r="D799" s="137"/>
      <c r="E799" s="138"/>
      <c r="F799" s="137"/>
      <c r="G799" s="127"/>
      <c r="H799" s="143"/>
      <c r="I799" s="143"/>
      <c r="K799" s="6"/>
      <c r="L799" s="6"/>
    </row>
    <row r="800" spans="1:12" x14ac:dyDescent="0.2">
      <c r="A800" s="477"/>
      <c r="B800" s="135"/>
      <c r="C800" s="136"/>
      <c r="D800" s="137"/>
      <c r="E800" s="138"/>
      <c r="F800" s="137"/>
      <c r="G800" s="127"/>
      <c r="H800" s="143"/>
      <c r="I800" s="143"/>
      <c r="K800" s="6"/>
      <c r="L800" s="6"/>
    </row>
    <row r="801" spans="1:12" x14ac:dyDescent="0.2">
      <c r="A801" s="477"/>
      <c r="B801" s="135"/>
      <c r="C801" s="136"/>
      <c r="D801" s="137"/>
      <c r="E801" s="138"/>
      <c r="F801" s="137"/>
      <c r="G801" s="127"/>
      <c r="H801" s="143"/>
      <c r="I801" s="143"/>
      <c r="K801" s="6"/>
      <c r="L801" s="6"/>
    </row>
    <row r="802" spans="1:12" x14ac:dyDescent="0.2">
      <c r="A802" s="477"/>
      <c r="B802" s="135"/>
      <c r="C802" s="136"/>
      <c r="D802" s="137"/>
      <c r="E802" s="138"/>
      <c r="F802" s="137"/>
      <c r="G802" s="127"/>
      <c r="H802" s="143"/>
      <c r="I802" s="143"/>
      <c r="K802" s="6"/>
      <c r="L802" s="6"/>
    </row>
    <row r="803" spans="1:12" x14ac:dyDescent="0.2">
      <c r="A803" s="477"/>
      <c r="B803" s="135"/>
      <c r="C803" s="136"/>
      <c r="D803" s="137"/>
      <c r="E803" s="138"/>
      <c r="F803" s="137"/>
      <c r="G803" s="127"/>
      <c r="H803" s="143"/>
      <c r="I803" s="143"/>
      <c r="K803" s="6"/>
      <c r="L803" s="6"/>
    </row>
    <row r="804" spans="1:12" x14ac:dyDescent="0.2">
      <c r="A804" s="477"/>
      <c r="B804" s="135"/>
      <c r="C804" s="136"/>
      <c r="D804" s="137"/>
      <c r="E804" s="138"/>
      <c r="F804" s="137"/>
      <c r="G804" s="127"/>
      <c r="H804" s="143"/>
      <c r="I804" s="143"/>
      <c r="K804" s="6"/>
      <c r="L804" s="6"/>
    </row>
    <row r="805" spans="1:12" x14ac:dyDescent="0.2">
      <c r="A805" s="477"/>
      <c r="B805" s="135"/>
      <c r="C805" s="136"/>
      <c r="D805" s="137"/>
      <c r="E805" s="138"/>
      <c r="F805" s="137"/>
      <c r="G805" s="127"/>
      <c r="H805" s="143"/>
      <c r="I805" s="143"/>
      <c r="K805" s="6"/>
      <c r="L805" s="6"/>
    </row>
    <row r="806" spans="1:12" x14ac:dyDescent="0.2">
      <c r="A806" s="477"/>
      <c r="B806" s="135"/>
      <c r="C806" s="136"/>
      <c r="D806" s="137"/>
      <c r="E806" s="138"/>
      <c r="F806" s="137"/>
      <c r="G806" s="127"/>
      <c r="H806" s="143"/>
      <c r="I806" s="143"/>
      <c r="K806" s="6"/>
      <c r="L806" s="6"/>
    </row>
    <row r="807" spans="1:12" x14ac:dyDescent="0.2">
      <c r="A807" s="477"/>
      <c r="B807" s="135"/>
      <c r="C807" s="136"/>
      <c r="D807" s="137"/>
      <c r="E807" s="138"/>
      <c r="F807" s="137"/>
      <c r="G807" s="127"/>
      <c r="H807" s="143"/>
      <c r="I807" s="143"/>
      <c r="K807" s="6"/>
      <c r="L807" s="6"/>
    </row>
    <row r="808" spans="1:12" x14ac:dyDescent="0.2">
      <c r="A808" s="477"/>
      <c r="B808" s="135"/>
      <c r="C808" s="136"/>
      <c r="D808" s="137"/>
      <c r="E808" s="138"/>
      <c r="F808" s="137"/>
      <c r="G808" s="127"/>
      <c r="H808" s="143"/>
      <c r="I808" s="143"/>
      <c r="K808" s="6"/>
      <c r="L808" s="6"/>
    </row>
    <row r="809" spans="1:12" x14ac:dyDescent="0.2">
      <c r="A809" s="477"/>
      <c r="B809" s="135"/>
      <c r="C809" s="136"/>
      <c r="D809" s="137"/>
      <c r="E809" s="138"/>
      <c r="F809" s="137"/>
      <c r="G809" s="127"/>
      <c r="H809" s="143"/>
      <c r="I809" s="143"/>
      <c r="K809" s="6"/>
      <c r="L809" s="6"/>
    </row>
    <row r="810" spans="1:12" x14ac:dyDescent="0.2">
      <c r="A810" s="477"/>
      <c r="B810" s="135"/>
      <c r="C810" s="136"/>
      <c r="D810" s="137"/>
      <c r="E810" s="138"/>
      <c r="F810" s="137"/>
      <c r="G810" s="127"/>
      <c r="H810" s="143"/>
      <c r="I810" s="143"/>
      <c r="K810" s="6"/>
      <c r="L810" s="6"/>
    </row>
    <row r="811" spans="1:12" x14ac:dyDescent="0.2">
      <c r="A811" s="477"/>
      <c r="B811" s="135"/>
      <c r="C811" s="136"/>
      <c r="D811" s="137"/>
      <c r="E811" s="138"/>
      <c r="F811" s="137"/>
      <c r="G811" s="127"/>
      <c r="H811" s="143"/>
      <c r="I811" s="143"/>
      <c r="K811" s="6"/>
      <c r="L811" s="6"/>
    </row>
    <row r="812" spans="1:12" x14ac:dyDescent="0.2">
      <c r="A812" s="477"/>
      <c r="B812" s="135"/>
      <c r="C812" s="136"/>
      <c r="D812" s="137"/>
      <c r="E812" s="138"/>
      <c r="F812" s="137"/>
      <c r="G812" s="127"/>
      <c r="H812" s="143"/>
      <c r="I812" s="143"/>
      <c r="K812" s="6"/>
      <c r="L812" s="6"/>
    </row>
    <row r="813" spans="1:12" x14ac:dyDescent="0.2">
      <c r="A813" s="477"/>
      <c r="B813" s="135"/>
      <c r="C813" s="136"/>
      <c r="D813" s="137"/>
      <c r="E813" s="138"/>
      <c r="F813" s="137"/>
      <c r="G813" s="127"/>
      <c r="H813" s="143"/>
      <c r="I813" s="143"/>
      <c r="K813" s="6"/>
      <c r="L813" s="6"/>
    </row>
    <row r="814" spans="1:12" x14ac:dyDescent="0.2">
      <c r="A814" s="477"/>
      <c r="B814" s="135"/>
      <c r="C814" s="136"/>
      <c r="D814" s="137"/>
      <c r="E814" s="138"/>
      <c r="F814" s="137"/>
      <c r="G814" s="127"/>
      <c r="H814" s="143"/>
      <c r="I814" s="143"/>
      <c r="K814" s="6"/>
      <c r="L814" s="6"/>
    </row>
    <row r="815" spans="1:12" x14ac:dyDescent="0.2">
      <c r="A815" s="477"/>
      <c r="B815" s="135"/>
      <c r="C815" s="136"/>
      <c r="D815" s="137"/>
      <c r="E815" s="138"/>
      <c r="F815" s="137"/>
      <c r="G815" s="127"/>
      <c r="H815" s="143"/>
      <c r="I815" s="143"/>
      <c r="K815" s="6"/>
      <c r="L815" s="6"/>
    </row>
    <row r="816" spans="1:12" x14ac:dyDescent="0.2">
      <c r="A816" s="477"/>
      <c r="B816" s="135"/>
      <c r="C816" s="136"/>
      <c r="D816" s="137"/>
      <c r="E816" s="138"/>
      <c r="F816" s="137"/>
      <c r="G816" s="127"/>
      <c r="H816" s="143"/>
      <c r="I816" s="143"/>
      <c r="K816" s="6"/>
      <c r="L816" s="6"/>
    </row>
    <row r="817" spans="1:12" x14ac:dyDescent="0.2">
      <c r="A817" s="477"/>
      <c r="B817" s="135"/>
      <c r="C817" s="136"/>
      <c r="D817" s="137"/>
      <c r="E817" s="138"/>
      <c r="F817" s="137"/>
      <c r="G817" s="127"/>
      <c r="H817" s="143"/>
      <c r="I817" s="143"/>
      <c r="K817" s="6"/>
      <c r="L817" s="6"/>
    </row>
    <row r="818" spans="1:12" x14ac:dyDescent="0.2">
      <c r="A818" s="477"/>
      <c r="B818" s="135"/>
      <c r="C818" s="136"/>
      <c r="D818" s="137"/>
      <c r="E818" s="138"/>
      <c r="F818" s="137"/>
      <c r="G818" s="127"/>
      <c r="H818" s="143"/>
      <c r="I818" s="143"/>
      <c r="K818" s="6"/>
      <c r="L818" s="6"/>
    </row>
    <row r="819" spans="1:12" x14ac:dyDescent="0.2">
      <c r="A819" s="477"/>
      <c r="B819" s="135"/>
      <c r="C819" s="136"/>
      <c r="D819" s="137"/>
      <c r="E819" s="138"/>
      <c r="F819" s="137"/>
      <c r="G819" s="127"/>
      <c r="H819" s="143"/>
      <c r="I819" s="143"/>
      <c r="K819" s="6"/>
      <c r="L819" s="6"/>
    </row>
    <row r="820" spans="1:12" x14ac:dyDescent="0.2">
      <c r="A820" s="477"/>
      <c r="B820" s="135"/>
      <c r="C820" s="136"/>
      <c r="D820" s="137"/>
      <c r="E820" s="138"/>
      <c r="F820" s="137"/>
      <c r="G820" s="127"/>
      <c r="H820" s="143"/>
      <c r="I820" s="143"/>
      <c r="K820" s="6"/>
      <c r="L820" s="6"/>
    </row>
    <row r="821" spans="1:12" x14ac:dyDescent="0.2">
      <c r="A821" s="477"/>
      <c r="B821" s="135"/>
      <c r="C821" s="136"/>
      <c r="D821" s="137"/>
      <c r="E821" s="138"/>
      <c r="F821" s="137"/>
      <c r="G821" s="127"/>
      <c r="H821" s="143"/>
      <c r="I821" s="143"/>
      <c r="K821" s="6"/>
      <c r="L821" s="6"/>
    </row>
    <row r="822" spans="1:12" x14ac:dyDescent="0.2">
      <c r="A822" s="477"/>
      <c r="B822" s="135"/>
      <c r="C822" s="136"/>
      <c r="D822" s="137"/>
      <c r="E822" s="138"/>
      <c r="F822" s="137"/>
      <c r="G822" s="127"/>
      <c r="H822" s="143"/>
      <c r="I822" s="143"/>
      <c r="K822" s="6"/>
      <c r="L822" s="6"/>
    </row>
    <row r="823" spans="1:12" x14ac:dyDescent="0.2">
      <c r="A823" s="477"/>
      <c r="B823" s="135"/>
      <c r="C823" s="136"/>
      <c r="D823" s="137"/>
      <c r="E823" s="138"/>
      <c r="F823" s="137"/>
      <c r="G823" s="127"/>
      <c r="H823" s="143"/>
      <c r="I823" s="143"/>
      <c r="K823" s="6"/>
      <c r="L823" s="6"/>
    </row>
    <row r="824" spans="1:12" x14ac:dyDescent="0.2">
      <c r="A824" s="477"/>
      <c r="B824" s="135"/>
      <c r="C824" s="136"/>
      <c r="D824" s="137"/>
      <c r="E824" s="138"/>
      <c r="F824" s="137"/>
      <c r="G824" s="127"/>
      <c r="H824" s="143"/>
      <c r="I824" s="143"/>
      <c r="K824" s="6"/>
      <c r="L824" s="6"/>
    </row>
    <row r="825" spans="1:12" x14ac:dyDescent="0.2">
      <c r="A825" s="477"/>
      <c r="B825" s="135"/>
      <c r="C825" s="136"/>
      <c r="D825" s="137"/>
      <c r="E825" s="138"/>
      <c r="F825" s="137"/>
      <c r="G825" s="127"/>
      <c r="H825" s="143"/>
      <c r="I825" s="143"/>
      <c r="K825" s="6"/>
      <c r="L825" s="6"/>
    </row>
    <row r="826" spans="1:12" x14ac:dyDescent="0.2">
      <c r="A826" s="477"/>
      <c r="B826" s="135"/>
      <c r="C826" s="136"/>
      <c r="D826" s="137"/>
      <c r="E826" s="138"/>
      <c r="F826" s="137"/>
      <c r="G826" s="127"/>
      <c r="H826" s="143"/>
      <c r="I826" s="143"/>
      <c r="K826" s="6"/>
      <c r="L826" s="6"/>
    </row>
    <row r="827" spans="1:12" x14ac:dyDescent="0.2">
      <c r="A827" s="477"/>
      <c r="B827" s="135"/>
      <c r="C827" s="136"/>
      <c r="D827" s="137"/>
      <c r="E827" s="138"/>
      <c r="F827" s="137"/>
      <c r="G827" s="127"/>
      <c r="H827" s="143"/>
      <c r="I827" s="143"/>
      <c r="K827" s="6"/>
      <c r="L827" s="6"/>
    </row>
    <row r="828" spans="1:12" x14ac:dyDescent="0.2">
      <c r="A828" s="477"/>
      <c r="B828" s="135"/>
      <c r="C828" s="136"/>
      <c r="D828" s="137"/>
      <c r="E828" s="138"/>
      <c r="F828" s="137"/>
      <c r="G828" s="127"/>
      <c r="H828" s="143"/>
      <c r="I828" s="143"/>
      <c r="K828" s="6"/>
      <c r="L828" s="6"/>
    </row>
    <row r="829" spans="1:12" x14ac:dyDescent="0.2">
      <c r="A829" s="477"/>
      <c r="B829" s="135"/>
      <c r="C829" s="136"/>
      <c r="D829" s="137"/>
      <c r="E829" s="138"/>
      <c r="F829" s="137"/>
      <c r="G829" s="127"/>
      <c r="H829" s="143"/>
      <c r="I829" s="143"/>
      <c r="K829" s="6"/>
      <c r="L829" s="6"/>
    </row>
    <row r="830" spans="1:12" x14ac:dyDescent="0.2">
      <c r="A830" s="477"/>
      <c r="B830" s="135"/>
      <c r="C830" s="136"/>
      <c r="D830" s="137"/>
      <c r="E830" s="138"/>
      <c r="F830" s="137"/>
      <c r="G830" s="127"/>
      <c r="H830" s="143"/>
      <c r="I830" s="143"/>
      <c r="K830" s="6"/>
      <c r="L830" s="6"/>
    </row>
    <row r="831" spans="1:12" x14ac:dyDescent="0.2">
      <c r="A831" s="477"/>
      <c r="B831" s="135"/>
      <c r="C831" s="136"/>
      <c r="D831" s="137"/>
      <c r="E831" s="138"/>
      <c r="F831" s="137"/>
      <c r="G831" s="127"/>
      <c r="H831" s="143"/>
      <c r="I831" s="143"/>
      <c r="K831" s="6"/>
      <c r="L831" s="6"/>
    </row>
    <row r="832" spans="1:12" x14ac:dyDescent="0.2">
      <c r="A832" s="477"/>
      <c r="B832" s="135"/>
      <c r="C832" s="136"/>
      <c r="D832" s="137"/>
      <c r="E832" s="138"/>
      <c r="F832" s="137"/>
      <c r="G832" s="127"/>
      <c r="H832" s="143"/>
      <c r="I832" s="143"/>
      <c r="K832" s="6"/>
      <c r="L832" s="6"/>
    </row>
    <row r="833" spans="1:12" x14ac:dyDescent="0.2">
      <c r="A833" s="477"/>
      <c r="B833" s="135"/>
      <c r="C833" s="136"/>
      <c r="D833" s="137"/>
      <c r="E833" s="138"/>
      <c r="F833" s="137"/>
      <c r="G833" s="127"/>
      <c r="H833" s="143"/>
      <c r="I833" s="143"/>
      <c r="K833" s="6"/>
      <c r="L833" s="6"/>
    </row>
    <row r="834" spans="1:12" x14ac:dyDescent="0.2">
      <c r="A834" s="477"/>
      <c r="B834" s="135"/>
      <c r="C834" s="136"/>
      <c r="D834" s="137"/>
      <c r="E834" s="138"/>
      <c r="F834" s="137"/>
      <c r="G834" s="127"/>
      <c r="H834" s="143"/>
      <c r="I834" s="143"/>
      <c r="K834" s="6"/>
      <c r="L834" s="6"/>
    </row>
    <row r="835" spans="1:12" x14ac:dyDescent="0.2">
      <c r="A835" s="477"/>
      <c r="B835" s="135"/>
      <c r="C835" s="136"/>
      <c r="D835" s="137"/>
      <c r="E835" s="138"/>
      <c r="F835" s="137"/>
      <c r="G835" s="127"/>
      <c r="H835" s="143"/>
      <c r="I835" s="143"/>
      <c r="K835" s="6"/>
      <c r="L835" s="6"/>
    </row>
    <row r="836" spans="1:12" x14ac:dyDescent="0.2">
      <c r="A836" s="477"/>
      <c r="B836" s="135"/>
      <c r="C836" s="136"/>
      <c r="D836" s="137"/>
      <c r="E836" s="138"/>
      <c r="F836" s="137"/>
      <c r="G836" s="127"/>
      <c r="H836" s="143"/>
      <c r="I836" s="143"/>
      <c r="K836" s="6"/>
      <c r="L836" s="6"/>
    </row>
    <row r="837" spans="1:12" x14ac:dyDescent="0.2">
      <c r="A837" s="477"/>
      <c r="B837" s="135"/>
      <c r="C837" s="136"/>
      <c r="D837" s="137"/>
      <c r="E837" s="138"/>
      <c r="F837" s="137"/>
      <c r="G837" s="127"/>
      <c r="H837" s="143"/>
      <c r="I837" s="143"/>
      <c r="K837" s="6"/>
      <c r="L837" s="6"/>
    </row>
    <row r="838" spans="1:12" x14ac:dyDescent="0.2">
      <c r="A838" s="477"/>
      <c r="B838" s="135"/>
      <c r="C838" s="136"/>
      <c r="D838" s="137"/>
      <c r="E838" s="138"/>
      <c r="F838" s="137"/>
      <c r="G838" s="127"/>
      <c r="H838" s="143"/>
      <c r="I838" s="143"/>
      <c r="K838" s="6"/>
      <c r="L838" s="6"/>
    </row>
    <row r="839" spans="1:12" x14ac:dyDescent="0.2">
      <c r="A839" s="477"/>
      <c r="B839" s="135"/>
      <c r="C839" s="136"/>
      <c r="D839" s="137"/>
      <c r="E839" s="138"/>
      <c r="F839" s="137"/>
      <c r="G839" s="127"/>
      <c r="H839" s="143"/>
      <c r="I839" s="143"/>
      <c r="K839" s="6"/>
      <c r="L839" s="6"/>
    </row>
    <row r="840" spans="1:12" x14ac:dyDescent="0.2">
      <c r="A840" s="477"/>
      <c r="B840" s="135"/>
      <c r="C840" s="136"/>
      <c r="D840" s="137"/>
      <c r="E840" s="138"/>
      <c r="F840" s="137"/>
      <c r="G840" s="127"/>
      <c r="H840" s="143"/>
      <c r="I840" s="143"/>
      <c r="K840" s="6"/>
      <c r="L840" s="6"/>
    </row>
    <row r="841" spans="1:12" x14ac:dyDescent="0.2">
      <c r="A841" s="477"/>
      <c r="B841" s="135"/>
      <c r="C841" s="136"/>
      <c r="D841" s="137"/>
      <c r="E841" s="138"/>
      <c r="F841" s="137"/>
      <c r="G841" s="127"/>
      <c r="H841" s="143"/>
      <c r="I841" s="143"/>
      <c r="K841" s="6"/>
      <c r="L841" s="6"/>
    </row>
    <row r="842" spans="1:12" x14ac:dyDescent="0.2">
      <c r="A842" s="477"/>
      <c r="B842" s="135"/>
      <c r="C842" s="136"/>
      <c r="D842" s="137"/>
      <c r="E842" s="138"/>
      <c r="F842" s="137"/>
      <c r="G842" s="127"/>
      <c r="H842" s="143"/>
      <c r="I842" s="143"/>
      <c r="K842" s="6"/>
      <c r="L842" s="6"/>
    </row>
    <row r="843" spans="1:12" x14ac:dyDescent="0.2">
      <c r="A843" s="477"/>
      <c r="B843" s="135"/>
      <c r="C843" s="136"/>
      <c r="D843" s="137"/>
      <c r="E843" s="138"/>
      <c r="F843" s="137"/>
      <c r="G843" s="127"/>
      <c r="H843" s="143"/>
      <c r="I843" s="143"/>
      <c r="K843" s="6"/>
      <c r="L843" s="6"/>
    </row>
    <row r="844" spans="1:12" x14ac:dyDescent="0.2">
      <c r="A844" s="477"/>
      <c r="B844" s="135"/>
      <c r="C844" s="136"/>
      <c r="D844" s="137"/>
      <c r="E844" s="138"/>
      <c r="F844" s="137"/>
      <c r="G844" s="127"/>
      <c r="H844" s="143"/>
      <c r="I844" s="143"/>
      <c r="K844" s="6"/>
      <c r="L844" s="6"/>
    </row>
    <row r="845" spans="1:12" x14ac:dyDescent="0.2">
      <c r="A845" s="477"/>
      <c r="B845" s="135"/>
      <c r="C845" s="136"/>
      <c r="D845" s="137"/>
      <c r="E845" s="138"/>
      <c r="F845" s="137"/>
      <c r="G845" s="127"/>
      <c r="H845" s="143"/>
      <c r="I845" s="143"/>
      <c r="K845" s="6"/>
      <c r="L845" s="6"/>
    </row>
    <row r="846" spans="1:12" x14ac:dyDescent="0.2">
      <c r="A846" s="477"/>
      <c r="B846" s="135"/>
      <c r="C846" s="136"/>
      <c r="D846" s="137"/>
      <c r="E846" s="138"/>
      <c r="F846" s="137"/>
      <c r="G846" s="127"/>
      <c r="H846" s="143"/>
      <c r="I846" s="143"/>
      <c r="K846" s="6"/>
      <c r="L846" s="6"/>
    </row>
    <row r="847" spans="1:12" x14ac:dyDescent="0.2">
      <c r="A847" s="477"/>
      <c r="B847" s="135"/>
      <c r="C847" s="136"/>
      <c r="D847" s="137"/>
      <c r="E847" s="138"/>
      <c r="F847" s="137"/>
      <c r="G847" s="127"/>
      <c r="H847" s="143"/>
      <c r="I847" s="143"/>
      <c r="K847" s="6"/>
      <c r="L847" s="6"/>
    </row>
    <row r="848" spans="1:12" x14ac:dyDescent="0.2">
      <c r="A848" s="477"/>
      <c r="B848" s="135"/>
      <c r="C848" s="136"/>
      <c r="D848" s="137"/>
      <c r="E848" s="138"/>
      <c r="F848" s="137"/>
      <c r="G848" s="127"/>
      <c r="H848" s="143"/>
      <c r="I848" s="143"/>
      <c r="K848" s="6"/>
      <c r="L848" s="6"/>
    </row>
    <row r="849" spans="1:12" x14ac:dyDescent="0.2">
      <c r="A849" s="477"/>
      <c r="B849" s="135"/>
      <c r="C849" s="136"/>
      <c r="D849" s="137"/>
      <c r="E849" s="138"/>
      <c r="F849" s="137"/>
      <c r="G849" s="127"/>
      <c r="H849" s="143"/>
      <c r="I849" s="143"/>
      <c r="K849" s="6"/>
      <c r="L849" s="6"/>
    </row>
    <row r="850" spans="1:12" x14ac:dyDescent="0.2">
      <c r="A850" s="477"/>
      <c r="B850" s="135"/>
      <c r="C850" s="136"/>
      <c r="D850" s="137"/>
      <c r="E850" s="138"/>
      <c r="F850" s="137"/>
      <c r="G850" s="127"/>
      <c r="H850" s="143"/>
      <c r="I850" s="143"/>
      <c r="K850" s="6"/>
      <c r="L850" s="6"/>
    </row>
    <row r="851" spans="1:12" x14ac:dyDescent="0.2">
      <c r="A851" s="477"/>
      <c r="B851" s="135"/>
      <c r="C851" s="136"/>
      <c r="D851" s="137"/>
      <c r="E851" s="138"/>
      <c r="F851" s="137"/>
      <c r="G851" s="127"/>
      <c r="H851" s="143"/>
      <c r="I851" s="143"/>
      <c r="K851" s="6"/>
      <c r="L851" s="6"/>
    </row>
    <row r="852" spans="1:12" x14ac:dyDescent="0.2">
      <c r="A852" s="477"/>
      <c r="B852" s="135"/>
      <c r="C852" s="136"/>
      <c r="D852" s="137"/>
      <c r="E852" s="138"/>
      <c r="F852" s="137"/>
      <c r="G852" s="127"/>
      <c r="H852" s="143"/>
      <c r="I852" s="143"/>
      <c r="K852" s="6"/>
      <c r="L852" s="6"/>
    </row>
    <row r="853" spans="1:12" x14ac:dyDescent="0.2">
      <c r="A853" s="477"/>
      <c r="B853" s="135"/>
      <c r="C853" s="136"/>
      <c r="D853" s="137"/>
      <c r="E853" s="138"/>
      <c r="F853" s="137"/>
      <c r="G853" s="127"/>
      <c r="H853" s="143"/>
      <c r="I853" s="143"/>
      <c r="K853" s="6"/>
      <c r="L853" s="6"/>
    </row>
    <row r="854" spans="1:12" x14ac:dyDescent="0.2">
      <c r="A854" s="477"/>
      <c r="B854" s="135"/>
      <c r="C854" s="136"/>
      <c r="D854" s="137"/>
      <c r="E854" s="138"/>
      <c r="F854" s="137"/>
      <c r="G854" s="127"/>
      <c r="H854" s="143"/>
      <c r="I854" s="143"/>
      <c r="K854" s="6"/>
      <c r="L854" s="6"/>
    </row>
    <row r="855" spans="1:12" x14ac:dyDescent="0.2">
      <c r="A855" s="477"/>
      <c r="B855" s="135"/>
      <c r="C855" s="136"/>
      <c r="D855" s="137"/>
      <c r="E855" s="138"/>
      <c r="F855" s="137"/>
      <c r="G855" s="127"/>
      <c r="H855" s="143"/>
      <c r="I855" s="143"/>
      <c r="K855" s="6"/>
      <c r="L855" s="6"/>
    </row>
    <row r="856" spans="1:12" x14ac:dyDescent="0.2">
      <c r="A856" s="477"/>
      <c r="B856" s="135"/>
      <c r="C856" s="136"/>
      <c r="D856" s="137"/>
      <c r="E856" s="138"/>
      <c r="F856" s="137"/>
      <c r="G856" s="127"/>
      <c r="H856" s="143"/>
      <c r="I856" s="143"/>
      <c r="K856" s="6"/>
      <c r="L856" s="6"/>
    </row>
    <row r="857" spans="1:12" x14ac:dyDescent="0.2">
      <c r="A857" s="477"/>
      <c r="B857" s="135"/>
      <c r="C857" s="136"/>
      <c r="D857" s="137"/>
      <c r="E857" s="138"/>
      <c r="F857" s="137"/>
      <c r="G857" s="127"/>
      <c r="H857" s="143"/>
      <c r="I857" s="143"/>
      <c r="K857" s="6"/>
      <c r="L857" s="6"/>
    </row>
    <row r="858" spans="1:12" x14ac:dyDescent="0.2">
      <c r="A858" s="477"/>
      <c r="B858" s="135"/>
      <c r="C858" s="136"/>
      <c r="D858" s="137"/>
      <c r="E858" s="138"/>
      <c r="F858" s="137"/>
      <c r="G858" s="127"/>
      <c r="H858" s="143"/>
      <c r="I858" s="143"/>
      <c r="K858" s="6"/>
      <c r="L858" s="6"/>
    </row>
    <row r="859" spans="1:12" x14ac:dyDescent="0.2">
      <c r="A859" s="477"/>
      <c r="B859" s="135"/>
      <c r="C859" s="136"/>
      <c r="D859" s="137"/>
      <c r="E859" s="138"/>
      <c r="F859" s="137"/>
      <c r="G859" s="127"/>
      <c r="H859" s="143"/>
      <c r="I859" s="143"/>
      <c r="K859" s="6"/>
      <c r="L859" s="6"/>
    </row>
    <row r="860" spans="1:12" x14ac:dyDescent="0.2">
      <c r="A860" s="477"/>
      <c r="B860" s="135"/>
      <c r="C860" s="136"/>
      <c r="D860" s="137"/>
      <c r="E860" s="138"/>
      <c r="F860" s="137"/>
      <c r="G860" s="127"/>
      <c r="H860" s="143"/>
      <c r="I860" s="143"/>
      <c r="K860" s="6"/>
      <c r="L860" s="6"/>
    </row>
    <row r="861" spans="1:12" x14ac:dyDescent="0.2">
      <c r="A861" s="477"/>
      <c r="B861" s="135"/>
      <c r="C861" s="136"/>
      <c r="D861" s="137"/>
      <c r="E861" s="138"/>
      <c r="F861" s="137"/>
      <c r="G861" s="127"/>
      <c r="H861" s="143"/>
      <c r="I861" s="143"/>
      <c r="K861" s="6"/>
      <c r="L861" s="6"/>
    </row>
    <row r="862" spans="1:12" x14ac:dyDescent="0.2">
      <c r="A862" s="477"/>
      <c r="B862" s="135"/>
      <c r="C862" s="136"/>
      <c r="D862" s="137"/>
      <c r="E862" s="138"/>
      <c r="F862" s="137"/>
      <c r="G862" s="127"/>
      <c r="H862" s="143"/>
      <c r="I862" s="143"/>
      <c r="K862" s="6"/>
      <c r="L862" s="6"/>
    </row>
    <row r="863" spans="1:12" x14ac:dyDescent="0.2">
      <c r="A863" s="477"/>
      <c r="B863" s="135"/>
      <c r="C863" s="136"/>
      <c r="D863" s="137"/>
      <c r="E863" s="138"/>
      <c r="F863" s="137"/>
      <c r="G863" s="127"/>
      <c r="H863" s="143"/>
      <c r="I863" s="143"/>
      <c r="K863" s="6"/>
      <c r="L863" s="6"/>
    </row>
    <row r="864" spans="1:12" x14ac:dyDescent="0.2">
      <c r="A864" s="477"/>
      <c r="B864" s="135"/>
      <c r="C864" s="136"/>
      <c r="D864" s="137"/>
      <c r="E864" s="138"/>
      <c r="F864" s="137"/>
      <c r="G864" s="127"/>
      <c r="H864" s="143"/>
      <c r="I864" s="143"/>
      <c r="K864" s="6"/>
      <c r="L864" s="6"/>
    </row>
    <row r="865" spans="1:12" x14ac:dyDescent="0.2">
      <c r="A865" s="477"/>
      <c r="B865" s="135"/>
      <c r="C865" s="136"/>
      <c r="D865" s="137"/>
      <c r="E865" s="138"/>
      <c r="F865" s="137"/>
      <c r="G865" s="127"/>
      <c r="H865" s="143"/>
      <c r="I865" s="143"/>
      <c r="K865" s="6"/>
      <c r="L865" s="6"/>
    </row>
    <row r="866" spans="1:12" x14ac:dyDescent="0.2">
      <c r="A866" s="477"/>
      <c r="B866" s="135"/>
      <c r="C866" s="136"/>
      <c r="D866" s="137"/>
      <c r="E866" s="138"/>
      <c r="F866" s="137"/>
      <c r="G866" s="127"/>
      <c r="H866" s="143"/>
      <c r="I866" s="143"/>
      <c r="K866" s="6"/>
      <c r="L866" s="6"/>
    </row>
    <row r="867" spans="1:12" x14ac:dyDescent="0.2">
      <c r="A867" s="477"/>
      <c r="B867" s="135"/>
      <c r="C867" s="136"/>
      <c r="D867" s="137"/>
      <c r="E867" s="138"/>
      <c r="F867" s="137"/>
      <c r="G867" s="127"/>
      <c r="H867" s="143"/>
      <c r="I867" s="143"/>
      <c r="K867" s="6"/>
      <c r="L867" s="6"/>
    </row>
    <row r="868" spans="1:12" x14ac:dyDescent="0.2">
      <c r="A868" s="477"/>
      <c r="B868" s="135"/>
      <c r="C868" s="136"/>
      <c r="D868" s="137"/>
      <c r="E868" s="138"/>
      <c r="F868" s="137"/>
      <c r="G868" s="127"/>
      <c r="H868" s="143"/>
      <c r="I868" s="143"/>
      <c r="K868" s="6"/>
      <c r="L868" s="6"/>
    </row>
    <row r="869" spans="1:12" x14ac:dyDescent="0.2">
      <c r="A869" s="477"/>
      <c r="B869" s="135"/>
      <c r="C869" s="136"/>
      <c r="D869" s="137"/>
      <c r="E869" s="138"/>
      <c r="F869" s="137"/>
      <c r="G869" s="127"/>
      <c r="H869" s="143"/>
      <c r="I869" s="143"/>
      <c r="K869" s="6"/>
      <c r="L869" s="6"/>
    </row>
    <row r="870" spans="1:12" x14ac:dyDescent="0.2">
      <c r="A870" s="477"/>
      <c r="B870" s="135"/>
      <c r="C870" s="136"/>
      <c r="D870" s="137"/>
      <c r="E870" s="138"/>
      <c r="F870" s="137"/>
      <c r="G870" s="127"/>
      <c r="H870" s="143"/>
      <c r="I870" s="143"/>
      <c r="K870" s="6"/>
      <c r="L870" s="6"/>
    </row>
    <row r="871" spans="1:12" x14ac:dyDescent="0.2">
      <c r="A871" s="477"/>
      <c r="B871" s="135"/>
      <c r="C871" s="136"/>
      <c r="D871" s="137"/>
      <c r="E871" s="138"/>
      <c r="F871" s="137"/>
      <c r="G871" s="127"/>
      <c r="H871" s="143"/>
      <c r="I871" s="143"/>
      <c r="K871" s="6"/>
      <c r="L871" s="6"/>
    </row>
    <row r="872" spans="1:12" x14ac:dyDescent="0.2">
      <c r="A872" s="477"/>
      <c r="B872" s="135"/>
      <c r="C872" s="136"/>
      <c r="D872" s="137"/>
      <c r="E872" s="138"/>
      <c r="F872" s="137"/>
      <c r="G872" s="127"/>
      <c r="H872" s="143"/>
      <c r="I872" s="143"/>
      <c r="K872" s="6"/>
      <c r="L872" s="6"/>
    </row>
    <row r="873" spans="1:12" x14ac:dyDescent="0.2">
      <c r="A873" s="477"/>
      <c r="B873" s="135"/>
      <c r="C873" s="136"/>
      <c r="D873" s="137"/>
      <c r="E873" s="138"/>
      <c r="F873" s="137"/>
      <c r="G873" s="127"/>
      <c r="H873" s="143"/>
      <c r="I873" s="143"/>
      <c r="K873" s="6"/>
      <c r="L873" s="6"/>
    </row>
    <row r="874" spans="1:12" x14ac:dyDescent="0.2">
      <c r="A874" s="477"/>
      <c r="B874" s="135"/>
      <c r="C874" s="136"/>
      <c r="D874" s="137"/>
      <c r="E874" s="138"/>
      <c r="F874" s="137"/>
      <c r="G874" s="127"/>
      <c r="H874" s="143"/>
      <c r="I874" s="143"/>
      <c r="K874" s="6"/>
      <c r="L874" s="6"/>
    </row>
    <row r="875" spans="1:12" x14ac:dyDescent="0.2">
      <c r="A875" s="477"/>
      <c r="B875" s="135"/>
      <c r="C875" s="136"/>
      <c r="D875" s="137"/>
      <c r="E875" s="138"/>
      <c r="F875" s="137"/>
      <c r="G875" s="127"/>
      <c r="H875" s="143"/>
      <c r="I875" s="143"/>
      <c r="K875" s="6"/>
      <c r="L875" s="6"/>
    </row>
    <row r="876" spans="1:12" x14ac:dyDescent="0.2">
      <c r="A876" s="477"/>
      <c r="B876" s="135"/>
      <c r="C876" s="136"/>
      <c r="D876" s="137"/>
      <c r="E876" s="138"/>
      <c r="F876" s="137"/>
      <c r="G876" s="127"/>
      <c r="H876" s="143"/>
      <c r="I876" s="143"/>
      <c r="K876" s="6"/>
      <c r="L876" s="6"/>
    </row>
    <row r="877" spans="1:12" x14ac:dyDescent="0.2">
      <c r="A877" s="477"/>
      <c r="B877" s="135"/>
      <c r="C877" s="136"/>
      <c r="D877" s="137"/>
      <c r="E877" s="138"/>
      <c r="F877" s="137"/>
      <c r="G877" s="127"/>
      <c r="H877" s="143"/>
      <c r="I877" s="143"/>
      <c r="K877" s="6"/>
      <c r="L877" s="6"/>
    </row>
    <row r="878" spans="1:12" x14ac:dyDescent="0.2">
      <c r="A878" s="477"/>
      <c r="B878" s="135"/>
      <c r="C878" s="136"/>
      <c r="D878" s="137"/>
      <c r="E878" s="138"/>
      <c r="F878" s="137"/>
      <c r="G878" s="127"/>
      <c r="H878" s="143"/>
      <c r="I878" s="143"/>
      <c r="K878" s="6"/>
      <c r="L878" s="6"/>
    </row>
    <row r="879" spans="1:12" x14ac:dyDescent="0.2">
      <c r="A879" s="477"/>
      <c r="B879" s="135"/>
      <c r="C879" s="136"/>
      <c r="D879" s="137"/>
      <c r="E879" s="138"/>
      <c r="F879" s="137"/>
      <c r="G879" s="127"/>
      <c r="H879" s="143"/>
      <c r="I879" s="143"/>
      <c r="K879" s="6"/>
      <c r="L879" s="6"/>
    </row>
    <row r="880" spans="1:12" x14ac:dyDescent="0.2">
      <c r="A880" s="477"/>
      <c r="B880" s="135"/>
      <c r="C880" s="136"/>
      <c r="D880" s="137"/>
      <c r="E880" s="138"/>
      <c r="F880" s="137"/>
      <c r="G880" s="127"/>
      <c r="H880" s="143"/>
      <c r="I880" s="143"/>
      <c r="K880" s="6"/>
      <c r="L880" s="6"/>
    </row>
    <row r="881" spans="1:12" x14ac:dyDescent="0.2">
      <c r="A881" s="477"/>
      <c r="B881" s="135"/>
      <c r="C881" s="136"/>
      <c r="D881" s="137"/>
      <c r="E881" s="138"/>
      <c r="F881" s="137"/>
      <c r="G881" s="127"/>
      <c r="H881" s="143"/>
      <c r="I881" s="143"/>
      <c r="K881" s="6"/>
      <c r="L881" s="6"/>
    </row>
    <row r="882" spans="1:12" x14ac:dyDescent="0.2">
      <c r="A882" s="477"/>
      <c r="B882" s="135"/>
      <c r="C882" s="136"/>
      <c r="D882" s="137"/>
      <c r="E882" s="138"/>
      <c r="F882" s="137"/>
      <c r="G882" s="127"/>
      <c r="H882" s="143"/>
      <c r="I882" s="143"/>
      <c r="K882" s="6"/>
      <c r="L882" s="6"/>
    </row>
    <row r="883" spans="1:12" x14ac:dyDescent="0.2">
      <c r="A883" s="477"/>
      <c r="B883" s="135"/>
      <c r="C883" s="136"/>
      <c r="D883" s="137"/>
      <c r="E883" s="138"/>
      <c r="F883" s="137"/>
      <c r="G883" s="127"/>
      <c r="H883" s="143"/>
      <c r="I883" s="143"/>
      <c r="K883" s="6"/>
      <c r="L883" s="6"/>
    </row>
    <row r="884" spans="1:12" x14ac:dyDescent="0.2">
      <c r="A884" s="477"/>
      <c r="B884" s="135"/>
      <c r="C884" s="136"/>
      <c r="D884" s="137"/>
      <c r="E884" s="138"/>
      <c r="F884" s="137"/>
      <c r="G884" s="127"/>
      <c r="H884" s="143"/>
      <c r="I884" s="143"/>
      <c r="K884" s="6"/>
      <c r="L884" s="6"/>
    </row>
    <row r="885" spans="1:12" x14ac:dyDescent="0.2">
      <c r="A885" s="477"/>
      <c r="B885" s="135"/>
      <c r="C885" s="136"/>
      <c r="D885" s="137"/>
      <c r="E885" s="138"/>
      <c r="F885" s="137"/>
      <c r="G885" s="127"/>
      <c r="H885" s="143"/>
      <c r="I885" s="143"/>
      <c r="K885" s="6"/>
      <c r="L885" s="6"/>
    </row>
    <row r="886" spans="1:12" x14ac:dyDescent="0.2">
      <c r="A886" s="477"/>
      <c r="B886" s="135"/>
      <c r="C886" s="136"/>
      <c r="D886" s="137"/>
      <c r="E886" s="138"/>
      <c r="F886" s="137"/>
      <c r="G886" s="127"/>
      <c r="H886" s="143"/>
      <c r="I886" s="143"/>
      <c r="K886" s="6"/>
      <c r="L886" s="6"/>
    </row>
    <row r="887" spans="1:12" x14ac:dyDescent="0.2">
      <c r="A887" s="477"/>
      <c r="B887" s="135"/>
      <c r="C887" s="136"/>
      <c r="D887" s="137"/>
      <c r="E887" s="138"/>
      <c r="F887" s="137"/>
      <c r="G887" s="127"/>
      <c r="H887" s="143"/>
      <c r="I887" s="143"/>
      <c r="K887" s="6"/>
      <c r="L887" s="6"/>
    </row>
    <row r="888" spans="1:12" x14ac:dyDescent="0.2">
      <c r="A888" s="477"/>
      <c r="B888" s="135"/>
      <c r="C888" s="136"/>
      <c r="D888" s="137"/>
      <c r="E888" s="138"/>
      <c r="F888" s="137"/>
      <c r="G888" s="127"/>
      <c r="H888" s="143"/>
      <c r="I888" s="143"/>
      <c r="K888" s="6"/>
      <c r="L888" s="6"/>
    </row>
    <row r="889" spans="1:12" x14ac:dyDescent="0.2">
      <c r="A889" s="477"/>
      <c r="B889" s="135"/>
      <c r="C889" s="136"/>
      <c r="D889" s="137"/>
      <c r="E889" s="138"/>
      <c r="F889" s="137"/>
      <c r="G889" s="127"/>
      <c r="H889" s="143"/>
      <c r="I889" s="143"/>
      <c r="K889" s="6"/>
      <c r="L889" s="6"/>
    </row>
    <row r="890" spans="1:12" x14ac:dyDescent="0.2">
      <c r="A890" s="477"/>
      <c r="B890" s="135"/>
      <c r="C890" s="136"/>
      <c r="D890" s="137"/>
      <c r="E890" s="138"/>
      <c r="F890" s="137"/>
      <c r="G890" s="127"/>
      <c r="H890" s="143"/>
      <c r="I890" s="143"/>
      <c r="K890" s="6"/>
      <c r="L890" s="6"/>
    </row>
    <row r="891" spans="1:12" x14ac:dyDescent="0.2">
      <c r="A891" s="477"/>
      <c r="B891" s="135"/>
      <c r="C891" s="136"/>
      <c r="D891" s="137"/>
      <c r="E891" s="138"/>
      <c r="F891" s="137"/>
      <c r="G891" s="127"/>
      <c r="H891" s="143"/>
      <c r="I891" s="143"/>
      <c r="K891" s="6"/>
      <c r="L891" s="6"/>
    </row>
    <row r="892" spans="1:12" x14ac:dyDescent="0.2">
      <c r="A892" s="477"/>
      <c r="B892" s="135"/>
      <c r="C892" s="136"/>
      <c r="D892" s="137"/>
      <c r="E892" s="138"/>
      <c r="F892" s="137"/>
      <c r="G892" s="127"/>
      <c r="H892" s="143"/>
      <c r="I892" s="143"/>
      <c r="K892" s="6"/>
      <c r="L892" s="6"/>
    </row>
    <row r="893" spans="1:12" x14ac:dyDescent="0.2">
      <c r="A893" s="477"/>
      <c r="B893" s="135"/>
      <c r="C893" s="136"/>
      <c r="D893" s="137"/>
      <c r="E893" s="138"/>
      <c r="F893" s="137"/>
      <c r="G893" s="127"/>
      <c r="H893" s="143"/>
      <c r="I893" s="143"/>
      <c r="K893" s="6"/>
      <c r="L893" s="6"/>
    </row>
    <row r="894" spans="1:12" x14ac:dyDescent="0.2">
      <c r="A894" s="477"/>
      <c r="B894" s="135"/>
      <c r="C894" s="136"/>
      <c r="D894" s="137"/>
      <c r="E894" s="138"/>
      <c r="F894" s="137"/>
      <c r="G894" s="127"/>
      <c r="H894" s="143"/>
      <c r="I894" s="143"/>
      <c r="K894" s="6"/>
      <c r="L894" s="6"/>
    </row>
    <row r="895" spans="1:12" x14ac:dyDescent="0.2">
      <c r="A895" s="477"/>
      <c r="B895" s="135"/>
      <c r="C895" s="136"/>
      <c r="D895" s="137"/>
      <c r="E895" s="138"/>
      <c r="F895" s="137"/>
      <c r="G895" s="127"/>
      <c r="H895" s="143"/>
      <c r="I895" s="143"/>
      <c r="K895" s="6"/>
      <c r="L895" s="6"/>
    </row>
    <row r="896" spans="1:12" x14ac:dyDescent="0.2">
      <c r="A896" s="477"/>
      <c r="B896" s="135"/>
      <c r="C896" s="136"/>
      <c r="D896" s="137"/>
      <c r="E896" s="138"/>
      <c r="F896" s="137"/>
      <c r="G896" s="127"/>
      <c r="H896" s="143"/>
      <c r="I896" s="143"/>
      <c r="K896" s="6"/>
      <c r="L896" s="6"/>
    </row>
    <row r="897" spans="1:12" x14ac:dyDescent="0.2">
      <c r="A897" s="477"/>
      <c r="B897" s="135"/>
      <c r="C897" s="136"/>
      <c r="D897" s="137"/>
      <c r="E897" s="138"/>
      <c r="F897" s="137"/>
      <c r="G897" s="127"/>
      <c r="H897" s="143"/>
      <c r="I897" s="143"/>
      <c r="K897" s="6"/>
      <c r="L897" s="6"/>
    </row>
    <row r="898" spans="1:12" x14ac:dyDescent="0.2">
      <c r="A898" s="477"/>
      <c r="B898" s="135"/>
      <c r="C898" s="136"/>
      <c r="D898" s="137"/>
      <c r="E898" s="138"/>
      <c r="F898" s="137"/>
      <c r="G898" s="127"/>
      <c r="H898" s="143"/>
      <c r="I898" s="143"/>
      <c r="K898" s="6"/>
      <c r="L898" s="6"/>
    </row>
    <row r="899" spans="1:12" x14ac:dyDescent="0.2">
      <c r="A899" s="477"/>
      <c r="B899" s="135"/>
      <c r="C899" s="136"/>
      <c r="D899" s="137"/>
      <c r="E899" s="138"/>
      <c r="F899" s="137"/>
      <c r="G899" s="127"/>
      <c r="H899" s="143"/>
      <c r="I899" s="143"/>
      <c r="K899" s="6"/>
      <c r="L899" s="6"/>
    </row>
    <row r="900" spans="1:12" x14ac:dyDescent="0.2">
      <c r="A900" s="477"/>
      <c r="B900" s="135"/>
      <c r="C900" s="136"/>
      <c r="D900" s="137"/>
      <c r="E900" s="138"/>
      <c r="F900" s="137"/>
      <c r="G900" s="127"/>
      <c r="H900" s="143"/>
      <c r="I900" s="143"/>
      <c r="K900" s="6"/>
      <c r="L900" s="6"/>
    </row>
    <row r="901" spans="1:12" x14ac:dyDescent="0.2">
      <c r="A901" s="477"/>
      <c r="B901" s="135"/>
      <c r="C901" s="136"/>
      <c r="D901" s="137"/>
      <c r="E901" s="138"/>
      <c r="F901" s="137"/>
      <c r="G901" s="127"/>
      <c r="H901" s="143"/>
      <c r="I901" s="143"/>
      <c r="K901" s="6"/>
      <c r="L901" s="6"/>
    </row>
    <row r="902" spans="1:12" x14ac:dyDescent="0.2">
      <c r="A902" s="477"/>
      <c r="B902" s="135"/>
      <c r="C902" s="136"/>
      <c r="D902" s="137"/>
      <c r="E902" s="138"/>
      <c r="F902" s="137"/>
      <c r="G902" s="127"/>
      <c r="H902" s="143"/>
      <c r="I902" s="143"/>
      <c r="K902" s="6"/>
      <c r="L902" s="6"/>
    </row>
    <row r="903" spans="1:12" x14ac:dyDescent="0.2">
      <c r="A903" s="477"/>
      <c r="B903" s="135"/>
      <c r="C903" s="136"/>
      <c r="D903" s="137"/>
      <c r="E903" s="138"/>
      <c r="F903" s="137"/>
      <c r="G903" s="127"/>
      <c r="H903" s="143"/>
      <c r="I903" s="143"/>
      <c r="K903" s="6"/>
      <c r="L903" s="6"/>
    </row>
    <row r="904" spans="1:12" x14ac:dyDescent="0.2">
      <c r="A904" s="477"/>
      <c r="B904" s="135"/>
      <c r="C904" s="136"/>
      <c r="D904" s="137"/>
      <c r="E904" s="138"/>
      <c r="F904" s="137"/>
      <c r="G904" s="127"/>
      <c r="H904" s="143"/>
      <c r="I904" s="143"/>
      <c r="K904" s="6"/>
      <c r="L904" s="6"/>
    </row>
    <row r="905" spans="1:12" x14ac:dyDescent="0.2">
      <c r="A905" s="477"/>
      <c r="B905" s="135"/>
      <c r="C905" s="136"/>
      <c r="D905" s="137"/>
      <c r="E905" s="138"/>
      <c r="F905" s="137"/>
      <c r="G905" s="127"/>
      <c r="H905" s="143"/>
      <c r="I905" s="143"/>
      <c r="K905" s="6"/>
      <c r="L905" s="6"/>
    </row>
    <row r="906" spans="1:12" x14ac:dyDescent="0.2">
      <c r="A906" s="477"/>
      <c r="B906" s="135"/>
      <c r="C906" s="136"/>
      <c r="D906" s="137"/>
      <c r="E906" s="138"/>
      <c r="F906" s="137"/>
      <c r="G906" s="127"/>
      <c r="H906" s="143"/>
      <c r="I906" s="143"/>
      <c r="K906" s="6"/>
      <c r="L906" s="6"/>
    </row>
    <row r="907" spans="1:12" x14ac:dyDescent="0.2">
      <c r="A907" s="477"/>
      <c r="B907" s="135"/>
      <c r="C907" s="136"/>
      <c r="D907" s="137"/>
      <c r="E907" s="138"/>
      <c r="F907" s="137"/>
      <c r="G907" s="127"/>
      <c r="H907" s="143"/>
      <c r="I907" s="143"/>
      <c r="K907" s="6"/>
      <c r="L907" s="6"/>
    </row>
    <row r="908" spans="1:12" x14ac:dyDescent="0.2">
      <c r="A908" s="477"/>
      <c r="B908" s="135"/>
      <c r="C908" s="136"/>
      <c r="D908" s="137"/>
      <c r="E908" s="138"/>
      <c r="F908" s="137"/>
      <c r="G908" s="127"/>
      <c r="H908" s="143"/>
      <c r="I908" s="143"/>
      <c r="K908" s="6"/>
      <c r="L908" s="6"/>
    </row>
    <row r="909" spans="1:12" x14ac:dyDescent="0.2">
      <c r="A909" s="477"/>
      <c r="B909" s="135"/>
      <c r="C909" s="136"/>
      <c r="D909" s="137"/>
      <c r="E909" s="138"/>
      <c r="F909" s="137"/>
      <c r="G909" s="127"/>
      <c r="H909" s="143"/>
      <c r="I909" s="143"/>
      <c r="K909" s="6"/>
      <c r="L909" s="6"/>
    </row>
    <row r="910" spans="1:12" x14ac:dyDescent="0.2">
      <c r="A910" s="477"/>
      <c r="B910" s="135"/>
      <c r="C910" s="136"/>
      <c r="D910" s="137"/>
      <c r="E910" s="138"/>
      <c r="F910" s="137"/>
      <c r="G910" s="127"/>
      <c r="H910" s="143"/>
      <c r="I910" s="143"/>
      <c r="K910" s="6"/>
      <c r="L910" s="6"/>
    </row>
    <row r="911" spans="1:12" x14ac:dyDescent="0.2">
      <c r="A911" s="477"/>
      <c r="B911" s="135"/>
      <c r="C911" s="136"/>
      <c r="D911" s="137"/>
      <c r="E911" s="138"/>
      <c r="F911" s="137"/>
      <c r="G911" s="127"/>
      <c r="H911" s="143"/>
      <c r="I911" s="143"/>
      <c r="K911" s="6"/>
      <c r="L911" s="6"/>
    </row>
    <row r="912" spans="1:12" x14ac:dyDescent="0.2">
      <c r="A912" s="477"/>
      <c r="B912" s="135"/>
      <c r="C912" s="136"/>
      <c r="D912" s="137"/>
      <c r="E912" s="138"/>
      <c r="F912" s="137"/>
      <c r="G912" s="127"/>
      <c r="H912" s="143"/>
      <c r="I912" s="143"/>
      <c r="K912" s="6"/>
      <c r="L912" s="6"/>
    </row>
    <row r="913" spans="1:12" x14ac:dyDescent="0.2">
      <c r="A913" s="477"/>
      <c r="B913" s="135"/>
      <c r="C913" s="136"/>
      <c r="D913" s="137"/>
      <c r="E913" s="138"/>
      <c r="F913" s="137"/>
      <c r="G913" s="127"/>
      <c r="H913" s="143"/>
      <c r="I913" s="143"/>
      <c r="K913" s="6"/>
      <c r="L913" s="6"/>
    </row>
    <row r="914" spans="1:12" x14ac:dyDescent="0.2">
      <c r="A914" s="477"/>
      <c r="B914" s="135"/>
      <c r="C914" s="136"/>
      <c r="D914" s="137"/>
      <c r="E914" s="138"/>
      <c r="F914" s="137"/>
      <c r="G914" s="127"/>
      <c r="H914" s="143"/>
      <c r="I914" s="143"/>
      <c r="K914" s="6"/>
      <c r="L914" s="6"/>
    </row>
    <row r="915" spans="1:12" x14ac:dyDescent="0.2">
      <c r="A915" s="477"/>
      <c r="B915" s="135"/>
      <c r="C915" s="136"/>
      <c r="D915" s="137"/>
      <c r="E915" s="138"/>
      <c r="F915" s="137"/>
      <c r="G915" s="127"/>
      <c r="H915" s="143"/>
      <c r="I915" s="143"/>
      <c r="K915" s="6"/>
      <c r="L915" s="6"/>
    </row>
    <row r="916" spans="1:12" x14ac:dyDescent="0.2">
      <c r="A916" s="477"/>
      <c r="B916" s="135"/>
      <c r="C916" s="136"/>
      <c r="D916" s="137"/>
      <c r="E916" s="138"/>
      <c r="F916" s="137"/>
      <c r="G916" s="127"/>
      <c r="H916" s="143"/>
      <c r="I916" s="143"/>
      <c r="K916" s="6"/>
      <c r="L916" s="6"/>
    </row>
    <row r="917" spans="1:12" x14ac:dyDescent="0.2">
      <c r="A917" s="477"/>
      <c r="B917" s="135"/>
      <c r="C917" s="136"/>
      <c r="D917" s="137"/>
      <c r="E917" s="138"/>
      <c r="F917" s="137"/>
      <c r="G917" s="127"/>
      <c r="H917" s="143"/>
      <c r="I917" s="143"/>
      <c r="K917" s="6"/>
      <c r="L917" s="6"/>
    </row>
    <row r="918" spans="1:12" x14ac:dyDescent="0.2">
      <c r="A918" s="477"/>
      <c r="B918" s="135"/>
      <c r="C918" s="136"/>
      <c r="D918" s="137"/>
      <c r="E918" s="138"/>
      <c r="F918" s="137"/>
      <c r="G918" s="127"/>
      <c r="H918" s="143"/>
      <c r="I918" s="143"/>
      <c r="K918" s="6"/>
      <c r="L918" s="6"/>
    </row>
    <row r="919" spans="1:12" x14ac:dyDescent="0.2">
      <c r="A919" s="477"/>
      <c r="B919" s="135"/>
      <c r="C919" s="136"/>
      <c r="D919" s="137"/>
      <c r="E919" s="138"/>
      <c r="F919" s="137"/>
      <c r="G919" s="127"/>
      <c r="H919" s="143"/>
      <c r="I919" s="143"/>
      <c r="K919" s="6"/>
      <c r="L919" s="6"/>
    </row>
    <row r="920" spans="1:12" x14ac:dyDescent="0.2">
      <c r="A920" s="477"/>
      <c r="B920" s="135"/>
      <c r="C920" s="136"/>
      <c r="D920" s="137"/>
      <c r="E920" s="138"/>
      <c r="F920" s="137"/>
      <c r="G920" s="127"/>
      <c r="H920" s="143"/>
      <c r="I920" s="143"/>
      <c r="K920" s="6"/>
      <c r="L920" s="6"/>
    </row>
    <row r="921" spans="1:12" x14ac:dyDescent="0.2">
      <c r="A921" s="477"/>
      <c r="B921" s="135"/>
      <c r="C921" s="136"/>
      <c r="D921" s="137"/>
      <c r="E921" s="138"/>
      <c r="F921" s="137"/>
      <c r="G921" s="127"/>
      <c r="H921" s="143"/>
      <c r="I921" s="143"/>
      <c r="K921" s="6"/>
      <c r="L921" s="6"/>
    </row>
    <row r="922" spans="1:12" x14ac:dyDescent="0.2">
      <c r="A922" s="477"/>
      <c r="B922" s="135"/>
      <c r="C922" s="136"/>
      <c r="D922" s="137"/>
      <c r="E922" s="138"/>
      <c r="F922" s="137"/>
      <c r="G922" s="127"/>
      <c r="H922" s="143"/>
      <c r="I922" s="143"/>
      <c r="K922" s="6"/>
      <c r="L922" s="6"/>
    </row>
    <row r="923" spans="1:12" x14ac:dyDescent="0.2">
      <c r="A923" s="477"/>
      <c r="B923" s="135"/>
      <c r="C923" s="136"/>
      <c r="D923" s="137"/>
      <c r="E923" s="138"/>
      <c r="F923" s="137"/>
      <c r="G923" s="127"/>
      <c r="H923" s="143"/>
      <c r="I923" s="143"/>
      <c r="K923" s="6"/>
      <c r="L923" s="6"/>
    </row>
    <row r="924" spans="1:12" x14ac:dyDescent="0.2">
      <c r="A924" s="477"/>
      <c r="B924" s="135"/>
      <c r="C924" s="136"/>
      <c r="D924" s="137"/>
      <c r="E924" s="138"/>
      <c r="F924" s="137"/>
      <c r="G924" s="127"/>
      <c r="H924" s="143"/>
      <c r="I924" s="143"/>
      <c r="K924" s="6"/>
      <c r="L924" s="6"/>
    </row>
    <row r="925" spans="1:12" x14ac:dyDescent="0.2">
      <c r="A925" s="477"/>
      <c r="B925" s="135"/>
      <c r="C925" s="136"/>
      <c r="D925" s="137"/>
      <c r="E925" s="138"/>
      <c r="F925" s="137"/>
      <c r="G925" s="127"/>
      <c r="H925" s="143"/>
      <c r="I925" s="143"/>
      <c r="K925" s="6"/>
      <c r="L925" s="6"/>
    </row>
    <row r="926" spans="1:12" x14ac:dyDescent="0.2">
      <c r="A926" s="477"/>
      <c r="B926" s="135"/>
      <c r="C926" s="136"/>
      <c r="D926" s="137"/>
      <c r="E926" s="138"/>
      <c r="F926" s="137"/>
      <c r="G926" s="127"/>
      <c r="H926" s="143"/>
      <c r="I926" s="143"/>
      <c r="K926" s="6"/>
      <c r="L926" s="6"/>
    </row>
    <row r="927" spans="1:12" x14ac:dyDescent="0.2">
      <c r="A927" s="477"/>
      <c r="B927" s="135"/>
      <c r="C927" s="136"/>
      <c r="D927" s="137"/>
      <c r="E927" s="138"/>
      <c r="F927" s="137"/>
      <c r="G927" s="127"/>
      <c r="H927" s="143"/>
      <c r="I927" s="143"/>
      <c r="K927" s="6"/>
      <c r="L927" s="6"/>
    </row>
    <row r="928" spans="1:12" x14ac:dyDescent="0.2">
      <c r="A928" s="477"/>
      <c r="B928" s="135"/>
      <c r="C928" s="136"/>
      <c r="D928" s="137"/>
      <c r="E928" s="138"/>
      <c r="F928" s="137"/>
      <c r="G928" s="127"/>
      <c r="H928" s="143"/>
      <c r="I928" s="143"/>
      <c r="K928" s="6"/>
      <c r="L928" s="6"/>
    </row>
    <row r="929" spans="1:12" x14ac:dyDescent="0.2">
      <c r="A929" s="477"/>
      <c r="B929" s="135"/>
      <c r="C929" s="136"/>
      <c r="D929" s="137"/>
      <c r="E929" s="138"/>
      <c r="F929" s="137"/>
      <c r="G929" s="127"/>
      <c r="H929" s="143"/>
      <c r="I929" s="143"/>
      <c r="K929" s="6"/>
      <c r="L929" s="6"/>
    </row>
    <row r="930" spans="1:12" x14ac:dyDescent="0.2">
      <c r="A930" s="477"/>
      <c r="B930" s="135"/>
      <c r="C930" s="136"/>
      <c r="D930" s="137"/>
      <c r="E930" s="138"/>
      <c r="F930" s="137"/>
      <c r="G930" s="127"/>
      <c r="H930" s="143"/>
      <c r="I930" s="143"/>
      <c r="K930" s="6"/>
      <c r="L930" s="6"/>
    </row>
    <row r="931" spans="1:12" x14ac:dyDescent="0.2">
      <c r="A931" s="477"/>
      <c r="B931" s="135"/>
      <c r="C931" s="136"/>
      <c r="D931" s="137"/>
      <c r="E931" s="138"/>
      <c r="F931" s="137"/>
      <c r="G931" s="127"/>
      <c r="H931" s="143"/>
      <c r="I931" s="143"/>
      <c r="K931" s="6"/>
      <c r="L931" s="6"/>
    </row>
    <row r="932" spans="1:12" x14ac:dyDescent="0.2">
      <c r="A932" s="477"/>
      <c r="B932" s="135"/>
      <c r="C932" s="136"/>
      <c r="D932" s="137"/>
      <c r="E932" s="138"/>
      <c r="F932" s="137"/>
      <c r="G932" s="127"/>
      <c r="H932" s="143"/>
      <c r="I932" s="143"/>
      <c r="K932" s="6"/>
      <c r="L932" s="6"/>
    </row>
    <row r="933" spans="1:12" x14ac:dyDescent="0.2">
      <c r="A933" s="477"/>
      <c r="B933" s="135"/>
      <c r="C933" s="136"/>
      <c r="D933" s="137"/>
      <c r="E933" s="138"/>
      <c r="F933" s="137"/>
      <c r="G933" s="127"/>
      <c r="H933" s="143"/>
      <c r="I933" s="143"/>
      <c r="K933" s="6"/>
      <c r="L933" s="6"/>
    </row>
    <row r="934" spans="1:12" x14ac:dyDescent="0.2">
      <c r="A934" s="477"/>
      <c r="B934" s="135"/>
      <c r="C934" s="136"/>
      <c r="D934" s="137"/>
      <c r="E934" s="138"/>
      <c r="F934" s="137"/>
      <c r="G934" s="127"/>
      <c r="H934" s="143"/>
      <c r="I934" s="143"/>
      <c r="K934" s="6"/>
      <c r="L934" s="6"/>
    </row>
    <row r="935" spans="1:12" x14ac:dyDescent="0.2">
      <c r="A935" s="477"/>
      <c r="B935" s="135"/>
      <c r="C935" s="136"/>
      <c r="D935" s="137"/>
      <c r="E935" s="138"/>
      <c r="F935" s="137"/>
      <c r="G935" s="127"/>
      <c r="H935" s="143"/>
      <c r="I935" s="143"/>
      <c r="K935" s="6"/>
      <c r="L935" s="6"/>
    </row>
    <row r="936" spans="1:12" x14ac:dyDescent="0.2">
      <c r="A936" s="477"/>
      <c r="B936" s="135"/>
      <c r="C936" s="136"/>
      <c r="D936" s="137"/>
      <c r="E936" s="138"/>
      <c r="F936" s="137"/>
      <c r="G936" s="127"/>
      <c r="H936" s="143"/>
      <c r="I936" s="143"/>
      <c r="K936" s="6"/>
      <c r="L936" s="6"/>
    </row>
    <row r="937" spans="1:12" x14ac:dyDescent="0.2">
      <c r="A937" s="477"/>
      <c r="B937" s="135"/>
      <c r="C937" s="136"/>
      <c r="D937" s="137"/>
      <c r="E937" s="138"/>
      <c r="F937" s="137"/>
      <c r="G937" s="127"/>
      <c r="H937" s="143"/>
      <c r="I937" s="143"/>
      <c r="K937" s="6"/>
      <c r="L937" s="6"/>
    </row>
    <row r="938" spans="1:12" x14ac:dyDescent="0.2">
      <c r="A938" s="477"/>
      <c r="B938" s="135"/>
      <c r="C938" s="136"/>
      <c r="D938" s="137"/>
      <c r="E938" s="138"/>
      <c r="F938" s="137"/>
      <c r="G938" s="127"/>
      <c r="H938" s="143"/>
      <c r="I938" s="143"/>
      <c r="K938" s="6"/>
      <c r="L938" s="6"/>
    </row>
    <row r="939" spans="1:12" x14ac:dyDescent="0.2">
      <c r="A939" s="477"/>
      <c r="B939" s="135"/>
      <c r="C939" s="136"/>
      <c r="D939" s="137"/>
      <c r="E939" s="138"/>
      <c r="F939" s="137"/>
      <c r="G939" s="127"/>
      <c r="H939" s="143"/>
      <c r="I939" s="143"/>
      <c r="K939" s="6"/>
      <c r="L939" s="6"/>
    </row>
    <row r="940" spans="1:12" x14ac:dyDescent="0.2">
      <c r="A940" s="477"/>
      <c r="B940" s="135"/>
      <c r="C940" s="136"/>
      <c r="D940" s="137"/>
      <c r="E940" s="138"/>
      <c r="F940" s="137"/>
      <c r="G940" s="127"/>
      <c r="H940" s="143"/>
      <c r="I940" s="143"/>
      <c r="K940" s="6"/>
      <c r="L940" s="6"/>
    </row>
    <row r="941" spans="1:12" x14ac:dyDescent="0.2">
      <c r="A941" s="477"/>
      <c r="B941" s="135"/>
      <c r="C941" s="136"/>
      <c r="D941" s="137"/>
      <c r="E941" s="138"/>
      <c r="F941" s="137"/>
      <c r="G941" s="127"/>
      <c r="H941" s="143"/>
      <c r="I941" s="143"/>
      <c r="K941" s="6"/>
      <c r="L941" s="6"/>
    </row>
    <row r="942" spans="1:12" x14ac:dyDescent="0.2">
      <c r="A942" s="477"/>
      <c r="B942" s="135"/>
      <c r="C942" s="136"/>
      <c r="D942" s="137"/>
      <c r="E942" s="138"/>
      <c r="F942" s="137"/>
      <c r="G942" s="127"/>
      <c r="H942" s="143"/>
      <c r="I942" s="143"/>
      <c r="K942" s="6"/>
      <c r="L942" s="6"/>
    </row>
    <row r="943" spans="1:12" x14ac:dyDescent="0.2">
      <c r="A943" s="477"/>
      <c r="B943" s="135"/>
      <c r="C943" s="136"/>
      <c r="D943" s="137"/>
      <c r="E943" s="138"/>
      <c r="F943" s="137"/>
      <c r="G943" s="127"/>
      <c r="H943" s="143"/>
      <c r="I943" s="143"/>
      <c r="K943" s="6"/>
      <c r="L943" s="6"/>
    </row>
    <row r="944" spans="1:12" x14ac:dyDescent="0.2">
      <c r="A944" s="477"/>
      <c r="B944" s="135"/>
      <c r="C944" s="136"/>
      <c r="D944" s="137"/>
      <c r="E944" s="138"/>
      <c r="F944" s="137"/>
      <c r="G944" s="127"/>
      <c r="H944" s="143"/>
      <c r="I944" s="143"/>
      <c r="K944" s="6"/>
      <c r="L944" s="6"/>
    </row>
    <row r="945" spans="1:12" x14ac:dyDescent="0.2">
      <c r="A945" s="477"/>
      <c r="B945" s="135"/>
      <c r="C945" s="136"/>
      <c r="D945" s="137"/>
      <c r="E945" s="138"/>
      <c r="F945" s="137"/>
      <c r="G945" s="127"/>
      <c r="H945" s="143"/>
      <c r="I945" s="143"/>
      <c r="K945" s="6"/>
      <c r="L945" s="6"/>
    </row>
    <row r="946" spans="1:12" x14ac:dyDescent="0.2">
      <c r="A946" s="477"/>
      <c r="B946" s="135"/>
      <c r="C946" s="136"/>
      <c r="D946" s="137"/>
      <c r="E946" s="138"/>
      <c r="F946" s="137"/>
      <c r="G946" s="127"/>
      <c r="H946" s="143"/>
      <c r="I946" s="143"/>
      <c r="K946" s="6"/>
      <c r="L946" s="6"/>
    </row>
    <row r="947" spans="1:12" x14ac:dyDescent="0.2">
      <c r="A947" s="477"/>
      <c r="B947" s="135"/>
      <c r="C947" s="136"/>
      <c r="D947" s="137"/>
      <c r="E947" s="138"/>
      <c r="F947" s="137"/>
      <c r="G947" s="127"/>
      <c r="H947" s="143"/>
      <c r="I947" s="143"/>
      <c r="K947" s="6"/>
      <c r="L947" s="6"/>
    </row>
    <row r="948" spans="1:12" x14ac:dyDescent="0.2">
      <c r="A948" s="477"/>
      <c r="B948" s="135"/>
      <c r="C948" s="136"/>
      <c r="D948" s="137"/>
      <c r="E948" s="138"/>
      <c r="F948" s="137"/>
      <c r="G948" s="127"/>
      <c r="H948" s="143"/>
      <c r="I948" s="143"/>
      <c r="K948" s="6"/>
      <c r="L948" s="6"/>
    </row>
    <row r="949" spans="1:12" x14ac:dyDescent="0.2">
      <c r="A949" s="477"/>
      <c r="B949" s="135"/>
      <c r="C949" s="136"/>
      <c r="D949" s="137"/>
      <c r="E949" s="138"/>
      <c r="F949" s="137"/>
      <c r="G949" s="127"/>
      <c r="H949" s="143"/>
      <c r="I949" s="143"/>
      <c r="K949" s="6"/>
      <c r="L949" s="6"/>
    </row>
    <row r="950" spans="1:12" x14ac:dyDescent="0.2">
      <c r="A950" s="477"/>
      <c r="B950" s="135"/>
      <c r="C950" s="136"/>
      <c r="D950" s="137"/>
      <c r="E950" s="138"/>
      <c r="F950" s="137"/>
      <c r="G950" s="127"/>
      <c r="H950" s="143"/>
      <c r="I950" s="143"/>
      <c r="K950" s="6"/>
      <c r="L950" s="6"/>
    </row>
    <row r="951" spans="1:12" x14ac:dyDescent="0.2">
      <c r="A951" s="477"/>
      <c r="B951" s="135"/>
      <c r="C951" s="136"/>
      <c r="D951" s="137"/>
      <c r="E951" s="138"/>
      <c r="F951" s="137"/>
      <c r="G951" s="127"/>
      <c r="H951" s="143"/>
      <c r="I951" s="143"/>
      <c r="K951" s="6"/>
      <c r="L951" s="6"/>
    </row>
    <row r="952" spans="1:12" x14ac:dyDescent="0.2">
      <c r="A952" s="477"/>
      <c r="B952" s="135"/>
      <c r="C952" s="136"/>
      <c r="D952" s="137"/>
      <c r="E952" s="138"/>
      <c r="F952" s="137"/>
      <c r="G952" s="127"/>
      <c r="H952" s="143"/>
      <c r="I952" s="143"/>
      <c r="K952" s="6"/>
      <c r="L952" s="6"/>
    </row>
    <row r="953" spans="1:12" x14ac:dyDescent="0.2">
      <c r="A953" s="477"/>
      <c r="B953" s="135"/>
      <c r="C953" s="136"/>
      <c r="D953" s="137"/>
      <c r="E953" s="138"/>
      <c r="F953" s="137"/>
      <c r="G953" s="127"/>
      <c r="H953" s="143"/>
      <c r="I953" s="143"/>
      <c r="K953" s="6"/>
      <c r="L953" s="6"/>
    </row>
    <row r="954" spans="1:12" x14ac:dyDescent="0.2">
      <c r="A954" s="477"/>
      <c r="B954" s="135"/>
      <c r="C954" s="136"/>
      <c r="D954" s="137"/>
      <c r="E954" s="138"/>
      <c r="F954" s="137"/>
      <c r="G954" s="127"/>
      <c r="H954" s="143"/>
      <c r="I954" s="143"/>
      <c r="K954" s="6"/>
      <c r="L954" s="6"/>
    </row>
    <row r="955" spans="1:12" x14ac:dyDescent="0.2">
      <c r="A955" s="477"/>
      <c r="B955" s="135"/>
      <c r="C955" s="136"/>
      <c r="D955" s="137"/>
      <c r="E955" s="138"/>
      <c r="F955" s="137"/>
      <c r="G955" s="127"/>
      <c r="H955" s="143"/>
      <c r="I955" s="143"/>
      <c r="K955" s="6"/>
      <c r="L955" s="6"/>
    </row>
    <row r="956" spans="1:12" x14ac:dyDescent="0.2">
      <c r="A956" s="477"/>
      <c r="B956" s="135"/>
      <c r="C956" s="136"/>
      <c r="D956" s="137"/>
      <c r="E956" s="138"/>
      <c r="F956" s="137"/>
      <c r="G956" s="127"/>
      <c r="H956" s="143"/>
      <c r="I956" s="143"/>
      <c r="K956" s="6"/>
      <c r="L956" s="6"/>
    </row>
    <row r="957" spans="1:12" x14ac:dyDescent="0.2">
      <c r="A957" s="477"/>
      <c r="B957" s="135"/>
      <c r="C957" s="136"/>
      <c r="D957" s="137"/>
      <c r="E957" s="138"/>
      <c r="F957" s="137"/>
      <c r="G957" s="127"/>
      <c r="H957" s="143"/>
      <c r="I957" s="143"/>
      <c r="K957" s="6"/>
      <c r="L957" s="6"/>
    </row>
    <row r="958" spans="1:12" x14ac:dyDescent="0.2">
      <c r="A958" s="477"/>
      <c r="B958" s="135"/>
      <c r="C958" s="136"/>
      <c r="D958" s="137"/>
      <c r="E958" s="138"/>
      <c r="F958" s="137"/>
      <c r="G958" s="127"/>
      <c r="H958" s="143"/>
      <c r="I958" s="143"/>
      <c r="K958" s="6"/>
      <c r="L958" s="6"/>
    </row>
    <row r="959" spans="1:12" x14ac:dyDescent="0.2">
      <c r="A959" s="477"/>
      <c r="B959" s="135"/>
      <c r="C959" s="136"/>
      <c r="D959" s="137"/>
      <c r="E959" s="138"/>
      <c r="F959" s="137"/>
      <c r="G959" s="127"/>
      <c r="H959" s="143"/>
      <c r="I959" s="143"/>
      <c r="K959" s="6"/>
      <c r="L959" s="6"/>
    </row>
    <row r="960" spans="1:12" x14ac:dyDescent="0.2">
      <c r="A960" s="477"/>
      <c r="B960" s="135"/>
      <c r="C960" s="136"/>
      <c r="D960" s="137"/>
      <c r="E960" s="138"/>
      <c r="F960" s="137"/>
      <c r="G960" s="127"/>
      <c r="H960" s="143"/>
      <c r="I960" s="143"/>
      <c r="K960" s="6"/>
      <c r="L960" s="6"/>
    </row>
    <row r="961" spans="1:12" x14ac:dyDescent="0.2">
      <c r="A961" s="477"/>
      <c r="B961" s="135"/>
      <c r="C961" s="136"/>
      <c r="D961" s="137"/>
      <c r="E961" s="138"/>
      <c r="F961" s="137"/>
      <c r="G961" s="127"/>
      <c r="H961" s="143"/>
      <c r="I961" s="143"/>
      <c r="K961" s="6"/>
      <c r="L961" s="6"/>
    </row>
    <row r="962" spans="1:12" x14ac:dyDescent="0.2">
      <c r="A962" s="477"/>
      <c r="B962" s="135"/>
      <c r="C962" s="136"/>
      <c r="D962" s="137"/>
      <c r="E962" s="138"/>
      <c r="F962" s="137"/>
      <c r="G962" s="127"/>
      <c r="H962" s="143"/>
      <c r="I962" s="143"/>
      <c r="K962" s="6"/>
      <c r="L962" s="6"/>
    </row>
    <row r="963" spans="1:12" x14ac:dyDescent="0.2">
      <c r="A963" s="477"/>
      <c r="B963" s="135"/>
      <c r="C963" s="136"/>
      <c r="D963" s="137"/>
      <c r="E963" s="138"/>
      <c r="F963" s="137"/>
      <c r="G963" s="127"/>
      <c r="H963" s="143"/>
      <c r="I963" s="143"/>
      <c r="K963" s="6"/>
      <c r="L963" s="6"/>
    </row>
    <row r="964" spans="1:12" x14ac:dyDescent="0.2">
      <c r="A964" s="477"/>
      <c r="B964" s="135"/>
      <c r="C964" s="136"/>
      <c r="D964" s="137"/>
      <c r="E964" s="138"/>
      <c r="F964" s="137"/>
      <c r="G964" s="127"/>
      <c r="H964" s="143"/>
      <c r="I964" s="143"/>
      <c r="K964" s="6"/>
      <c r="L964" s="6"/>
    </row>
    <row r="965" spans="1:12" x14ac:dyDescent="0.2">
      <c r="A965" s="477"/>
      <c r="B965" s="135"/>
      <c r="C965" s="136"/>
      <c r="D965" s="137"/>
      <c r="E965" s="138"/>
      <c r="F965" s="137"/>
      <c r="G965" s="127"/>
      <c r="H965" s="143"/>
      <c r="I965" s="143"/>
      <c r="K965" s="6"/>
      <c r="L965" s="6"/>
    </row>
    <row r="966" spans="1:12" x14ac:dyDescent="0.2">
      <c r="A966" s="477"/>
      <c r="B966" s="135"/>
      <c r="C966" s="136"/>
      <c r="D966" s="137"/>
      <c r="E966" s="138"/>
      <c r="F966" s="137"/>
      <c r="G966" s="127"/>
      <c r="H966" s="143"/>
      <c r="I966" s="143"/>
      <c r="K966" s="6"/>
      <c r="L966" s="6"/>
    </row>
    <row r="967" spans="1:12" x14ac:dyDescent="0.2">
      <c r="A967" s="477"/>
      <c r="B967" s="135"/>
      <c r="C967" s="136"/>
      <c r="D967" s="137"/>
      <c r="E967" s="138"/>
      <c r="F967" s="137"/>
      <c r="G967" s="127"/>
      <c r="H967" s="143"/>
      <c r="I967" s="143"/>
      <c r="K967" s="6"/>
      <c r="L967" s="6"/>
    </row>
    <row r="968" spans="1:12" x14ac:dyDescent="0.2">
      <c r="A968" s="477"/>
      <c r="B968" s="135"/>
      <c r="C968" s="136"/>
      <c r="D968" s="137"/>
      <c r="E968" s="138"/>
      <c r="F968" s="137"/>
      <c r="G968" s="127"/>
      <c r="H968" s="143"/>
      <c r="I968" s="143"/>
      <c r="K968" s="6"/>
      <c r="L968" s="6"/>
    </row>
    <row r="969" spans="1:12" x14ac:dyDescent="0.2">
      <c r="A969" s="477"/>
      <c r="B969" s="135"/>
      <c r="C969" s="136"/>
      <c r="D969" s="137"/>
      <c r="E969" s="138"/>
      <c r="F969" s="137"/>
      <c r="G969" s="127"/>
      <c r="H969" s="143"/>
      <c r="I969" s="143"/>
      <c r="K969" s="6"/>
      <c r="L969" s="6"/>
    </row>
    <row r="970" spans="1:12" x14ac:dyDescent="0.2">
      <c r="A970" s="477"/>
      <c r="B970" s="135"/>
      <c r="C970" s="136"/>
      <c r="D970" s="137"/>
      <c r="E970" s="138"/>
      <c r="F970" s="137"/>
      <c r="G970" s="127"/>
      <c r="H970" s="143"/>
      <c r="I970" s="143"/>
      <c r="K970" s="6"/>
      <c r="L970" s="6"/>
    </row>
    <row r="971" spans="1:12" x14ac:dyDescent="0.2">
      <c r="A971" s="477"/>
      <c r="B971" s="135"/>
      <c r="C971" s="136"/>
      <c r="D971" s="137"/>
      <c r="E971" s="138"/>
      <c r="F971" s="137"/>
      <c r="G971" s="127"/>
      <c r="H971" s="143"/>
      <c r="I971" s="143"/>
      <c r="K971" s="6"/>
      <c r="L971" s="6"/>
    </row>
    <row r="972" spans="1:12" x14ac:dyDescent="0.2">
      <c r="A972" s="477"/>
      <c r="B972" s="135"/>
      <c r="C972" s="136"/>
      <c r="D972" s="137"/>
      <c r="E972" s="138"/>
      <c r="F972" s="137"/>
      <c r="G972" s="127"/>
      <c r="H972" s="143"/>
      <c r="I972" s="143"/>
      <c r="K972" s="6"/>
      <c r="L972" s="6"/>
    </row>
    <row r="973" spans="1:12" x14ac:dyDescent="0.2">
      <c r="A973" s="477"/>
      <c r="B973" s="135"/>
      <c r="C973" s="136"/>
      <c r="D973" s="137"/>
      <c r="E973" s="138"/>
      <c r="F973" s="137"/>
      <c r="G973" s="127"/>
      <c r="H973" s="143"/>
      <c r="I973" s="143"/>
      <c r="K973" s="6"/>
      <c r="L973" s="6"/>
    </row>
    <row r="974" spans="1:12" x14ac:dyDescent="0.2">
      <c r="A974" s="477"/>
      <c r="B974" s="135"/>
      <c r="C974" s="136"/>
      <c r="D974" s="137"/>
      <c r="E974" s="138"/>
      <c r="F974" s="137"/>
      <c r="G974" s="127"/>
      <c r="H974" s="143"/>
      <c r="I974" s="143"/>
      <c r="K974" s="6"/>
      <c r="L974" s="6"/>
    </row>
    <row r="975" spans="1:12" x14ac:dyDescent="0.2">
      <c r="A975" s="477"/>
      <c r="B975" s="135"/>
      <c r="C975" s="136"/>
      <c r="D975" s="137"/>
      <c r="E975" s="138"/>
      <c r="F975" s="137"/>
      <c r="G975" s="127"/>
      <c r="H975" s="143"/>
      <c r="I975" s="143"/>
      <c r="K975" s="6"/>
      <c r="L975" s="6"/>
    </row>
    <row r="976" spans="1:12" x14ac:dyDescent="0.2">
      <c r="A976" s="477"/>
      <c r="B976" s="135"/>
      <c r="C976" s="136"/>
      <c r="D976" s="137"/>
      <c r="E976" s="138"/>
      <c r="F976" s="137"/>
      <c r="G976" s="127"/>
      <c r="H976" s="143"/>
      <c r="I976" s="143"/>
      <c r="K976" s="6"/>
      <c r="L976" s="6"/>
    </row>
    <row r="977" spans="1:12" x14ac:dyDescent="0.2">
      <c r="A977" s="477"/>
      <c r="B977" s="135"/>
      <c r="C977" s="136"/>
      <c r="D977" s="137"/>
      <c r="E977" s="138"/>
      <c r="F977" s="137"/>
      <c r="G977" s="127"/>
      <c r="H977" s="143"/>
      <c r="I977" s="143"/>
      <c r="K977" s="6"/>
      <c r="L977" s="6"/>
    </row>
    <row r="978" spans="1:12" x14ac:dyDescent="0.2">
      <c r="A978" s="477"/>
      <c r="B978" s="135"/>
      <c r="C978" s="136"/>
      <c r="D978" s="137"/>
      <c r="E978" s="138"/>
      <c r="F978" s="137"/>
      <c r="G978" s="127"/>
      <c r="H978" s="143"/>
      <c r="I978" s="143"/>
      <c r="K978" s="6"/>
      <c r="L978" s="6"/>
    </row>
    <row r="979" spans="1:12" x14ac:dyDescent="0.2">
      <c r="A979" s="477"/>
      <c r="B979" s="135"/>
      <c r="C979" s="136"/>
      <c r="D979" s="137"/>
      <c r="E979" s="138"/>
      <c r="F979" s="137"/>
      <c r="G979" s="127"/>
      <c r="H979" s="143"/>
      <c r="I979" s="143"/>
      <c r="K979" s="6"/>
      <c r="L979" s="6"/>
    </row>
    <row r="980" spans="1:12" x14ac:dyDescent="0.2">
      <c r="A980" s="477"/>
      <c r="B980" s="135"/>
      <c r="C980" s="136"/>
      <c r="D980" s="137"/>
      <c r="E980" s="138"/>
      <c r="F980" s="137"/>
      <c r="G980" s="127"/>
      <c r="H980" s="143"/>
      <c r="I980" s="143"/>
      <c r="K980" s="6"/>
      <c r="L980" s="6"/>
    </row>
    <row r="981" spans="1:12" x14ac:dyDescent="0.2">
      <c r="A981" s="477"/>
      <c r="B981" s="135"/>
      <c r="C981" s="136"/>
      <c r="D981" s="137"/>
      <c r="E981" s="138"/>
      <c r="F981" s="137"/>
      <c r="G981" s="127"/>
      <c r="H981" s="143"/>
      <c r="I981" s="143"/>
      <c r="K981" s="6"/>
      <c r="L981" s="6"/>
    </row>
    <row r="982" spans="1:12" x14ac:dyDescent="0.2">
      <c r="A982" s="477"/>
      <c r="B982" s="135"/>
      <c r="C982" s="136"/>
      <c r="D982" s="137"/>
      <c r="E982" s="138"/>
      <c r="F982" s="137"/>
      <c r="G982" s="127"/>
      <c r="H982" s="143"/>
      <c r="I982" s="143"/>
      <c r="K982" s="6"/>
      <c r="L982" s="6"/>
    </row>
    <row r="983" spans="1:12" x14ac:dyDescent="0.2">
      <c r="A983" s="477"/>
      <c r="B983" s="135"/>
      <c r="C983" s="136"/>
      <c r="D983" s="137"/>
      <c r="E983" s="138"/>
      <c r="F983" s="137"/>
      <c r="G983" s="127"/>
      <c r="H983" s="143"/>
      <c r="I983" s="143"/>
      <c r="K983" s="6"/>
      <c r="L983" s="6"/>
    </row>
    <row r="984" spans="1:12" x14ac:dyDescent="0.2">
      <c r="A984" s="477"/>
      <c r="B984" s="135"/>
      <c r="C984" s="136"/>
      <c r="D984" s="137"/>
      <c r="E984" s="138"/>
      <c r="F984" s="137"/>
      <c r="G984" s="127"/>
      <c r="H984" s="143"/>
      <c r="I984" s="143"/>
      <c r="K984" s="6"/>
      <c r="L984" s="6"/>
    </row>
    <row r="985" spans="1:12" x14ac:dyDescent="0.2">
      <c r="A985" s="477"/>
      <c r="B985" s="135"/>
      <c r="C985" s="136"/>
      <c r="D985" s="137"/>
      <c r="E985" s="138"/>
      <c r="F985" s="137"/>
      <c r="G985" s="127"/>
      <c r="H985" s="143"/>
      <c r="I985" s="143"/>
      <c r="K985" s="6"/>
      <c r="L985" s="6"/>
    </row>
    <row r="986" spans="1:12" x14ac:dyDescent="0.2">
      <c r="A986" s="477"/>
      <c r="B986" s="135"/>
      <c r="C986" s="136"/>
      <c r="D986" s="137"/>
      <c r="E986" s="138"/>
      <c r="F986" s="137"/>
      <c r="G986" s="127"/>
      <c r="H986" s="143"/>
      <c r="I986" s="143"/>
      <c r="K986" s="6"/>
      <c r="L986" s="6"/>
    </row>
    <row r="987" spans="1:12" x14ac:dyDescent="0.2">
      <c r="A987" s="477"/>
      <c r="B987" s="135"/>
      <c r="C987" s="136"/>
      <c r="D987" s="137"/>
      <c r="E987" s="138"/>
      <c r="F987" s="137"/>
      <c r="G987" s="127"/>
      <c r="H987" s="143"/>
      <c r="I987" s="143"/>
      <c r="K987" s="6"/>
      <c r="L987" s="6"/>
    </row>
    <row r="988" spans="1:12" x14ac:dyDescent="0.2">
      <c r="A988" s="477"/>
      <c r="B988" s="135"/>
      <c r="C988" s="136"/>
      <c r="D988" s="137"/>
      <c r="E988" s="138"/>
      <c r="F988" s="137"/>
      <c r="G988" s="127"/>
      <c r="H988" s="143"/>
      <c r="I988" s="143"/>
      <c r="K988" s="6"/>
      <c r="L988" s="6"/>
    </row>
    <row r="989" spans="1:12" x14ac:dyDescent="0.2">
      <c r="A989" s="477"/>
      <c r="B989" s="135"/>
      <c r="C989" s="136"/>
      <c r="D989" s="137"/>
      <c r="E989" s="138"/>
      <c r="F989" s="137"/>
      <c r="G989" s="127"/>
      <c r="H989" s="143"/>
      <c r="I989" s="143"/>
      <c r="K989" s="6"/>
      <c r="L989" s="6"/>
    </row>
    <row r="990" spans="1:12" x14ac:dyDescent="0.2">
      <c r="A990" s="477"/>
      <c r="B990" s="135"/>
      <c r="C990" s="136"/>
      <c r="D990" s="137"/>
      <c r="E990" s="138"/>
      <c r="F990" s="137"/>
      <c r="G990" s="127"/>
      <c r="H990" s="143"/>
      <c r="I990" s="143"/>
      <c r="K990" s="6"/>
      <c r="L990" s="6"/>
    </row>
    <row r="991" spans="1:12" x14ac:dyDescent="0.2">
      <c r="A991" s="477"/>
      <c r="B991" s="135"/>
      <c r="C991" s="136"/>
      <c r="D991" s="137"/>
      <c r="E991" s="138"/>
      <c r="F991" s="137"/>
      <c r="G991" s="127"/>
      <c r="H991" s="143"/>
      <c r="I991" s="143"/>
      <c r="K991" s="6"/>
      <c r="L991" s="6"/>
    </row>
    <row r="992" spans="1:12" x14ac:dyDescent="0.2">
      <c r="A992" s="477"/>
      <c r="B992" s="135"/>
      <c r="C992" s="136"/>
      <c r="D992" s="137"/>
      <c r="E992" s="138"/>
      <c r="F992" s="137"/>
      <c r="G992" s="127"/>
      <c r="H992" s="143"/>
      <c r="I992" s="143"/>
      <c r="K992" s="6"/>
      <c r="L992" s="6"/>
    </row>
    <row r="993" spans="1:12" x14ac:dyDescent="0.2">
      <c r="A993" s="477"/>
      <c r="B993" s="135"/>
      <c r="C993" s="136"/>
      <c r="D993" s="137"/>
      <c r="E993" s="138"/>
      <c r="F993" s="137"/>
      <c r="G993" s="127"/>
      <c r="H993" s="143"/>
      <c r="I993" s="143"/>
      <c r="K993" s="6"/>
      <c r="L993" s="6"/>
    </row>
    <row r="994" spans="1:12" x14ac:dyDescent="0.2">
      <c r="A994" s="477"/>
      <c r="B994" s="135"/>
      <c r="C994" s="136"/>
      <c r="D994" s="137"/>
      <c r="E994" s="138"/>
      <c r="F994" s="137"/>
      <c r="G994" s="127"/>
      <c r="H994" s="143"/>
      <c r="I994" s="143"/>
      <c r="K994" s="6"/>
      <c r="L994" s="6"/>
    </row>
    <row r="995" spans="1:12" x14ac:dyDescent="0.2">
      <c r="A995" s="477"/>
      <c r="B995" s="135"/>
      <c r="C995" s="136"/>
      <c r="D995" s="137"/>
      <c r="E995" s="138"/>
      <c r="F995" s="137"/>
      <c r="G995" s="127"/>
      <c r="H995" s="143"/>
      <c r="I995" s="143"/>
      <c r="K995" s="6"/>
      <c r="L995" s="6"/>
    </row>
    <row r="996" spans="1:12" x14ac:dyDescent="0.2">
      <c r="A996" s="477"/>
      <c r="B996" s="135"/>
      <c r="C996" s="136"/>
      <c r="D996" s="137"/>
      <c r="E996" s="138"/>
      <c r="F996" s="137"/>
      <c r="G996" s="127"/>
      <c r="H996" s="143"/>
      <c r="I996" s="143"/>
      <c r="K996" s="6"/>
      <c r="L996" s="6"/>
    </row>
    <row r="997" spans="1:12" x14ac:dyDescent="0.2">
      <c r="A997" s="477"/>
      <c r="B997" s="135"/>
      <c r="C997" s="136"/>
      <c r="D997" s="137"/>
      <c r="E997" s="138"/>
      <c r="F997" s="137"/>
      <c r="G997" s="127"/>
      <c r="H997" s="143"/>
      <c r="I997" s="143"/>
      <c r="K997" s="6"/>
      <c r="L997" s="6"/>
    </row>
    <row r="998" spans="1:12" x14ac:dyDescent="0.2">
      <c r="A998" s="477"/>
      <c r="B998" s="135"/>
      <c r="C998" s="136"/>
      <c r="D998" s="137"/>
      <c r="E998" s="138"/>
      <c r="F998" s="137"/>
      <c r="G998" s="127"/>
      <c r="H998" s="143"/>
      <c r="I998" s="143"/>
      <c r="L998" s="6"/>
    </row>
    <row r="999" spans="1:12" x14ac:dyDescent="0.2">
      <c r="A999" s="477"/>
      <c r="B999" s="135"/>
      <c r="C999" s="136"/>
      <c r="D999" s="137"/>
      <c r="E999" s="138"/>
      <c r="F999" s="137"/>
      <c r="G999" s="127"/>
      <c r="H999" s="143"/>
      <c r="I999" s="143"/>
      <c r="L999" s="6"/>
    </row>
    <row r="1000" spans="1:12" x14ac:dyDescent="0.2">
      <c r="A1000" s="477"/>
      <c r="B1000" s="135"/>
      <c r="C1000" s="136"/>
      <c r="D1000" s="137"/>
      <c r="E1000" s="138"/>
      <c r="F1000" s="137"/>
      <c r="G1000" s="127"/>
      <c r="H1000" s="143"/>
      <c r="I1000" s="143"/>
      <c r="L1000" s="6"/>
    </row>
    <row r="1001" spans="1:12" x14ac:dyDescent="0.2">
      <c r="A1001" s="477"/>
      <c r="B1001" s="135"/>
      <c r="C1001" s="136"/>
      <c r="D1001" s="137"/>
      <c r="E1001" s="138"/>
      <c r="F1001" s="137"/>
      <c r="G1001" s="127"/>
      <c r="H1001" s="143"/>
      <c r="I1001" s="143"/>
      <c r="K1001" s="6"/>
      <c r="L1001" s="6"/>
    </row>
    <row r="1002" spans="1:12" x14ac:dyDescent="0.2">
      <c r="A1002" s="477"/>
      <c r="B1002" s="135"/>
      <c r="C1002" s="136"/>
      <c r="D1002" s="137"/>
      <c r="E1002" s="138"/>
      <c r="F1002" s="137"/>
      <c r="G1002" s="127"/>
      <c r="H1002" s="143"/>
      <c r="I1002" s="143"/>
      <c r="K1002" s="6"/>
      <c r="L1002" s="6"/>
    </row>
    <row r="1003" spans="1:12" x14ac:dyDescent="0.2">
      <c r="A1003" s="477"/>
      <c r="B1003" s="135"/>
      <c r="C1003" s="136"/>
      <c r="D1003" s="137"/>
      <c r="E1003" s="138"/>
      <c r="F1003" s="137"/>
      <c r="G1003" s="127"/>
      <c r="H1003" s="143"/>
      <c r="I1003" s="143"/>
      <c r="K1003" s="6"/>
      <c r="L1003" s="6"/>
    </row>
    <row r="1004" spans="1:12" x14ac:dyDescent="0.2">
      <c r="A1004" s="477"/>
      <c r="B1004" s="135"/>
      <c r="C1004" s="136"/>
      <c r="D1004" s="137"/>
      <c r="E1004" s="138"/>
      <c r="F1004" s="137"/>
      <c r="G1004" s="127"/>
      <c r="H1004" s="143"/>
      <c r="I1004" s="143"/>
      <c r="K1004" s="6"/>
      <c r="L1004" s="6"/>
    </row>
    <row r="1005" spans="1:12" x14ac:dyDescent="0.2">
      <c r="A1005" s="477"/>
      <c r="B1005" s="135"/>
      <c r="C1005" s="136"/>
      <c r="D1005" s="137"/>
      <c r="E1005" s="138"/>
      <c r="F1005" s="137"/>
      <c r="G1005" s="127"/>
      <c r="H1005" s="143"/>
      <c r="I1005" s="143"/>
      <c r="K1005" s="6"/>
      <c r="L1005" s="6"/>
    </row>
    <row r="1006" spans="1:12" x14ac:dyDescent="0.2">
      <c r="A1006" s="477"/>
      <c r="B1006" s="135"/>
      <c r="C1006" s="136"/>
      <c r="D1006" s="137"/>
      <c r="E1006" s="138"/>
      <c r="F1006" s="137"/>
      <c r="G1006" s="127"/>
      <c r="H1006" s="143"/>
      <c r="I1006" s="143"/>
      <c r="K1006" s="6"/>
      <c r="L1006" s="6"/>
    </row>
    <row r="1007" spans="1:12" x14ac:dyDescent="0.2">
      <c r="A1007" s="477"/>
      <c r="B1007" s="135"/>
      <c r="C1007" s="136"/>
      <c r="D1007" s="137"/>
      <c r="E1007" s="138"/>
      <c r="F1007" s="137"/>
      <c r="G1007" s="127"/>
      <c r="H1007" s="143"/>
      <c r="I1007" s="143"/>
      <c r="K1007" s="6"/>
      <c r="L1007" s="6"/>
    </row>
    <row r="1008" spans="1:12" x14ac:dyDescent="0.2">
      <c r="A1008" s="477"/>
      <c r="B1008" s="135"/>
      <c r="C1008" s="136"/>
      <c r="D1008" s="137"/>
      <c r="E1008" s="138"/>
      <c r="F1008" s="137"/>
      <c r="G1008" s="127"/>
      <c r="H1008" s="143"/>
      <c r="I1008" s="143"/>
      <c r="K1008" s="6"/>
      <c r="L1008" s="6"/>
    </row>
    <row r="1009" spans="1:12" x14ac:dyDescent="0.2">
      <c r="A1009" s="477"/>
      <c r="B1009" s="135"/>
      <c r="C1009" s="136"/>
      <c r="D1009" s="137"/>
      <c r="E1009" s="138"/>
      <c r="F1009" s="137"/>
      <c r="G1009" s="127"/>
      <c r="H1009" s="143"/>
      <c r="I1009" s="143"/>
      <c r="K1009" s="6"/>
      <c r="L1009" s="6"/>
    </row>
    <row r="1010" spans="1:12" x14ac:dyDescent="0.2">
      <c r="A1010" s="477"/>
      <c r="B1010" s="135"/>
      <c r="C1010" s="136"/>
      <c r="D1010" s="137"/>
      <c r="E1010" s="138"/>
      <c r="F1010" s="137"/>
      <c r="G1010" s="127"/>
      <c r="H1010" s="143"/>
      <c r="I1010" s="143"/>
      <c r="K1010" s="6"/>
      <c r="L1010" s="6"/>
    </row>
    <row r="1011" spans="1:12" x14ac:dyDescent="0.2">
      <c r="A1011" s="477"/>
      <c r="B1011" s="135"/>
      <c r="C1011" s="136"/>
      <c r="D1011" s="137"/>
      <c r="E1011" s="138"/>
      <c r="F1011" s="137"/>
      <c r="G1011" s="127"/>
      <c r="H1011" s="143"/>
      <c r="I1011" s="143"/>
      <c r="K1011" s="6"/>
      <c r="L1011" s="6"/>
    </row>
    <row r="1012" spans="1:12" x14ac:dyDescent="0.2">
      <c r="A1012" s="477"/>
      <c r="B1012" s="135"/>
      <c r="C1012" s="136"/>
      <c r="D1012" s="137"/>
      <c r="E1012" s="138"/>
      <c r="F1012" s="137"/>
      <c r="G1012" s="127"/>
      <c r="H1012" s="143"/>
      <c r="I1012" s="143"/>
      <c r="K1012" s="6"/>
      <c r="L1012" s="6"/>
    </row>
    <row r="1013" spans="1:12" x14ac:dyDescent="0.2">
      <c r="A1013" s="477"/>
      <c r="B1013" s="135"/>
      <c r="C1013" s="136"/>
      <c r="D1013" s="137"/>
      <c r="E1013" s="138"/>
      <c r="F1013" s="137"/>
      <c r="G1013" s="127"/>
      <c r="H1013" s="143"/>
      <c r="I1013" s="143"/>
      <c r="K1013" s="6"/>
      <c r="L1013" s="6"/>
    </row>
    <row r="1014" spans="1:12" x14ac:dyDescent="0.2">
      <c r="A1014" s="477"/>
      <c r="B1014" s="135"/>
      <c r="C1014" s="136"/>
      <c r="D1014" s="137"/>
      <c r="E1014" s="138"/>
      <c r="F1014" s="137"/>
      <c r="G1014" s="127"/>
      <c r="H1014" s="143"/>
      <c r="I1014" s="143"/>
      <c r="K1014" s="6"/>
      <c r="L1014" s="6"/>
    </row>
    <row r="1015" spans="1:12" x14ac:dyDescent="0.2">
      <c r="A1015" s="477"/>
      <c r="B1015" s="135"/>
      <c r="C1015" s="136"/>
      <c r="D1015" s="137"/>
      <c r="E1015" s="138"/>
      <c r="F1015" s="137"/>
      <c r="G1015" s="127"/>
      <c r="H1015" s="143"/>
      <c r="I1015" s="143"/>
      <c r="K1015" s="6"/>
      <c r="L1015" s="6"/>
    </row>
    <row r="1016" spans="1:12" x14ac:dyDescent="0.2">
      <c r="A1016" s="477"/>
      <c r="B1016" s="135"/>
      <c r="C1016" s="136"/>
      <c r="D1016" s="137"/>
      <c r="E1016" s="138"/>
      <c r="F1016" s="137"/>
      <c r="G1016" s="127"/>
      <c r="H1016" s="143"/>
      <c r="I1016" s="143"/>
      <c r="K1016" s="6"/>
      <c r="L1016" s="6"/>
    </row>
    <row r="1017" spans="1:12" x14ac:dyDescent="0.2">
      <c r="A1017" s="477"/>
      <c r="B1017" s="135"/>
      <c r="C1017" s="136"/>
      <c r="D1017" s="137"/>
      <c r="E1017" s="138"/>
      <c r="F1017" s="137"/>
      <c r="G1017" s="127"/>
      <c r="H1017" s="143"/>
      <c r="I1017" s="143"/>
      <c r="K1017" s="6"/>
      <c r="L1017" s="6"/>
    </row>
    <row r="1018" spans="1:12" x14ac:dyDescent="0.2">
      <c r="A1018" s="477"/>
      <c r="B1018" s="135"/>
      <c r="C1018" s="136"/>
      <c r="D1018" s="137"/>
      <c r="E1018" s="138"/>
      <c r="F1018" s="137"/>
      <c r="G1018" s="127"/>
      <c r="H1018" s="143"/>
      <c r="I1018" s="143"/>
      <c r="K1018" s="6"/>
      <c r="L1018" s="6"/>
    </row>
    <row r="1019" spans="1:12" x14ac:dyDescent="0.2">
      <c r="A1019" s="477"/>
      <c r="B1019" s="135"/>
      <c r="C1019" s="136"/>
      <c r="D1019" s="137"/>
      <c r="E1019" s="138"/>
      <c r="F1019" s="137"/>
      <c r="G1019" s="127"/>
      <c r="H1019" s="143"/>
      <c r="I1019" s="143"/>
      <c r="K1019" s="6"/>
      <c r="L1019" s="6"/>
    </row>
    <row r="1020" spans="1:12" x14ac:dyDescent="0.2">
      <c r="A1020" s="477"/>
      <c r="B1020" s="135"/>
      <c r="C1020" s="136"/>
      <c r="D1020" s="137"/>
      <c r="E1020" s="138"/>
      <c r="F1020" s="137"/>
      <c r="G1020" s="127"/>
      <c r="H1020" s="143"/>
      <c r="I1020" s="143"/>
      <c r="K1020" s="6"/>
      <c r="L1020" s="6"/>
    </row>
    <row r="1021" spans="1:12" x14ac:dyDescent="0.2">
      <c r="A1021" s="477"/>
      <c r="B1021" s="135"/>
      <c r="C1021" s="136"/>
      <c r="D1021" s="137"/>
      <c r="E1021" s="138"/>
      <c r="F1021" s="137"/>
      <c r="G1021" s="127"/>
      <c r="H1021" s="143"/>
      <c r="I1021" s="143"/>
      <c r="K1021" s="6"/>
      <c r="L1021" s="6"/>
    </row>
    <row r="1022" spans="1:12" x14ac:dyDescent="0.2">
      <c r="A1022" s="477"/>
      <c r="B1022" s="135"/>
      <c r="C1022" s="136"/>
      <c r="D1022" s="137"/>
      <c r="E1022" s="138"/>
      <c r="F1022" s="137"/>
      <c r="G1022" s="127"/>
      <c r="H1022" s="143"/>
      <c r="I1022" s="143"/>
      <c r="K1022" s="6"/>
      <c r="L1022" s="6"/>
    </row>
    <row r="1023" spans="1:12" x14ac:dyDescent="0.2">
      <c r="A1023" s="477"/>
      <c r="B1023" s="135"/>
      <c r="C1023" s="136"/>
      <c r="D1023" s="137"/>
      <c r="E1023" s="138"/>
      <c r="F1023" s="137"/>
      <c r="G1023" s="127"/>
      <c r="H1023" s="143"/>
      <c r="I1023" s="143"/>
      <c r="K1023" s="6"/>
      <c r="L1023" s="6"/>
    </row>
    <row r="1024" spans="1:12" x14ac:dyDescent="0.2">
      <c r="A1024" s="477"/>
      <c r="B1024" s="135"/>
      <c r="C1024" s="136"/>
      <c r="D1024" s="137"/>
      <c r="E1024" s="138"/>
      <c r="F1024" s="137"/>
      <c r="G1024" s="127"/>
      <c r="H1024" s="143"/>
      <c r="I1024" s="143"/>
      <c r="K1024" s="6"/>
      <c r="L1024" s="6"/>
    </row>
    <row r="1025" spans="1:12" x14ac:dyDescent="0.2">
      <c r="A1025" s="477"/>
      <c r="B1025" s="135"/>
      <c r="C1025" s="136"/>
      <c r="D1025" s="137"/>
      <c r="E1025" s="138"/>
      <c r="F1025" s="137"/>
      <c r="G1025" s="127"/>
      <c r="H1025" s="143"/>
      <c r="I1025" s="143"/>
      <c r="K1025" s="6"/>
      <c r="L1025" s="6"/>
    </row>
    <row r="1026" spans="1:12" x14ac:dyDescent="0.2">
      <c r="A1026" s="477"/>
      <c r="B1026" s="135"/>
      <c r="C1026" s="136"/>
      <c r="D1026" s="137"/>
      <c r="E1026" s="138"/>
      <c r="F1026" s="137"/>
      <c r="G1026" s="127"/>
      <c r="H1026" s="143"/>
      <c r="I1026" s="143"/>
      <c r="K1026" s="6"/>
      <c r="L1026" s="6"/>
    </row>
    <row r="1027" spans="1:12" x14ac:dyDescent="0.2">
      <c r="A1027" s="477"/>
      <c r="B1027" s="135"/>
      <c r="C1027" s="136"/>
      <c r="D1027" s="137"/>
      <c r="E1027" s="138"/>
      <c r="F1027" s="137"/>
      <c r="G1027" s="127"/>
      <c r="H1027" s="143"/>
      <c r="I1027" s="143"/>
      <c r="K1027" s="6"/>
      <c r="L1027" s="6"/>
    </row>
    <row r="1028" spans="1:12" x14ac:dyDescent="0.2">
      <c r="A1028" s="477"/>
      <c r="B1028" s="135"/>
      <c r="C1028" s="136"/>
      <c r="D1028" s="137"/>
      <c r="E1028" s="138"/>
      <c r="F1028" s="137"/>
      <c r="G1028" s="127"/>
      <c r="H1028" s="143"/>
      <c r="I1028" s="143"/>
      <c r="K1028" s="6"/>
      <c r="L1028" s="6"/>
    </row>
    <row r="1029" spans="1:12" x14ac:dyDescent="0.2">
      <c r="A1029" s="477"/>
      <c r="B1029" s="135"/>
      <c r="C1029" s="136"/>
      <c r="D1029" s="137"/>
      <c r="E1029" s="138"/>
      <c r="F1029" s="137"/>
      <c r="G1029" s="127"/>
      <c r="H1029" s="143"/>
      <c r="I1029" s="143"/>
      <c r="K1029" s="6"/>
      <c r="L1029" s="6"/>
    </row>
    <row r="1030" spans="1:12" x14ac:dyDescent="0.2">
      <c r="A1030" s="477"/>
      <c r="B1030" s="135"/>
      <c r="C1030" s="136"/>
      <c r="D1030" s="137"/>
      <c r="E1030" s="138"/>
      <c r="F1030" s="137"/>
      <c r="G1030" s="127"/>
      <c r="H1030" s="143"/>
      <c r="I1030" s="143"/>
      <c r="K1030" s="6"/>
      <c r="L1030" s="6"/>
    </row>
    <row r="1031" spans="1:12" x14ac:dyDescent="0.2">
      <c r="A1031" s="477"/>
      <c r="B1031" s="135"/>
      <c r="C1031" s="136"/>
      <c r="D1031" s="137"/>
      <c r="E1031" s="138"/>
      <c r="F1031" s="137"/>
      <c r="G1031" s="127"/>
      <c r="H1031" s="143"/>
      <c r="I1031" s="143"/>
      <c r="K1031" s="6"/>
      <c r="L1031" s="6"/>
    </row>
    <row r="1032" spans="1:12" x14ac:dyDescent="0.2">
      <c r="A1032" s="477"/>
      <c r="B1032" s="135"/>
      <c r="C1032" s="136"/>
      <c r="D1032" s="137"/>
      <c r="E1032" s="138"/>
      <c r="F1032" s="137"/>
      <c r="G1032" s="127"/>
      <c r="H1032" s="143"/>
      <c r="I1032" s="143"/>
      <c r="K1032" s="6"/>
      <c r="L1032" s="6"/>
    </row>
    <row r="1033" spans="1:12" x14ac:dyDescent="0.2">
      <c r="A1033" s="477"/>
      <c r="B1033" s="135"/>
      <c r="C1033" s="136"/>
      <c r="D1033" s="137"/>
      <c r="E1033" s="138"/>
      <c r="F1033" s="137"/>
      <c r="G1033" s="127"/>
      <c r="H1033" s="143"/>
      <c r="I1033" s="143"/>
      <c r="K1033" s="6"/>
      <c r="L1033" s="6"/>
    </row>
    <row r="1034" spans="1:12" x14ac:dyDescent="0.2">
      <c r="A1034" s="477"/>
      <c r="B1034" s="135"/>
      <c r="C1034" s="136"/>
      <c r="D1034" s="137"/>
      <c r="E1034" s="138"/>
      <c r="F1034" s="137"/>
      <c r="G1034" s="127"/>
      <c r="H1034" s="143"/>
      <c r="I1034" s="143"/>
      <c r="K1034" s="6"/>
      <c r="L1034" s="6"/>
    </row>
    <row r="1035" spans="1:12" x14ac:dyDescent="0.2">
      <c r="A1035" s="477"/>
      <c r="B1035" s="135"/>
      <c r="C1035" s="136"/>
      <c r="D1035" s="137"/>
      <c r="E1035" s="138"/>
      <c r="F1035" s="137"/>
      <c r="G1035" s="127"/>
      <c r="H1035" s="143"/>
      <c r="I1035" s="143"/>
      <c r="K1035" s="6"/>
      <c r="L1035" s="6"/>
    </row>
    <row r="1036" spans="1:12" x14ac:dyDescent="0.2">
      <c r="A1036" s="477"/>
      <c r="B1036" s="135"/>
      <c r="C1036" s="136"/>
      <c r="D1036" s="137"/>
      <c r="E1036" s="138"/>
      <c r="F1036" s="137"/>
      <c r="G1036" s="127"/>
      <c r="H1036" s="143"/>
      <c r="I1036" s="143"/>
      <c r="K1036" s="6"/>
      <c r="L1036" s="6"/>
    </row>
    <row r="1037" spans="1:12" x14ac:dyDescent="0.2">
      <c r="A1037" s="477"/>
      <c r="B1037" s="135"/>
      <c r="C1037" s="136"/>
      <c r="D1037" s="137"/>
      <c r="E1037" s="138"/>
      <c r="F1037" s="137"/>
      <c r="G1037" s="127"/>
      <c r="H1037" s="143"/>
      <c r="I1037" s="143"/>
      <c r="K1037" s="6"/>
      <c r="L1037" s="6"/>
    </row>
    <row r="1038" spans="1:12" x14ac:dyDescent="0.2">
      <c r="A1038" s="477"/>
      <c r="B1038" s="135"/>
      <c r="C1038" s="136"/>
      <c r="D1038" s="137"/>
      <c r="E1038" s="138"/>
      <c r="F1038" s="137"/>
      <c r="G1038" s="127"/>
      <c r="H1038" s="143"/>
      <c r="I1038" s="143"/>
      <c r="K1038" s="6"/>
      <c r="L1038" s="6"/>
    </row>
    <row r="1039" spans="1:12" x14ac:dyDescent="0.2">
      <c r="A1039" s="477"/>
      <c r="B1039" s="135"/>
      <c r="C1039" s="136"/>
      <c r="D1039" s="137"/>
      <c r="E1039" s="138"/>
      <c r="F1039" s="137"/>
      <c r="G1039" s="127"/>
      <c r="H1039" s="143"/>
      <c r="I1039" s="143"/>
      <c r="K1039" s="6"/>
      <c r="L1039" s="6"/>
    </row>
    <row r="1040" spans="1:12" x14ac:dyDescent="0.2">
      <c r="A1040" s="477"/>
      <c r="B1040" s="135"/>
      <c r="C1040" s="136"/>
      <c r="D1040" s="137"/>
      <c r="E1040" s="138"/>
      <c r="F1040" s="137"/>
      <c r="G1040" s="127"/>
      <c r="H1040" s="143"/>
      <c r="I1040" s="143"/>
      <c r="K1040" s="6"/>
      <c r="L1040" s="6"/>
    </row>
    <row r="1041" spans="1:12" x14ac:dyDescent="0.2">
      <c r="A1041" s="477"/>
      <c r="B1041" s="135"/>
      <c r="C1041" s="136"/>
      <c r="D1041" s="137"/>
      <c r="E1041" s="138"/>
      <c r="F1041" s="137"/>
      <c r="G1041" s="127"/>
      <c r="H1041" s="143"/>
      <c r="I1041" s="143"/>
      <c r="K1041" s="6"/>
      <c r="L1041" s="6"/>
    </row>
    <row r="1042" spans="1:12" x14ac:dyDescent="0.2">
      <c r="A1042" s="477"/>
      <c r="B1042" s="135"/>
      <c r="C1042" s="136"/>
      <c r="D1042" s="137"/>
      <c r="E1042" s="138"/>
      <c r="F1042" s="137"/>
      <c r="G1042" s="127"/>
      <c r="H1042" s="143"/>
      <c r="I1042" s="143"/>
      <c r="K1042" s="6"/>
      <c r="L1042" s="6"/>
    </row>
    <row r="1043" spans="1:12" x14ac:dyDescent="0.2">
      <c r="A1043" s="477"/>
      <c r="B1043" s="135"/>
      <c r="C1043" s="136"/>
      <c r="D1043" s="137"/>
      <c r="E1043" s="138"/>
      <c r="F1043" s="137"/>
      <c r="G1043" s="127"/>
      <c r="H1043" s="143"/>
      <c r="I1043" s="143"/>
      <c r="K1043" s="6"/>
      <c r="L1043" s="6"/>
    </row>
    <row r="1044" spans="1:12" x14ac:dyDescent="0.2">
      <c r="A1044" s="477"/>
      <c r="B1044" s="135"/>
      <c r="C1044" s="136"/>
      <c r="D1044" s="137"/>
      <c r="E1044" s="138"/>
      <c r="F1044" s="137"/>
      <c r="G1044" s="127"/>
      <c r="H1044" s="143"/>
      <c r="I1044" s="143"/>
      <c r="K1044" s="6"/>
      <c r="L1044" s="6"/>
    </row>
    <row r="1045" spans="1:12" x14ac:dyDescent="0.2">
      <c r="A1045" s="477"/>
      <c r="B1045" s="135"/>
      <c r="C1045" s="136"/>
      <c r="D1045" s="137"/>
      <c r="E1045" s="138"/>
      <c r="F1045" s="137"/>
      <c r="G1045" s="127"/>
      <c r="H1045" s="143"/>
      <c r="I1045" s="143"/>
      <c r="K1045" s="6"/>
      <c r="L1045" s="6"/>
    </row>
    <row r="1046" spans="1:12" x14ac:dyDescent="0.2">
      <c r="A1046" s="477"/>
      <c r="B1046" s="135"/>
      <c r="C1046" s="136"/>
      <c r="D1046" s="137"/>
      <c r="E1046" s="138"/>
      <c r="F1046" s="137"/>
      <c r="G1046" s="127"/>
      <c r="H1046" s="143"/>
      <c r="I1046" s="143"/>
      <c r="K1046" s="6"/>
      <c r="L1046" s="6"/>
    </row>
    <row r="1047" spans="1:12" x14ac:dyDescent="0.2">
      <c r="A1047" s="477"/>
      <c r="B1047" s="135"/>
      <c r="C1047" s="136"/>
      <c r="D1047" s="137"/>
      <c r="E1047" s="138"/>
      <c r="F1047" s="137"/>
      <c r="G1047" s="127"/>
      <c r="H1047" s="143"/>
      <c r="I1047" s="143"/>
      <c r="K1047" s="6"/>
      <c r="L1047" s="6"/>
    </row>
    <row r="1048" spans="1:12" x14ac:dyDescent="0.2">
      <c r="A1048" s="477"/>
      <c r="B1048" s="135"/>
      <c r="C1048" s="136"/>
      <c r="D1048" s="137"/>
      <c r="E1048" s="138"/>
      <c r="F1048" s="137"/>
      <c r="G1048" s="127"/>
      <c r="H1048" s="143"/>
      <c r="I1048" s="143"/>
      <c r="K1048" s="6"/>
      <c r="L1048" s="6"/>
    </row>
    <row r="1049" spans="1:12" x14ac:dyDescent="0.2">
      <c r="A1049" s="477"/>
      <c r="B1049" s="135"/>
      <c r="C1049" s="136"/>
      <c r="D1049" s="137"/>
      <c r="E1049" s="138"/>
      <c r="F1049" s="137"/>
      <c r="G1049" s="127"/>
      <c r="H1049" s="143"/>
      <c r="I1049" s="143"/>
      <c r="K1049" s="6"/>
      <c r="L1049" s="6"/>
    </row>
    <row r="1050" spans="1:12" x14ac:dyDescent="0.2">
      <c r="A1050" s="477"/>
      <c r="B1050" s="135"/>
      <c r="C1050" s="136"/>
      <c r="D1050" s="137"/>
      <c r="E1050" s="138"/>
      <c r="F1050" s="137"/>
      <c r="G1050" s="127"/>
      <c r="H1050" s="143"/>
      <c r="I1050" s="143"/>
      <c r="K1050" s="6"/>
      <c r="L1050" s="6"/>
    </row>
    <row r="1051" spans="1:12" x14ac:dyDescent="0.2">
      <c r="A1051" s="477"/>
      <c r="B1051" s="135"/>
      <c r="C1051" s="136"/>
      <c r="D1051" s="137"/>
      <c r="E1051" s="138"/>
      <c r="F1051" s="137"/>
      <c r="G1051" s="127"/>
      <c r="H1051" s="143"/>
      <c r="I1051" s="143"/>
      <c r="K1051" s="6"/>
      <c r="L1051" s="6"/>
    </row>
    <row r="1052" spans="1:12" x14ac:dyDescent="0.2">
      <c r="A1052" s="477"/>
      <c r="B1052" s="135"/>
      <c r="C1052" s="136"/>
      <c r="D1052" s="137"/>
      <c r="E1052" s="138"/>
      <c r="F1052" s="137"/>
      <c r="G1052" s="127"/>
      <c r="H1052" s="143"/>
      <c r="I1052" s="143"/>
      <c r="K1052" s="6"/>
      <c r="L1052" s="6"/>
    </row>
    <row r="1053" spans="1:12" x14ac:dyDescent="0.2">
      <c r="A1053" s="477"/>
      <c r="B1053" s="135"/>
      <c r="C1053" s="136"/>
      <c r="D1053" s="137"/>
      <c r="E1053" s="138"/>
      <c r="F1053" s="137"/>
      <c r="G1053" s="127"/>
      <c r="H1053" s="143"/>
      <c r="I1053" s="143"/>
      <c r="K1053" s="6"/>
      <c r="L1053" s="6"/>
    </row>
    <row r="1054" spans="1:12" x14ac:dyDescent="0.2">
      <c r="A1054" s="477"/>
      <c r="B1054" s="135"/>
      <c r="C1054" s="136"/>
      <c r="D1054" s="137"/>
      <c r="E1054" s="138"/>
      <c r="F1054" s="137"/>
      <c r="G1054" s="127"/>
      <c r="H1054" s="143"/>
      <c r="I1054" s="143"/>
      <c r="K1054" s="6"/>
      <c r="L1054" s="6"/>
    </row>
    <row r="1055" spans="1:12" x14ac:dyDescent="0.2">
      <c r="A1055" s="477"/>
      <c r="B1055" s="135"/>
      <c r="C1055" s="136"/>
      <c r="D1055" s="137"/>
      <c r="E1055" s="138"/>
      <c r="F1055" s="137"/>
      <c r="G1055" s="127"/>
      <c r="H1055" s="143"/>
      <c r="I1055" s="143"/>
      <c r="K1055" s="6"/>
      <c r="L1055" s="6"/>
    </row>
    <row r="1056" spans="1:12" x14ac:dyDescent="0.2">
      <c r="A1056" s="477"/>
      <c r="B1056" s="135"/>
      <c r="C1056" s="136"/>
      <c r="D1056" s="137"/>
      <c r="E1056" s="138"/>
      <c r="F1056" s="137"/>
      <c r="G1056" s="127"/>
      <c r="H1056" s="143"/>
      <c r="I1056" s="143"/>
      <c r="K1056" s="6"/>
      <c r="L1056" s="6"/>
    </row>
    <row r="1057" spans="1:12" x14ac:dyDescent="0.2">
      <c r="A1057" s="477"/>
      <c r="B1057" s="135"/>
      <c r="C1057" s="136"/>
      <c r="D1057" s="137"/>
      <c r="E1057" s="138"/>
      <c r="F1057" s="137"/>
      <c r="G1057" s="127"/>
      <c r="H1057" s="143"/>
      <c r="I1057" s="143"/>
      <c r="K1057" s="6"/>
      <c r="L1057" s="6"/>
    </row>
    <row r="1058" spans="1:12" x14ac:dyDescent="0.2">
      <c r="A1058" s="477"/>
      <c r="B1058" s="135"/>
      <c r="C1058" s="136"/>
      <c r="D1058" s="137"/>
      <c r="E1058" s="138"/>
      <c r="F1058" s="137"/>
      <c r="G1058" s="127"/>
      <c r="H1058" s="143"/>
      <c r="I1058" s="143"/>
      <c r="K1058" s="6"/>
      <c r="L1058" s="6"/>
    </row>
    <row r="1059" spans="1:12" x14ac:dyDescent="0.2">
      <c r="A1059" s="477"/>
      <c r="B1059" s="135"/>
      <c r="C1059" s="136"/>
      <c r="D1059" s="137"/>
      <c r="E1059" s="138"/>
      <c r="F1059" s="137"/>
      <c r="G1059" s="127"/>
      <c r="H1059" s="143"/>
      <c r="I1059" s="143"/>
      <c r="K1059" s="6"/>
      <c r="L1059" s="6"/>
    </row>
    <row r="1060" spans="1:12" x14ac:dyDescent="0.2">
      <c r="A1060" s="477"/>
      <c r="B1060" s="135"/>
      <c r="C1060" s="136"/>
      <c r="D1060" s="137"/>
      <c r="E1060" s="138"/>
      <c r="F1060" s="137"/>
      <c r="G1060" s="127"/>
      <c r="H1060" s="143"/>
      <c r="I1060" s="143"/>
      <c r="K1060" s="6"/>
      <c r="L1060" s="6"/>
    </row>
    <row r="1061" spans="1:12" x14ac:dyDescent="0.2">
      <c r="A1061" s="477"/>
      <c r="B1061" s="135"/>
      <c r="C1061" s="136"/>
      <c r="D1061" s="137"/>
      <c r="E1061" s="138"/>
      <c r="F1061" s="137"/>
      <c r="G1061" s="127"/>
      <c r="H1061" s="143"/>
      <c r="I1061" s="143"/>
      <c r="K1061" s="6"/>
      <c r="L1061" s="6"/>
    </row>
    <row r="1062" spans="1:12" x14ac:dyDescent="0.2">
      <c r="A1062" s="477"/>
      <c r="B1062" s="135"/>
      <c r="C1062" s="136"/>
      <c r="D1062" s="137"/>
      <c r="E1062" s="138"/>
      <c r="F1062" s="137"/>
      <c r="G1062" s="127"/>
      <c r="H1062" s="143"/>
      <c r="I1062" s="143"/>
      <c r="K1062" s="6"/>
      <c r="L1062" s="6"/>
    </row>
    <row r="1063" spans="1:12" x14ac:dyDescent="0.2">
      <c r="A1063" s="477"/>
      <c r="B1063" s="135"/>
      <c r="C1063" s="136"/>
      <c r="D1063" s="137"/>
      <c r="E1063" s="138"/>
      <c r="F1063" s="137"/>
      <c r="G1063" s="127"/>
      <c r="H1063" s="143"/>
      <c r="I1063" s="143"/>
      <c r="K1063" s="6"/>
      <c r="L1063" s="6"/>
    </row>
    <row r="1064" spans="1:12" x14ac:dyDescent="0.2">
      <c r="A1064" s="477"/>
      <c r="B1064" s="135"/>
      <c r="C1064" s="136"/>
      <c r="D1064" s="137"/>
      <c r="E1064" s="138"/>
      <c r="F1064" s="137"/>
      <c r="G1064" s="127"/>
      <c r="H1064" s="143"/>
      <c r="I1064" s="143"/>
      <c r="K1064" s="6"/>
      <c r="L1064" s="6"/>
    </row>
    <row r="1065" spans="1:12" x14ac:dyDescent="0.2">
      <c r="A1065" s="477"/>
      <c r="B1065" s="135"/>
      <c r="C1065" s="136"/>
      <c r="D1065" s="137"/>
      <c r="E1065" s="138"/>
      <c r="F1065" s="137"/>
      <c r="G1065" s="127"/>
      <c r="H1065" s="143"/>
      <c r="I1065" s="143"/>
      <c r="K1065" s="6"/>
      <c r="L1065" s="6"/>
    </row>
    <row r="1066" spans="1:12" x14ac:dyDescent="0.2">
      <c r="A1066" s="477"/>
      <c r="B1066" s="135"/>
      <c r="C1066" s="136"/>
      <c r="D1066" s="137"/>
      <c r="E1066" s="138"/>
      <c r="F1066" s="137"/>
      <c r="G1066" s="127"/>
      <c r="H1066" s="143"/>
      <c r="I1066" s="143"/>
      <c r="K1066" s="6"/>
      <c r="L1066" s="6"/>
    </row>
    <row r="1067" spans="1:12" x14ac:dyDescent="0.2">
      <c r="A1067" s="477"/>
      <c r="B1067" s="135"/>
      <c r="C1067" s="136"/>
      <c r="D1067" s="137"/>
      <c r="E1067" s="138"/>
      <c r="F1067" s="137"/>
      <c r="G1067" s="127"/>
      <c r="H1067" s="143"/>
      <c r="I1067" s="143"/>
      <c r="K1067" s="6"/>
      <c r="L1067" s="6"/>
    </row>
    <row r="1068" spans="1:12" x14ac:dyDescent="0.2">
      <c r="A1068" s="477"/>
      <c r="B1068" s="135"/>
      <c r="C1068" s="136"/>
      <c r="D1068" s="137"/>
      <c r="E1068" s="138"/>
      <c r="F1068" s="137"/>
      <c r="G1068" s="127"/>
      <c r="H1068" s="143"/>
      <c r="I1068" s="143"/>
      <c r="K1068" s="6"/>
      <c r="L1068" s="6"/>
    </row>
    <row r="1069" spans="1:12" x14ac:dyDescent="0.2">
      <c r="A1069" s="477"/>
      <c r="B1069" s="135"/>
      <c r="C1069" s="136"/>
      <c r="D1069" s="137"/>
      <c r="E1069" s="138"/>
      <c r="F1069" s="137"/>
      <c r="G1069" s="127"/>
      <c r="H1069" s="143"/>
      <c r="I1069" s="143"/>
      <c r="K1069" s="6"/>
      <c r="L1069" s="6"/>
    </row>
    <row r="1070" spans="1:12" x14ac:dyDescent="0.2">
      <c r="A1070" s="477"/>
      <c r="B1070" s="135"/>
      <c r="C1070" s="136"/>
      <c r="D1070" s="137"/>
      <c r="E1070" s="138"/>
      <c r="F1070" s="137"/>
      <c r="G1070" s="127"/>
      <c r="H1070" s="143"/>
      <c r="I1070" s="143"/>
      <c r="K1070" s="6"/>
      <c r="L1070" s="6"/>
    </row>
    <row r="1071" spans="1:12" x14ac:dyDescent="0.2">
      <c r="A1071" s="477"/>
      <c r="B1071" s="135"/>
      <c r="C1071" s="136"/>
      <c r="D1071" s="137"/>
      <c r="E1071" s="138"/>
      <c r="F1071" s="137"/>
      <c r="G1071" s="127"/>
      <c r="H1071" s="143"/>
      <c r="I1071" s="143"/>
      <c r="K1071" s="6"/>
      <c r="L1071" s="6"/>
    </row>
    <row r="1072" spans="1:12" x14ac:dyDescent="0.2">
      <c r="A1072" s="477"/>
      <c r="B1072" s="135"/>
      <c r="C1072" s="136"/>
      <c r="D1072" s="137"/>
      <c r="E1072" s="138"/>
      <c r="F1072" s="137"/>
      <c r="G1072" s="127"/>
      <c r="H1072" s="143"/>
      <c r="I1072" s="143"/>
      <c r="K1072" s="6"/>
      <c r="L1072" s="6"/>
    </row>
    <row r="1073" spans="1:12" x14ac:dyDescent="0.2">
      <c r="A1073" s="477"/>
      <c r="B1073" s="135"/>
      <c r="C1073" s="136"/>
      <c r="D1073" s="137"/>
      <c r="E1073" s="138"/>
      <c r="F1073" s="137"/>
      <c r="G1073" s="127"/>
      <c r="H1073" s="143"/>
      <c r="I1073" s="143"/>
      <c r="K1073" s="6"/>
      <c r="L1073" s="6"/>
    </row>
    <row r="1074" spans="1:12" x14ac:dyDescent="0.2">
      <c r="A1074" s="477"/>
      <c r="B1074" s="135"/>
      <c r="C1074" s="136"/>
      <c r="D1074" s="137"/>
      <c r="E1074" s="138"/>
      <c r="F1074" s="137"/>
      <c r="G1074" s="127"/>
      <c r="H1074" s="143"/>
      <c r="I1074" s="143"/>
      <c r="K1074" s="6"/>
      <c r="L1074" s="6"/>
    </row>
    <row r="1075" spans="1:12" x14ac:dyDescent="0.2">
      <c r="A1075" s="477"/>
      <c r="B1075" s="135"/>
      <c r="C1075" s="136"/>
      <c r="D1075" s="137"/>
      <c r="E1075" s="138"/>
      <c r="F1075" s="137"/>
      <c r="G1075" s="127"/>
      <c r="H1075" s="143"/>
      <c r="I1075" s="143"/>
      <c r="K1075" s="6"/>
      <c r="L1075" s="6"/>
    </row>
    <row r="1076" spans="1:12" x14ac:dyDescent="0.2">
      <c r="A1076" s="477"/>
      <c r="B1076" s="135"/>
      <c r="C1076" s="136"/>
      <c r="D1076" s="137"/>
      <c r="E1076" s="138"/>
      <c r="F1076" s="137"/>
      <c r="G1076" s="127"/>
      <c r="H1076" s="143"/>
      <c r="I1076" s="143"/>
      <c r="K1076" s="6"/>
      <c r="L1076" s="6"/>
    </row>
    <row r="1077" spans="1:12" x14ac:dyDescent="0.2">
      <c r="A1077" s="477"/>
      <c r="B1077" s="135"/>
      <c r="C1077" s="136"/>
      <c r="D1077" s="137"/>
      <c r="E1077" s="138"/>
      <c r="F1077" s="137"/>
      <c r="G1077" s="127"/>
      <c r="H1077" s="143"/>
      <c r="I1077" s="143"/>
      <c r="K1077" s="6"/>
      <c r="L1077" s="6"/>
    </row>
    <row r="1078" spans="1:12" x14ac:dyDescent="0.2">
      <c r="A1078" s="477"/>
      <c r="B1078" s="135"/>
      <c r="C1078" s="136"/>
      <c r="D1078" s="137"/>
      <c r="E1078" s="138"/>
      <c r="F1078" s="137"/>
      <c r="G1078" s="127"/>
      <c r="H1078" s="143"/>
      <c r="I1078" s="143"/>
      <c r="K1078" s="6"/>
      <c r="L1078" s="6"/>
    </row>
    <row r="1079" spans="1:12" x14ac:dyDescent="0.2">
      <c r="A1079" s="477"/>
      <c r="B1079" s="135"/>
      <c r="C1079" s="136"/>
      <c r="D1079" s="137"/>
      <c r="E1079" s="138"/>
      <c r="F1079" s="137"/>
      <c r="G1079" s="127"/>
      <c r="H1079" s="143"/>
      <c r="I1079" s="143"/>
      <c r="K1079" s="6"/>
      <c r="L1079" s="6"/>
    </row>
    <row r="1080" spans="1:12" x14ac:dyDescent="0.2">
      <c r="A1080" s="477"/>
      <c r="B1080" s="135"/>
      <c r="C1080" s="136"/>
      <c r="D1080" s="137"/>
      <c r="E1080" s="138"/>
      <c r="F1080" s="137"/>
      <c r="G1080" s="127"/>
      <c r="H1080" s="143"/>
      <c r="I1080" s="143"/>
      <c r="K1080" s="6"/>
      <c r="L1080" s="6"/>
    </row>
    <row r="1081" spans="1:12" x14ac:dyDescent="0.2">
      <c r="A1081" s="477"/>
      <c r="B1081" s="135"/>
      <c r="C1081" s="136"/>
      <c r="D1081" s="137"/>
      <c r="E1081" s="138"/>
      <c r="F1081" s="137"/>
      <c r="G1081" s="127"/>
      <c r="H1081" s="143"/>
      <c r="I1081" s="143"/>
      <c r="K1081" s="6"/>
      <c r="L1081" s="6"/>
    </row>
    <row r="1082" spans="1:12" x14ac:dyDescent="0.2">
      <c r="A1082" s="477"/>
      <c r="B1082" s="135"/>
      <c r="C1082" s="136"/>
      <c r="D1082" s="137"/>
      <c r="E1082" s="138"/>
      <c r="F1082" s="137"/>
      <c r="G1082" s="127"/>
      <c r="H1082" s="143"/>
      <c r="I1082" s="143"/>
      <c r="K1082" s="6"/>
      <c r="L1082" s="6"/>
    </row>
    <row r="1083" spans="1:12" x14ac:dyDescent="0.2">
      <c r="A1083" s="477"/>
      <c r="B1083" s="135"/>
      <c r="C1083" s="136"/>
      <c r="D1083" s="137"/>
      <c r="E1083" s="138"/>
      <c r="F1083" s="137"/>
      <c r="G1083" s="127"/>
      <c r="H1083" s="143"/>
      <c r="I1083" s="143"/>
      <c r="K1083" s="6"/>
      <c r="L1083" s="6"/>
    </row>
    <row r="1084" spans="1:12" x14ac:dyDescent="0.2">
      <c r="A1084" s="477"/>
      <c r="B1084" s="135"/>
      <c r="C1084" s="136"/>
      <c r="D1084" s="137"/>
      <c r="E1084" s="138"/>
      <c r="F1084" s="137"/>
      <c r="G1084" s="127"/>
      <c r="H1084" s="143"/>
      <c r="I1084" s="143"/>
      <c r="K1084" s="6"/>
      <c r="L1084" s="6"/>
    </row>
    <row r="1085" spans="1:12" x14ac:dyDescent="0.2">
      <c r="A1085" s="477"/>
      <c r="B1085" s="135"/>
      <c r="C1085" s="136"/>
      <c r="D1085" s="137"/>
      <c r="E1085" s="138"/>
      <c r="F1085" s="137"/>
      <c r="G1085" s="127"/>
      <c r="H1085" s="143"/>
      <c r="I1085" s="143"/>
      <c r="K1085" s="6"/>
      <c r="L1085" s="6"/>
    </row>
    <row r="1086" spans="1:12" x14ac:dyDescent="0.2">
      <c r="A1086" s="477"/>
      <c r="B1086" s="135"/>
      <c r="C1086" s="136"/>
      <c r="D1086" s="137"/>
      <c r="E1086" s="138"/>
      <c r="F1086" s="137"/>
      <c r="G1086" s="127"/>
      <c r="H1086" s="143"/>
      <c r="I1086" s="143"/>
      <c r="K1086" s="6"/>
      <c r="L1086" s="6"/>
    </row>
    <row r="1087" spans="1:12" x14ac:dyDescent="0.2">
      <c r="A1087" s="477"/>
      <c r="B1087" s="135"/>
      <c r="C1087" s="136"/>
      <c r="D1087" s="137"/>
      <c r="E1087" s="138"/>
      <c r="F1087" s="137"/>
      <c r="G1087" s="127"/>
      <c r="H1087" s="143"/>
      <c r="I1087" s="143"/>
      <c r="K1087" s="6"/>
      <c r="L1087" s="6"/>
    </row>
    <row r="1088" spans="1:12" x14ac:dyDescent="0.2">
      <c r="A1088" s="477"/>
      <c r="B1088" s="135"/>
      <c r="C1088" s="136"/>
      <c r="D1088" s="137"/>
      <c r="E1088" s="138"/>
      <c r="F1088" s="137"/>
      <c r="G1088" s="127"/>
      <c r="H1088" s="143"/>
      <c r="I1088" s="143"/>
      <c r="K1088" s="6"/>
      <c r="L1088" s="6"/>
    </row>
    <row r="1089" spans="1:12" x14ac:dyDescent="0.2">
      <c r="A1089" s="477"/>
      <c r="B1089" s="135"/>
      <c r="C1089" s="136"/>
      <c r="D1089" s="137"/>
      <c r="E1089" s="138"/>
      <c r="F1089" s="137"/>
      <c r="G1089" s="127"/>
      <c r="H1089" s="143"/>
      <c r="I1089" s="143"/>
      <c r="K1089" s="6"/>
      <c r="L1089" s="6"/>
    </row>
    <row r="1090" spans="1:12" x14ac:dyDescent="0.2">
      <c r="A1090" s="477"/>
      <c r="B1090" s="135"/>
      <c r="C1090" s="136"/>
      <c r="D1090" s="137"/>
      <c r="E1090" s="138"/>
      <c r="F1090" s="137"/>
      <c r="G1090" s="127"/>
      <c r="H1090" s="143"/>
      <c r="I1090" s="143"/>
      <c r="K1090" s="6"/>
      <c r="L1090" s="6"/>
    </row>
    <row r="1091" spans="1:12" x14ac:dyDescent="0.2">
      <c r="A1091" s="477"/>
      <c r="B1091" s="135"/>
      <c r="C1091" s="136"/>
      <c r="D1091" s="137"/>
      <c r="E1091" s="138"/>
      <c r="F1091" s="137"/>
      <c r="G1091" s="127"/>
      <c r="H1091" s="143"/>
      <c r="I1091" s="143"/>
      <c r="K1091" s="6"/>
      <c r="L1091" s="6"/>
    </row>
    <row r="1092" spans="1:12" x14ac:dyDescent="0.2">
      <c r="A1092" s="477"/>
      <c r="B1092" s="135"/>
      <c r="C1092" s="136"/>
      <c r="D1092" s="137"/>
      <c r="E1092" s="138"/>
      <c r="F1092" s="137"/>
      <c r="G1092" s="127"/>
      <c r="H1092" s="143"/>
      <c r="I1092" s="143"/>
      <c r="K1092" s="6"/>
      <c r="L1092" s="6"/>
    </row>
    <row r="1093" spans="1:12" x14ac:dyDescent="0.2">
      <c r="A1093" s="477"/>
      <c r="B1093" s="135"/>
      <c r="C1093" s="136"/>
      <c r="D1093" s="137"/>
      <c r="E1093" s="138"/>
      <c r="F1093" s="137"/>
      <c r="G1093" s="127"/>
      <c r="H1093" s="143"/>
      <c r="I1093" s="143"/>
      <c r="K1093" s="6"/>
      <c r="L1093" s="6"/>
    </row>
    <row r="1094" spans="1:12" x14ac:dyDescent="0.2">
      <c r="A1094" s="477"/>
      <c r="B1094" s="135"/>
      <c r="C1094" s="136"/>
      <c r="D1094" s="137"/>
      <c r="E1094" s="138"/>
      <c r="F1094" s="137"/>
      <c r="G1094" s="127"/>
      <c r="H1094" s="143"/>
      <c r="I1094" s="143"/>
      <c r="K1094" s="6"/>
      <c r="L1094" s="6"/>
    </row>
    <row r="1095" spans="1:12" x14ac:dyDescent="0.2">
      <c r="A1095" s="477"/>
      <c r="B1095" s="135"/>
      <c r="C1095" s="136"/>
      <c r="D1095" s="137"/>
      <c r="E1095" s="138"/>
      <c r="F1095" s="137"/>
      <c r="G1095" s="127"/>
      <c r="H1095" s="143"/>
      <c r="I1095" s="143"/>
      <c r="K1095" s="6"/>
      <c r="L1095" s="6"/>
    </row>
    <row r="1096" spans="1:12" x14ac:dyDescent="0.2">
      <c r="A1096" s="477"/>
      <c r="B1096" s="135"/>
      <c r="C1096" s="136"/>
      <c r="D1096" s="137"/>
      <c r="E1096" s="138"/>
      <c r="F1096" s="137"/>
      <c r="G1096" s="127"/>
      <c r="H1096" s="143"/>
      <c r="I1096" s="143"/>
      <c r="K1096" s="6"/>
      <c r="L1096" s="6"/>
    </row>
    <row r="1097" spans="1:12" x14ac:dyDescent="0.2">
      <c r="A1097" s="477"/>
      <c r="B1097" s="135"/>
      <c r="C1097" s="136"/>
      <c r="D1097" s="137"/>
      <c r="E1097" s="138"/>
      <c r="F1097" s="137"/>
      <c r="G1097" s="127"/>
      <c r="H1097" s="143"/>
      <c r="I1097" s="143"/>
      <c r="K1097" s="6"/>
      <c r="L1097" s="6"/>
    </row>
    <row r="1098" spans="1:12" x14ac:dyDescent="0.2">
      <c r="A1098" s="477"/>
      <c r="B1098" s="135"/>
      <c r="C1098" s="136"/>
      <c r="D1098" s="137"/>
      <c r="E1098" s="138"/>
      <c r="F1098" s="137"/>
      <c r="G1098" s="127"/>
      <c r="H1098" s="143"/>
      <c r="I1098" s="143"/>
      <c r="K1098" s="6"/>
      <c r="L1098" s="6"/>
    </row>
    <row r="1099" spans="1:12" x14ac:dyDescent="0.2">
      <c r="A1099" s="477"/>
      <c r="B1099" s="135"/>
      <c r="C1099" s="136"/>
      <c r="D1099" s="137"/>
      <c r="E1099" s="138"/>
      <c r="F1099" s="137"/>
      <c r="G1099" s="127"/>
      <c r="H1099" s="143"/>
      <c r="I1099" s="143"/>
      <c r="K1099" s="6"/>
      <c r="L1099" s="6"/>
    </row>
    <row r="1100" spans="1:12" x14ac:dyDescent="0.2">
      <c r="A1100" s="477"/>
      <c r="B1100" s="135"/>
      <c r="C1100" s="136"/>
      <c r="D1100" s="137"/>
      <c r="E1100" s="138"/>
      <c r="F1100" s="137"/>
      <c r="G1100" s="127"/>
      <c r="H1100" s="143"/>
      <c r="I1100" s="143"/>
      <c r="K1100" s="6"/>
      <c r="L1100" s="6"/>
    </row>
    <row r="1101" spans="1:12" x14ac:dyDescent="0.2">
      <c r="A1101" s="477"/>
      <c r="B1101" s="135"/>
      <c r="C1101" s="136"/>
      <c r="D1101" s="137"/>
      <c r="E1101" s="138"/>
      <c r="F1101" s="137"/>
      <c r="G1101" s="127"/>
      <c r="H1101" s="143"/>
      <c r="I1101" s="143"/>
      <c r="K1101" s="6"/>
      <c r="L1101" s="6"/>
    </row>
    <row r="1102" spans="1:12" x14ac:dyDescent="0.2">
      <c r="A1102" s="477"/>
      <c r="B1102" s="135"/>
      <c r="C1102" s="136"/>
      <c r="D1102" s="137"/>
      <c r="E1102" s="138"/>
      <c r="F1102" s="137"/>
      <c r="G1102" s="127"/>
      <c r="H1102" s="143"/>
      <c r="I1102" s="143"/>
      <c r="K1102" s="6"/>
      <c r="L1102" s="6"/>
    </row>
    <row r="1103" spans="1:12" x14ac:dyDescent="0.2">
      <c r="A1103" s="477"/>
      <c r="B1103" s="135"/>
      <c r="C1103" s="136"/>
      <c r="D1103" s="137"/>
      <c r="E1103" s="138"/>
      <c r="F1103" s="137"/>
      <c r="G1103" s="127"/>
      <c r="H1103" s="143"/>
      <c r="I1103" s="143"/>
      <c r="K1103" s="6"/>
      <c r="L1103" s="6"/>
    </row>
    <row r="1104" spans="1:12" x14ac:dyDescent="0.2">
      <c r="A1104" s="477"/>
      <c r="B1104" s="135"/>
      <c r="C1104" s="136"/>
      <c r="D1104" s="137"/>
      <c r="E1104" s="138"/>
      <c r="F1104" s="137"/>
      <c r="G1104" s="127"/>
      <c r="H1104" s="143"/>
      <c r="I1104" s="143"/>
      <c r="K1104" s="6"/>
      <c r="L1104" s="6"/>
    </row>
    <row r="1105" spans="1:12" x14ac:dyDescent="0.2">
      <c r="A1105" s="477"/>
      <c r="B1105" s="135"/>
      <c r="C1105" s="136"/>
      <c r="D1105" s="137"/>
      <c r="E1105" s="138"/>
      <c r="F1105" s="137"/>
      <c r="G1105" s="127"/>
      <c r="H1105" s="143"/>
      <c r="I1105" s="143"/>
      <c r="K1105" s="6"/>
      <c r="L1105" s="6"/>
    </row>
    <row r="1106" spans="1:12" x14ac:dyDescent="0.2">
      <c r="A1106" s="477"/>
      <c r="B1106" s="135"/>
      <c r="C1106" s="136"/>
      <c r="D1106" s="137"/>
      <c r="E1106" s="138"/>
      <c r="F1106" s="137"/>
      <c r="G1106" s="127"/>
      <c r="H1106" s="143"/>
      <c r="I1106" s="143"/>
      <c r="K1106" s="6"/>
      <c r="L1106" s="6"/>
    </row>
    <row r="1107" spans="1:12" x14ac:dyDescent="0.2">
      <c r="A1107" s="477"/>
      <c r="B1107" s="135"/>
      <c r="C1107" s="136"/>
      <c r="D1107" s="137"/>
      <c r="E1107" s="138"/>
      <c r="F1107" s="137"/>
      <c r="G1107" s="127"/>
      <c r="H1107" s="143"/>
      <c r="I1107" s="143"/>
      <c r="K1107" s="6"/>
      <c r="L1107" s="6"/>
    </row>
    <row r="1108" spans="1:12" x14ac:dyDescent="0.2">
      <c r="A1108" s="477"/>
      <c r="B1108" s="135"/>
      <c r="C1108" s="136"/>
      <c r="D1108" s="137"/>
      <c r="E1108" s="138"/>
      <c r="F1108" s="137"/>
      <c r="G1108" s="127"/>
      <c r="H1108" s="143"/>
      <c r="I1108" s="143"/>
      <c r="K1108" s="6"/>
      <c r="L1108" s="6"/>
    </row>
    <row r="1109" spans="1:12" x14ac:dyDescent="0.2">
      <c r="A1109" s="477"/>
      <c r="B1109" s="135"/>
      <c r="C1109" s="136"/>
      <c r="D1109" s="137"/>
      <c r="E1109" s="138"/>
      <c r="F1109" s="137"/>
      <c r="G1109" s="127"/>
      <c r="H1109" s="143"/>
      <c r="I1109" s="143"/>
      <c r="K1109" s="6"/>
      <c r="L1109" s="6"/>
    </row>
    <row r="1110" spans="1:12" x14ac:dyDescent="0.2">
      <c r="A1110" s="477"/>
      <c r="B1110" s="135"/>
      <c r="C1110" s="136"/>
      <c r="D1110" s="137"/>
      <c r="E1110" s="138"/>
      <c r="F1110" s="137"/>
      <c r="G1110" s="127"/>
      <c r="H1110" s="143"/>
      <c r="I1110" s="143"/>
      <c r="K1110" s="6"/>
      <c r="L1110" s="6"/>
    </row>
    <row r="1111" spans="1:12" x14ac:dyDescent="0.2">
      <c r="A1111" s="477"/>
      <c r="B1111" s="135"/>
      <c r="C1111" s="136"/>
      <c r="D1111" s="137"/>
      <c r="E1111" s="138"/>
      <c r="F1111" s="137"/>
      <c r="G1111" s="127"/>
      <c r="H1111" s="143"/>
      <c r="I1111" s="143"/>
      <c r="K1111" s="6"/>
      <c r="L1111" s="6"/>
    </row>
    <row r="1112" spans="1:12" x14ac:dyDescent="0.2">
      <c r="A1112" s="477"/>
      <c r="B1112" s="135"/>
      <c r="C1112" s="136"/>
      <c r="D1112" s="137"/>
      <c r="E1112" s="138"/>
      <c r="F1112" s="137"/>
      <c r="G1112" s="127"/>
      <c r="H1112" s="143"/>
      <c r="I1112" s="143"/>
      <c r="K1112" s="6"/>
      <c r="L1112" s="6"/>
    </row>
    <row r="1113" spans="1:12" x14ac:dyDescent="0.2">
      <c r="A1113" s="477"/>
      <c r="B1113" s="135"/>
      <c r="C1113" s="136"/>
      <c r="D1113" s="137"/>
      <c r="E1113" s="138"/>
      <c r="F1113" s="137"/>
      <c r="G1113" s="127"/>
      <c r="H1113" s="143"/>
      <c r="I1113" s="143"/>
      <c r="K1113" s="6"/>
      <c r="L1113" s="6"/>
    </row>
    <row r="1114" spans="1:12" x14ac:dyDescent="0.2">
      <c r="A1114" s="477"/>
      <c r="B1114" s="135"/>
      <c r="C1114" s="136"/>
      <c r="D1114" s="137"/>
      <c r="E1114" s="138"/>
      <c r="F1114" s="137"/>
      <c r="G1114" s="127"/>
      <c r="H1114" s="143"/>
      <c r="I1114" s="143"/>
      <c r="K1114" s="6"/>
      <c r="L1114" s="6"/>
    </row>
    <row r="1115" spans="1:12" x14ac:dyDescent="0.2">
      <c r="A1115" s="477"/>
      <c r="B1115" s="135"/>
      <c r="C1115" s="136"/>
      <c r="D1115" s="137"/>
      <c r="E1115" s="138"/>
      <c r="F1115" s="137"/>
      <c r="G1115" s="127"/>
      <c r="H1115" s="143"/>
      <c r="I1115" s="143"/>
      <c r="K1115" s="6"/>
      <c r="L1115" s="6"/>
    </row>
    <row r="1116" spans="1:12" x14ac:dyDescent="0.2">
      <c r="A1116" s="477"/>
      <c r="B1116" s="135"/>
      <c r="C1116" s="136"/>
      <c r="D1116" s="137"/>
      <c r="E1116" s="138"/>
      <c r="F1116" s="137"/>
      <c r="G1116" s="127"/>
      <c r="H1116" s="143"/>
      <c r="I1116" s="143"/>
      <c r="K1116" s="6"/>
      <c r="L1116" s="6"/>
    </row>
    <row r="1117" spans="1:12" x14ac:dyDescent="0.2">
      <c r="A1117" s="477"/>
      <c r="B1117" s="135"/>
      <c r="C1117" s="136"/>
      <c r="D1117" s="137"/>
      <c r="E1117" s="138"/>
      <c r="F1117" s="137"/>
      <c r="G1117" s="127"/>
      <c r="H1117" s="143"/>
      <c r="I1117" s="143"/>
      <c r="K1117" s="6"/>
      <c r="L1117" s="6"/>
    </row>
    <row r="1118" spans="1:12" x14ac:dyDescent="0.2">
      <c r="A1118" s="477"/>
      <c r="B1118" s="135"/>
      <c r="C1118" s="136"/>
      <c r="D1118" s="137"/>
      <c r="E1118" s="138"/>
      <c r="F1118" s="137"/>
      <c r="G1118" s="127"/>
      <c r="H1118" s="143"/>
      <c r="I1118" s="143"/>
      <c r="K1118" s="6"/>
      <c r="L1118" s="6"/>
    </row>
    <row r="1119" spans="1:12" x14ac:dyDescent="0.2">
      <c r="A1119" s="477"/>
      <c r="B1119" s="135"/>
      <c r="C1119" s="136"/>
      <c r="D1119" s="137"/>
      <c r="E1119" s="138"/>
      <c r="F1119" s="137"/>
      <c r="G1119" s="127"/>
      <c r="H1119" s="143"/>
      <c r="I1119" s="143"/>
      <c r="K1119" s="6"/>
      <c r="L1119" s="6"/>
    </row>
    <row r="1120" spans="1:12" x14ac:dyDescent="0.2">
      <c r="A1120" s="477"/>
      <c r="B1120" s="135"/>
      <c r="C1120" s="136"/>
      <c r="D1120" s="137"/>
      <c r="E1120" s="138"/>
      <c r="F1120" s="137"/>
      <c r="G1120" s="127"/>
      <c r="H1120" s="143"/>
      <c r="I1120" s="143"/>
      <c r="K1120" s="6"/>
      <c r="L1120" s="6"/>
    </row>
    <row r="1121" spans="1:12" x14ac:dyDescent="0.2">
      <c r="A1121" s="477"/>
      <c r="B1121" s="135"/>
      <c r="C1121" s="136"/>
      <c r="D1121" s="137"/>
      <c r="E1121" s="138"/>
      <c r="F1121" s="137"/>
      <c r="G1121" s="127"/>
      <c r="H1121" s="143"/>
      <c r="I1121" s="143"/>
      <c r="K1121" s="6"/>
      <c r="L1121" s="6"/>
    </row>
    <row r="1122" spans="1:12" x14ac:dyDescent="0.2">
      <c r="A1122" s="477"/>
      <c r="B1122" s="135"/>
      <c r="C1122" s="136"/>
      <c r="D1122" s="137"/>
      <c r="E1122" s="138"/>
      <c r="F1122" s="137"/>
      <c r="G1122" s="127"/>
      <c r="H1122" s="143"/>
      <c r="I1122" s="143"/>
      <c r="K1122" s="6"/>
      <c r="L1122" s="6"/>
    </row>
    <row r="1123" spans="1:12" x14ac:dyDescent="0.2">
      <c r="A1123" s="477"/>
      <c r="B1123" s="135"/>
      <c r="C1123" s="136"/>
      <c r="D1123" s="137"/>
      <c r="E1123" s="138"/>
      <c r="F1123" s="137"/>
      <c r="G1123" s="127"/>
      <c r="H1123" s="143"/>
      <c r="I1123" s="143"/>
      <c r="K1123" s="6"/>
      <c r="L1123" s="6"/>
    </row>
    <row r="1124" spans="1:12" x14ac:dyDescent="0.2">
      <c r="A1124" s="477"/>
      <c r="B1124" s="135"/>
      <c r="C1124" s="136"/>
      <c r="D1124" s="137"/>
      <c r="E1124" s="138"/>
      <c r="F1124" s="137"/>
      <c r="G1124" s="127"/>
      <c r="H1124" s="143"/>
      <c r="I1124" s="143"/>
      <c r="K1124" s="6"/>
      <c r="L1124" s="6"/>
    </row>
    <row r="1125" spans="1:12" x14ac:dyDescent="0.2">
      <c r="A1125" s="477"/>
      <c r="B1125" s="135"/>
      <c r="C1125" s="136"/>
      <c r="D1125" s="137"/>
      <c r="E1125" s="138"/>
      <c r="F1125" s="137"/>
      <c r="G1125" s="127"/>
      <c r="H1125" s="143"/>
      <c r="I1125" s="143"/>
      <c r="K1125" s="6"/>
      <c r="L1125" s="6"/>
    </row>
    <row r="1126" spans="1:12" x14ac:dyDescent="0.2">
      <c r="A1126" s="477"/>
      <c r="B1126" s="135"/>
      <c r="C1126" s="136"/>
      <c r="D1126" s="137"/>
      <c r="E1126" s="138"/>
      <c r="F1126" s="137"/>
      <c r="G1126" s="127"/>
      <c r="H1126" s="143"/>
      <c r="I1126" s="143"/>
      <c r="K1126" s="6"/>
      <c r="L1126" s="6"/>
    </row>
    <row r="1127" spans="1:12" x14ac:dyDescent="0.2">
      <c r="A1127" s="477"/>
      <c r="B1127" s="135"/>
      <c r="C1127" s="136"/>
      <c r="D1127" s="137"/>
      <c r="E1127" s="138"/>
      <c r="F1127" s="137"/>
      <c r="G1127" s="127"/>
      <c r="H1127" s="143"/>
      <c r="I1127" s="143"/>
      <c r="K1127" s="6"/>
      <c r="L1127" s="6"/>
    </row>
    <row r="1128" spans="1:12" x14ac:dyDescent="0.2">
      <c r="A1128" s="477"/>
      <c r="B1128" s="135"/>
      <c r="C1128" s="136"/>
      <c r="D1128" s="137"/>
      <c r="E1128" s="138"/>
      <c r="F1128" s="137"/>
      <c r="G1128" s="127"/>
      <c r="H1128" s="143"/>
      <c r="I1128" s="143"/>
      <c r="K1128" s="6"/>
      <c r="L1128" s="6"/>
    </row>
    <row r="1129" spans="1:12" x14ac:dyDescent="0.2">
      <c r="A1129" s="477"/>
      <c r="B1129" s="135"/>
      <c r="C1129" s="136"/>
      <c r="D1129" s="137"/>
      <c r="E1129" s="138"/>
      <c r="F1129" s="137"/>
      <c r="G1129" s="127"/>
      <c r="H1129" s="143"/>
      <c r="I1129" s="143"/>
      <c r="K1129" s="6"/>
      <c r="L1129" s="6"/>
    </row>
    <row r="1130" spans="1:12" x14ac:dyDescent="0.2">
      <c r="A1130" s="477"/>
      <c r="B1130" s="135"/>
      <c r="C1130" s="136"/>
      <c r="D1130" s="137"/>
      <c r="E1130" s="138"/>
      <c r="F1130" s="137"/>
      <c r="G1130" s="127"/>
      <c r="H1130" s="143"/>
      <c r="I1130" s="143"/>
      <c r="K1130" s="6"/>
      <c r="L1130" s="6"/>
    </row>
    <row r="1131" spans="1:12" x14ac:dyDescent="0.2">
      <c r="A1131" s="477"/>
      <c r="B1131" s="135"/>
      <c r="C1131" s="136"/>
      <c r="D1131" s="137"/>
      <c r="E1131" s="138"/>
      <c r="F1131" s="137"/>
      <c r="G1131" s="127"/>
      <c r="H1131" s="143"/>
      <c r="I1131" s="143"/>
      <c r="K1131" s="6"/>
      <c r="L1131" s="6"/>
    </row>
    <row r="1132" spans="1:12" x14ac:dyDescent="0.2">
      <c r="A1132" s="477"/>
      <c r="B1132" s="135"/>
      <c r="C1132" s="136"/>
      <c r="D1132" s="137"/>
      <c r="E1132" s="138"/>
      <c r="F1132" s="137"/>
      <c r="G1132" s="127"/>
      <c r="H1132" s="143"/>
      <c r="I1132" s="143"/>
      <c r="K1132" s="6"/>
      <c r="L1132" s="6"/>
    </row>
    <row r="1133" spans="1:12" x14ac:dyDescent="0.2">
      <c r="A1133" s="477"/>
      <c r="B1133" s="135"/>
      <c r="C1133" s="136"/>
      <c r="D1133" s="137"/>
      <c r="E1133" s="138"/>
      <c r="F1133" s="137"/>
      <c r="G1133" s="127"/>
      <c r="H1133" s="143"/>
      <c r="I1133" s="143"/>
      <c r="K1133" s="6"/>
      <c r="L1133" s="6"/>
    </row>
    <row r="1134" spans="1:12" x14ac:dyDescent="0.2">
      <c r="A1134" s="477"/>
      <c r="B1134" s="135"/>
      <c r="C1134" s="136"/>
      <c r="D1134" s="137"/>
      <c r="E1134" s="138"/>
      <c r="F1134" s="137"/>
      <c r="G1134" s="127"/>
      <c r="H1134" s="143"/>
      <c r="I1134" s="143"/>
      <c r="K1134" s="6"/>
      <c r="L1134" s="6"/>
    </row>
    <row r="1135" spans="1:12" x14ac:dyDescent="0.2">
      <c r="A1135" s="477"/>
      <c r="B1135" s="135"/>
      <c r="C1135" s="136"/>
      <c r="D1135" s="137"/>
      <c r="E1135" s="138"/>
      <c r="F1135" s="137"/>
      <c r="G1135" s="127"/>
      <c r="H1135" s="143"/>
      <c r="I1135" s="143"/>
      <c r="K1135" s="6"/>
      <c r="L1135" s="6"/>
    </row>
    <row r="1136" spans="1:12" x14ac:dyDescent="0.2">
      <c r="A1136" s="477"/>
      <c r="B1136" s="135"/>
      <c r="C1136" s="136"/>
      <c r="D1136" s="137"/>
      <c r="E1136" s="138"/>
      <c r="F1136" s="137"/>
      <c r="G1136" s="127"/>
      <c r="H1136" s="143"/>
      <c r="I1136" s="143"/>
      <c r="K1136" s="6"/>
      <c r="L1136" s="6"/>
    </row>
    <row r="1137" spans="1:12" x14ac:dyDescent="0.2">
      <c r="A1137" s="477"/>
      <c r="B1137" s="135"/>
      <c r="C1137" s="136"/>
      <c r="D1137" s="137"/>
      <c r="E1137" s="138"/>
      <c r="F1137" s="137"/>
      <c r="G1137" s="127"/>
      <c r="H1137" s="143"/>
      <c r="I1137" s="143"/>
      <c r="K1137" s="6"/>
      <c r="L1137" s="6"/>
    </row>
    <row r="1138" spans="1:12" x14ac:dyDescent="0.2">
      <c r="A1138" s="477"/>
      <c r="B1138" s="135"/>
      <c r="C1138" s="136"/>
      <c r="D1138" s="137"/>
      <c r="E1138" s="138"/>
      <c r="F1138" s="137"/>
      <c r="G1138" s="127"/>
      <c r="H1138" s="143"/>
      <c r="I1138" s="143"/>
      <c r="K1138" s="6"/>
      <c r="L1138" s="6"/>
    </row>
    <row r="1139" spans="1:12" x14ac:dyDescent="0.2">
      <c r="A1139" s="477"/>
      <c r="B1139" s="135"/>
      <c r="C1139" s="136"/>
      <c r="D1139" s="137"/>
      <c r="E1139" s="138"/>
      <c r="F1139" s="137"/>
      <c r="G1139" s="127"/>
      <c r="H1139" s="143"/>
      <c r="I1139" s="143"/>
      <c r="K1139" s="6"/>
      <c r="L1139" s="6"/>
    </row>
    <row r="1140" spans="1:12" x14ac:dyDescent="0.2">
      <c r="A1140" s="477"/>
      <c r="B1140" s="135"/>
      <c r="C1140" s="136"/>
      <c r="D1140" s="137"/>
      <c r="E1140" s="138"/>
      <c r="F1140" s="137"/>
      <c r="G1140" s="127"/>
      <c r="H1140" s="143"/>
      <c r="I1140" s="143"/>
      <c r="K1140" s="6"/>
      <c r="L1140" s="6"/>
    </row>
    <row r="1141" spans="1:12" x14ac:dyDescent="0.2">
      <c r="A1141" s="477"/>
      <c r="B1141" s="135"/>
      <c r="C1141" s="136"/>
      <c r="D1141" s="137"/>
      <c r="E1141" s="138"/>
      <c r="F1141" s="137"/>
      <c r="G1141" s="127"/>
      <c r="H1141" s="143"/>
      <c r="I1141" s="143"/>
      <c r="K1141" s="6"/>
      <c r="L1141" s="6"/>
    </row>
    <row r="1142" spans="1:12" x14ac:dyDescent="0.2">
      <c r="A1142" s="477"/>
      <c r="B1142" s="135"/>
      <c r="C1142" s="136"/>
      <c r="D1142" s="137"/>
      <c r="E1142" s="138"/>
      <c r="F1142" s="137"/>
      <c r="G1142" s="127"/>
      <c r="H1142" s="143"/>
      <c r="I1142" s="143"/>
      <c r="K1142" s="6"/>
      <c r="L1142" s="6"/>
    </row>
    <row r="1143" spans="1:12" x14ac:dyDescent="0.2">
      <c r="A1143" s="477"/>
      <c r="B1143" s="135"/>
      <c r="C1143" s="136"/>
      <c r="D1143" s="137"/>
      <c r="E1143" s="138"/>
      <c r="F1143" s="137"/>
      <c r="G1143" s="127"/>
      <c r="H1143" s="143"/>
      <c r="I1143" s="143"/>
      <c r="K1143" s="6"/>
      <c r="L1143" s="6"/>
    </row>
    <row r="1144" spans="1:12" x14ac:dyDescent="0.2">
      <c r="A1144" s="477"/>
      <c r="B1144" s="135"/>
      <c r="C1144" s="136"/>
      <c r="D1144" s="137"/>
      <c r="E1144" s="138"/>
      <c r="F1144" s="137"/>
      <c r="G1144" s="127"/>
      <c r="H1144" s="143"/>
      <c r="I1144" s="143"/>
      <c r="K1144" s="6"/>
      <c r="L1144" s="6"/>
    </row>
    <row r="1145" spans="1:12" x14ac:dyDescent="0.2">
      <c r="A1145" s="477"/>
      <c r="B1145" s="135"/>
      <c r="C1145" s="136"/>
      <c r="D1145" s="137"/>
      <c r="E1145" s="138"/>
      <c r="F1145" s="137"/>
      <c r="G1145" s="127"/>
      <c r="H1145" s="143"/>
      <c r="I1145" s="143"/>
      <c r="K1145" s="6"/>
      <c r="L1145" s="6"/>
    </row>
    <row r="1146" spans="1:12" x14ac:dyDescent="0.2">
      <c r="A1146" s="477"/>
      <c r="B1146" s="135"/>
      <c r="C1146" s="136"/>
      <c r="D1146" s="137"/>
      <c r="E1146" s="138"/>
      <c r="F1146" s="137"/>
      <c r="G1146" s="127"/>
      <c r="H1146" s="143"/>
      <c r="I1146" s="143"/>
      <c r="K1146" s="6"/>
      <c r="L1146" s="6"/>
    </row>
    <row r="1147" spans="1:12" x14ac:dyDescent="0.2">
      <c r="A1147" s="477"/>
      <c r="B1147" s="135"/>
      <c r="C1147" s="136"/>
      <c r="D1147" s="137"/>
      <c r="E1147" s="138"/>
      <c r="F1147" s="137"/>
      <c r="G1147" s="127"/>
      <c r="H1147" s="143"/>
      <c r="I1147" s="143"/>
      <c r="K1147" s="6"/>
      <c r="L1147" s="6"/>
    </row>
    <row r="1148" spans="1:12" x14ac:dyDescent="0.2">
      <c r="A1148" s="477"/>
      <c r="B1148" s="135"/>
      <c r="C1148" s="136"/>
      <c r="D1148" s="137"/>
      <c r="E1148" s="138"/>
      <c r="F1148" s="137"/>
      <c r="G1148" s="127"/>
      <c r="H1148" s="143"/>
      <c r="I1148" s="143"/>
      <c r="K1148" s="6"/>
      <c r="L1148" s="6"/>
    </row>
    <row r="1149" spans="1:12" x14ac:dyDescent="0.2">
      <c r="A1149" s="477"/>
      <c r="B1149" s="135"/>
      <c r="C1149" s="136"/>
      <c r="D1149" s="137"/>
      <c r="E1149" s="138"/>
      <c r="F1149" s="137"/>
      <c r="G1149" s="127"/>
      <c r="H1149" s="143"/>
      <c r="I1149" s="143"/>
      <c r="K1149" s="6"/>
      <c r="L1149" s="6"/>
    </row>
    <row r="1150" spans="1:12" x14ac:dyDescent="0.2">
      <c r="A1150" s="477"/>
      <c r="B1150" s="135"/>
      <c r="C1150" s="136"/>
      <c r="D1150" s="137"/>
      <c r="E1150" s="138"/>
      <c r="F1150" s="137"/>
      <c r="G1150" s="127"/>
      <c r="H1150" s="143"/>
      <c r="I1150" s="143"/>
      <c r="K1150" s="6"/>
      <c r="L1150" s="6"/>
    </row>
    <row r="1151" spans="1:12" x14ac:dyDescent="0.2">
      <c r="A1151" s="477"/>
      <c r="B1151" s="135"/>
      <c r="C1151" s="136"/>
      <c r="D1151" s="137"/>
      <c r="E1151" s="138"/>
      <c r="F1151" s="137"/>
      <c r="G1151" s="127"/>
      <c r="H1151" s="143"/>
      <c r="I1151" s="143"/>
      <c r="K1151" s="6"/>
      <c r="L1151" s="6"/>
    </row>
    <row r="1152" spans="1:12" x14ac:dyDescent="0.2">
      <c r="A1152" s="477"/>
      <c r="B1152" s="135"/>
      <c r="C1152" s="136"/>
      <c r="D1152" s="137"/>
      <c r="E1152" s="138"/>
      <c r="F1152" s="137"/>
      <c r="G1152" s="127"/>
      <c r="H1152" s="143"/>
      <c r="I1152" s="143"/>
      <c r="K1152" s="6"/>
      <c r="L1152" s="6"/>
    </row>
    <row r="1153" spans="1:12" x14ac:dyDescent="0.2">
      <c r="A1153" s="477"/>
      <c r="B1153" s="135"/>
      <c r="C1153" s="136"/>
      <c r="D1153" s="137"/>
      <c r="E1153" s="138"/>
      <c r="F1153" s="137"/>
      <c r="G1153" s="127"/>
      <c r="H1153" s="143"/>
      <c r="I1153" s="143"/>
      <c r="K1153" s="6"/>
      <c r="L1153" s="6"/>
    </row>
    <row r="1154" spans="1:12" x14ac:dyDescent="0.2">
      <c r="A1154" s="477"/>
      <c r="B1154" s="135"/>
      <c r="C1154" s="136"/>
      <c r="D1154" s="137"/>
      <c r="E1154" s="138"/>
      <c r="F1154" s="137"/>
      <c r="G1154" s="127"/>
      <c r="H1154" s="143"/>
      <c r="I1154" s="143"/>
      <c r="K1154" s="6"/>
      <c r="L1154" s="6"/>
    </row>
    <row r="1155" spans="1:12" x14ac:dyDescent="0.2">
      <c r="A1155" s="477"/>
      <c r="B1155" s="135"/>
      <c r="C1155" s="136"/>
      <c r="D1155" s="137"/>
      <c r="E1155" s="138"/>
      <c r="F1155" s="137"/>
      <c r="G1155" s="127"/>
      <c r="H1155" s="143"/>
      <c r="I1155" s="143"/>
      <c r="K1155" s="6"/>
      <c r="L1155" s="6"/>
    </row>
    <row r="1156" spans="1:12" x14ac:dyDescent="0.2">
      <c r="A1156" s="477"/>
      <c r="B1156" s="135"/>
      <c r="C1156" s="136"/>
      <c r="D1156" s="137"/>
      <c r="E1156" s="138"/>
      <c r="F1156" s="137"/>
      <c r="G1156" s="127"/>
      <c r="H1156" s="143"/>
      <c r="I1156" s="143"/>
      <c r="K1156" s="6"/>
      <c r="L1156" s="6"/>
    </row>
    <row r="1157" spans="1:12" x14ac:dyDescent="0.2">
      <c r="A1157" s="477"/>
      <c r="B1157" s="135"/>
      <c r="C1157" s="136"/>
      <c r="D1157" s="137"/>
      <c r="E1157" s="138"/>
      <c r="F1157" s="137"/>
      <c r="G1157" s="127"/>
      <c r="H1157" s="143"/>
      <c r="I1157" s="143"/>
      <c r="K1157" s="6"/>
      <c r="L1157" s="6"/>
    </row>
    <row r="1158" spans="1:12" x14ac:dyDescent="0.2">
      <c r="A1158" s="477"/>
      <c r="B1158" s="135"/>
      <c r="C1158" s="136"/>
      <c r="D1158" s="137"/>
      <c r="E1158" s="138"/>
      <c r="F1158" s="137"/>
      <c r="G1158" s="127"/>
      <c r="H1158" s="143"/>
      <c r="I1158" s="143"/>
      <c r="K1158" s="6"/>
      <c r="L1158" s="6"/>
    </row>
    <row r="1159" spans="1:12" x14ac:dyDescent="0.2">
      <c r="A1159" s="477"/>
      <c r="B1159" s="135"/>
      <c r="C1159" s="136"/>
      <c r="D1159" s="137"/>
      <c r="E1159" s="138"/>
      <c r="F1159" s="137"/>
      <c r="G1159" s="127"/>
      <c r="H1159" s="143"/>
      <c r="I1159" s="143"/>
      <c r="K1159" s="6"/>
      <c r="L1159" s="6"/>
    </row>
    <row r="1160" spans="1:12" x14ac:dyDescent="0.2">
      <c r="A1160" s="477"/>
      <c r="B1160" s="135"/>
      <c r="C1160" s="136"/>
      <c r="D1160" s="137"/>
      <c r="E1160" s="138"/>
      <c r="F1160" s="137"/>
      <c r="G1160" s="127"/>
      <c r="H1160" s="143"/>
      <c r="I1160" s="143"/>
      <c r="K1160" s="6"/>
      <c r="L1160" s="6"/>
    </row>
    <row r="1161" spans="1:12" x14ac:dyDescent="0.2">
      <c r="A1161" s="477"/>
      <c r="B1161" s="135"/>
      <c r="C1161" s="136"/>
      <c r="D1161" s="137"/>
      <c r="E1161" s="138"/>
      <c r="F1161" s="137"/>
      <c r="G1161" s="127"/>
      <c r="H1161" s="143"/>
      <c r="I1161" s="143"/>
      <c r="K1161" s="6"/>
      <c r="L1161" s="6"/>
    </row>
    <row r="1162" spans="1:12" x14ac:dyDescent="0.2">
      <c r="A1162" s="477"/>
      <c r="B1162" s="135"/>
      <c r="C1162" s="136"/>
      <c r="D1162" s="137"/>
      <c r="E1162" s="138"/>
      <c r="F1162" s="137"/>
      <c r="G1162" s="127"/>
      <c r="H1162" s="143"/>
      <c r="I1162" s="143"/>
      <c r="K1162" s="6"/>
      <c r="L1162" s="6"/>
    </row>
    <row r="1163" spans="1:12" x14ac:dyDescent="0.2">
      <c r="A1163" s="477"/>
      <c r="B1163" s="135"/>
      <c r="C1163" s="136"/>
      <c r="D1163" s="137"/>
      <c r="E1163" s="138"/>
      <c r="F1163" s="137"/>
      <c r="G1163" s="127"/>
      <c r="H1163" s="143"/>
      <c r="I1163" s="143"/>
      <c r="K1163" s="6"/>
      <c r="L1163" s="6"/>
    </row>
    <row r="1164" spans="1:12" x14ac:dyDescent="0.2">
      <c r="A1164" s="477"/>
      <c r="B1164" s="135"/>
      <c r="C1164" s="136"/>
      <c r="D1164" s="137"/>
      <c r="E1164" s="138"/>
      <c r="F1164" s="137"/>
      <c r="G1164" s="127"/>
      <c r="H1164" s="143"/>
      <c r="I1164" s="143"/>
      <c r="K1164" s="6"/>
      <c r="L1164" s="6"/>
    </row>
    <row r="1165" spans="1:12" x14ac:dyDescent="0.2">
      <c r="A1165" s="477"/>
      <c r="B1165" s="135"/>
      <c r="C1165" s="136"/>
      <c r="D1165" s="137"/>
      <c r="E1165" s="138"/>
      <c r="F1165" s="137"/>
      <c r="G1165" s="127"/>
      <c r="H1165" s="143"/>
      <c r="I1165" s="143"/>
      <c r="K1165" s="6"/>
      <c r="L1165" s="6"/>
    </row>
    <row r="1166" spans="1:12" x14ac:dyDescent="0.2">
      <c r="A1166" s="477"/>
      <c r="B1166" s="135"/>
      <c r="C1166" s="136"/>
      <c r="D1166" s="137"/>
      <c r="E1166" s="138"/>
      <c r="F1166" s="137"/>
      <c r="G1166" s="127"/>
      <c r="H1166" s="143"/>
      <c r="I1166" s="143"/>
      <c r="K1166" s="6"/>
      <c r="L1166" s="6"/>
    </row>
    <row r="1167" spans="1:12" x14ac:dyDescent="0.2">
      <c r="A1167" s="477"/>
      <c r="B1167" s="135"/>
      <c r="C1167" s="136"/>
      <c r="D1167" s="137"/>
      <c r="E1167" s="138"/>
      <c r="F1167" s="137"/>
      <c r="G1167" s="127"/>
      <c r="H1167" s="143"/>
      <c r="I1167" s="143"/>
      <c r="K1167" s="6"/>
      <c r="L1167" s="6"/>
    </row>
    <row r="1168" spans="1:12" x14ac:dyDescent="0.2">
      <c r="A1168" s="477"/>
      <c r="B1168" s="135"/>
      <c r="C1168" s="136"/>
      <c r="D1168" s="137"/>
      <c r="E1168" s="138"/>
      <c r="F1168" s="137"/>
      <c r="G1168" s="127"/>
      <c r="H1168" s="143"/>
      <c r="I1168" s="143"/>
      <c r="K1168" s="6"/>
      <c r="L1168" s="6"/>
    </row>
    <row r="1169" spans="1:12" x14ac:dyDescent="0.2">
      <c r="A1169" s="477"/>
      <c r="B1169" s="135"/>
      <c r="C1169" s="136"/>
      <c r="D1169" s="137"/>
      <c r="E1169" s="138"/>
      <c r="F1169" s="137"/>
      <c r="G1169" s="127"/>
      <c r="H1169" s="143"/>
      <c r="I1169" s="143"/>
      <c r="K1169" s="6"/>
      <c r="L1169" s="6"/>
    </row>
    <row r="1170" spans="1:12" x14ac:dyDescent="0.2">
      <c r="A1170" s="477"/>
      <c r="B1170" s="135"/>
      <c r="C1170" s="136"/>
      <c r="D1170" s="137"/>
      <c r="E1170" s="138"/>
      <c r="F1170" s="137"/>
      <c r="G1170" s="127"/>
      <c r="H1170" s="143"/>
      <c r="I1170" s="143"/>
      <c r="K1170" s="6"/>
      <c r="L1170" s="6"/>
    </row>
    <row r="1171" spans="1:12" x14ac:dyDescent="0.2">
      <c r="A1171" s="477"/>
      <c r="B1171" s="135"/>
      <c r="C1171" s="136"/>
      <c r="D1171" s="137"/>
      <c r="E1171" s="138"/>
      <c r="F1171" s="137"/>
      <c r="G1171" s="127"/>
      <c r="H1171" s="143"/>
      <c r="I1171" s="143"/>
      <c r="K1171" s="6"/>
      <c r="L1171" s="6"/>
    </row>
    <row r="1172" spans="1:12" x14ac:dyDescent="0.2">
      <c r="A1172" s="477"/>
      <c r="B1172" s="135"/>
      <c r="C1172" s="136"/>
      <c r="D1172" s="137"/>
      <c r="E1172" s="138"/>
      <c r="F1172" s="137"/>
      <c r="G1172" s="127"/>
      <c r="H1172" s="143"/>
      <c r="I1172" s="143"/>
      <c r="K1172" s="6"/>
      <c r="L1172" s="6"/>
    </row>
    <row r="1173" spans="1:12" x14ac:dyDescent="0.2">
      <c r="A1173" s="477"/>
      <c r="B1173" s="135"/>
      <c r="C1173" s="136"/>
      <c r="D1173" s="137"/>
      <c r="E1173" s="138"/>
      <c r="F1173" s="137"/>
      <c r="G1173" s="127"/>
      <c r="H1173" s="143"/>
      <c r="I1173" s="143"/>
      <c r="K1173" s="6"/>
      <c r="L1173" s="6"/>
    </row>
    <row r="1174" spans="1:12" x14ac:dyDescent="0.2">
      <c r="A1174" s="477"/>
      <c r="B1174" s="135"/>
      <c r="C1174" s="136"/>
      <c r="D1174" s="137"/>
      <c r="E1174" s="138"/>
      <c r="F1174" s="137"/>
      <c r="G1174" s="127"/>
      <c r="H1174" s="143"/>
      <c r="I1174" s="143"/>
      <c r="K1174" s="6"/>
      <c r="L1174" s="6"/>
    </row>
    <row r="1175" spans="1:12" x14ac:dyDescent="0.2">
      <c r="A1175" s="477"/>
      <c r="B1175" s="135"/>
      <c r="C1175" s="136"/>
      <c r="D1175" s="137"/>
      <c r="E1175" s="138"/>
      <c r="F1175" s="137"/>
      <c r="G1175" s="127"/>
      <c r="H1175" s="143"/>
      <c r="I1175" s="143"/>
      <c r="K1175" s="6"/>
      <c r="L1175" s="6"/>
    </row>
    <row r="1176" spans="1:12" x14ac:dyDescent="0.2">
      <c r="A1176" s="477"/>
      <c r="B1176" s="135"/>
      <c r="C1176" s="136"/>
      <c r="D1176" s="137"/>
      <c r="E1176" s="138"/>
      <c r="F1176" s="137"/>
      <c r="G1176" s="127"/>
      <c r="H1176" s="143"/>
      <c r="I1176" s="143"/>
      <c r="K1176" s="6"/>
      <c r="L1176" s="6"/>
    </row>
    <row r="1177" spans="1:12" x14ac:dyDescent="0.2">
      <c r="A1177" s="477"/>
      <c r="B1177" s="135"/>
      <c r="C1177" s="136"/>
      <c r="D1177" s="137"/>
      <c r="E1177" s="138"/>
      <c r="F1177" s="137"/>
      <c r="G1177" s="127"/>
      <c r="H1177" s="143"/>
      <c r="I1177" s="143"/>
      <c r="K1177" s="6"/>
      <c r="L1177" s="6"/>
    </row>
    <row r="1178" spans="1:12" x14ac:dyDescent="0.2">
      <c r="A1178" s="477"/>
      <c r="B1178" s="135"/>
      <c r="C1178" s="136"/>
      <c r="D1178" s="137"/>
      <c r="E1178" s="138"/>
      <c r="F1178" s="137"/>
      <c r="G1178" s="127"/>
      <c r="H1178" s="143"/>
      <c r="I1178" s="143"/>
      <c r="K1178" s="6"/>
      <c r="L1178" s="6"/>
    </row>
    <row r="1179" spans="1:12" x14ac:dyDescent="0.2">
      <c r="A1179" s="477"/>
      <c r="B1179" s="135"/>
      <c r="C1179" s="136"/>
      <c r="D1179" s="137"/>
      <c r="E1179" s="138"/>
      <c r="F1179" s="137"/>
      <c r="G1179" s="127"/>
      <c r="H1179" s="143"/>
      <c r="I1179" s="143"/>
      <c r="K1179" s="6"/>
      <c r="L1179" s="6"/>
    </row>
    <row r="1180" spans="1:12" x14ac:dyDescent="0.2">
      <c r="A1180" s="477"/>
      <c r="B1180" s="135"/>
      <c r="C1180" s="136"/>
      <c r="D1180" s="137"/>
      <c r="E1180" s="138"/>
      <c r="F1180" s="137"/>
      <c r="G1180" s="127"/>
      <c r="H1180" s="143"/>
      <c r="I1180" s="143"/>
      <c r="K1180" s="6"/>
      <c r="L1180" s="6"/>
    </row>
    <row r="1181" spans="1:12" x14ac:dyDescent="0.2">
      <c r="A1181" s="477"/>
      <c r="B1181" s="135"/>
      <c r="C1181" s="136"/>
      <c r="D1181" s="137"/>
      <c r="E1181" s="138"/>
      <c r="F1181" s="137"/>
      <c r="G1181" s="127"/>
      <c r="H1181" s="143"/>
      <c r="I1181" s="143"/>
      <c r="K1181" s="6"/>
      <c r="L1181" s="6"/>
    </row>
    <row r="1182" spans="1:12" x14ac:dyDescent="0.2">
      <c r="A1182" s="477"/>
      <c r="B1182" s="135"/>
      <c r="C1182" s="136"/>
      <c r="D1182" s="137"/>
      <c r="E1182" s="138"/>
      <c r="F1182" s="137"/>
      <c r="G1182" s="127"/>
      <c r="H1182" s="143"/>
      <c r="I1182" s="143"/>
      <c r="K1182" s="6"/>
      <c r="L1182" s="6"/>
    </row>
    <row r="1183" spans="1:12" x14ac:dyDescent="0.2">
      <c r="A1183" s="477"/>
      <c r="B1183" s="135"/>
      <c r="C1183" s="136"/>
      <c r="D1183" s="137"/>
      <c r="E1183" s="138"/>
      <c r="F1183" s="137"/>
      <c r="G1183" s="127"/>
      <c r="H1183" s="143"/>
      <c r="I1183" s="143"/>
      <c r="K1183" s="6"/>
      <c r="L1183" s="6"/>
    </row>
    <row r="1184" spans="1:12" x14ac:dyDescent="0.2">
      <c r="A1184" s="477"/>
      <c r="B1184" s="135"/>
      <c r="C1184" s="136"/>
      <c r="D1184" s="137"/>
      <c r="E1184" s="138"/>
      <c r="F1184" s="137"/>
      <c r="G1184" s="127"/>
      <c r="H1184" s="143"/>
      <c r="I1184" s="143"/>
      <c r="K1184" s="6"/>
      <c r="L1184" s="6"/>
    </row>
    <row r="1185" spans="1:12" x14ac:dyDescent="0.2">
      <c r="A1185" s="477"/>
      <c r="B1185" s="135"/>
      <c r="C1185" s="136"/>
      <c r="D1185" s="137"/>
      <c r="E1185" s="138"/>
      <c r="F1185" s="137"/>
      <c r="G1185" s="127"/>
      <c r="H1185" s="143"/>
      <c r="I1185" s="143"/>
      <c r="K1185" s="6"/>
      <c r="L1185" s="6"/>
    </row>
    <row r="1186" spans="1:12" x14ac:dyDescent="0.2">
      <c r="A1186" s="477"/>
      <c r="B1186" s="135"/>
      <c r="C1186" s="136"/>
      <c r="D1186" s="137"/>
      <c r="E1186" s="138"/>
      <c r="F1186" s="137"/>
      <c r="G1186" s="127"/>
      <c r="H1186" s="143"/>
      <c r="I1186" s="143"/>
      <c r="K1186" s="6"/>
      <c r="L1186" s="6"/>
    </row>
    <row r="1187" spans="1:12" x14ac:dyDescent="0.2">
      <c r="A1187" s="477"/>
      <c r="B1187" s="135"/>
      <c r="C1187" s="136"/>
      <c r="D1187" s="137"/>
      <c r="E1187" s="138"/>
      <c r="F1187" s="137"/>
      <c r="G1187" s="127"/>
      <c r="H1187" s="143"/>
      <c r="I1187" s="143"/>
      <c r="K1187" s="6"/>
      <c r="L1187" s="6"/>
    </row>
    <row r="1188" spans="1:12" x14ac:dyDescent="0.2">
      <c r="A1188" s="477"/>
      <c r="B1188" s="135"/>
      <c r="C1188" s="136"/>
      <c r="D1188" s="137"/>
      <c r="E1188" s="138"/>
      <c r="F1188" s="137"/>
      <c r="G1188" s="127"/>
      <c r="H1188" s="143"/>
      <c r="I1188" s="143"/>
      <c r="K1188" s="6"/>
      <c r="L1188" s="6"/>
    </row>
    <row r="1189" spans="1:12" x14ac:dyDescent="0.2">
      <c r="A1189" s="477"/>
      <c r="B1189" s="135"/>
      <c r="C1189" s="136"/>
      <c r="D1189" s="137"/>
      <c r="E1189" s="138"/>
      <c r="F1189" s="137"/>
      <c r="G1189" s="127"/>
      <c r="H1189" s="143"/>
      <c r="I1189" s="143"/>
      <c r="K1189" s="6"/>
      <c r="L1189" s="6"/>
    </row>
    <row r="1190" spans="1:12" x14ac:dyDescent="0.2">
      <c r="A1190" s="477"/>
      <c r="B1190" s="135"/>
      <c r="C1190" s="136"/>
      <c r="D1190" s="137"/>
      <c r="E1190" s="138"/>
      <c r="F1190" s="137"/>
      <c r="G1190" s="127"/>
      <c r="H1190" s="143"/>
      <c r="I1190" s="143"/>
      <c r="K1190" s="6"/>
      <c r="L1190" s="6"/>
    </row>
    <row r="1191" spans="1:12" x14ac:dyDescent="0.2">
      <c r="A1191" s="477"/>
      <c r="B1191" s="135"/>
      <c r="C1191" s="136"/>
      <c r="D1191" s="137"/>
      <c r="E1191" s="138"/>
      <c r="F1191" s="137"/>
      <c r="G1191" s="127"/>
      <c r="H1191" s="143"/>
      <c r="I1191" s="143"/>
      <c r="K1191" s="6"/>
      <c r="L1191" s="6"/>
    </row>
    <row r="1192" spans="1:12" x14ac:dyDescent="0.2">
      <c r="A1192" s="477"/>
      <c r="B1192" s="135"/>
      <c r="C1192" s="136"/>
      <c r="D1192" s="137"/>
      <c r="E1192" s="138"/>
      <c r="F1192" s="137"/>
      <c r="G1192" s="127"/>
      <c r="H1192" s="143"/>
      <c r="I1192" s="143"/>
      <c r="K1192" s="6"/>
      <c r="L1192" s="6"/>
    </row>
    <row r="1193" spans="1:12" x14ac:dyDescent="0.2">
      <c r="A1193" s="477"/>
      <c r="B1193" s="135"/>
      <c r="C1193" s="136"/>
      <c r="D1193" s="137"/>
      <c r="E1193" s="138"/>
      <c r="F1193" s="137"/>
      <c r="G1193" s="127"/>
      <c r="H1193" s="143"/>
      <c r="I1193" s="143"/>
      <c r="K1193" s="6"/>
      <c r="L1193" s="6"/>
    </row>
    <row r="1194" spans="1:12" x14ac:dyDescent="0.2">
      <c r="A1194" s="477"/>
      <c r="B1194" s="135"/>
      <c r="C1194" s="136"/>
      <c r="D1194" s="137"/>
      <c r="E1194" s="138"/>
      <c r="F1194" s="137"/>
      <c r="G1194" s="127"/>
      <c r="H1194" s="143"/>
      <c r="I1194" s="143"/>
      <c r="K1194" s="6"/>
      <c r="L1194" s="6"/>
    </row>
    <row r="1195" spans="1:12" x14ac:dyDescent="0.2">
      <c r="A1195" s="477"/>
      <c r="B1195" s="135"/>
      <c r="C1195" s="136"/>
      <c r="D1195" s="137"/>
      <c r="E1195" s="138"/>
      <c r="F1195" s="137"/>
      <c r="G1195" s="127"/>
      <c r="H1195" s="143"/>
      <c r="I1195" s="143"/>
      <c r="K1195" s="6"/>
      <c r="L1195" s="6"/>
    </row>
    <row r="1196" spans="1:12" x14ac:dyDescent="0.2">
      <c r="A1196" s="477"/>
      <c r="B1196" s="135"/>
      <c r="C1196" s="136"/>
      <c r="D1196" s="137"/>
      <c r="E1196" s="138"/>
      <c r="F1196" s="137"/>
      <c r="G1196" s="127"/>
      <c r="H1196" s="143"/>
      <c r="I1196" s="143"/>
      <c r="K1196" s="6"/>
      <c r="L1196" s="6"/>
    </row>
    <row r="1197" spans="1:12" x14ac:dyDescent="0.2">
      <c r="A1197" s="477"/>
      <c r="B1197" s="135"/>
      <c r="C1197" s="136"/>
      <c r="D1197" s="137"/>
      <c r="E1197" s="138"/>
      <c r="F1197" s="137"/>
      <c r="G1197" s="127"/>
      <c r="H1197" s="143"/>
      <c r="I1197" s="143"/>
      <c r="K1197" s="6"/>
      <c r="L1197" s="6"/>
    </row>
    <row r="1198" spans="1:12" x14ac:dyDescent="0.2">
      <c r="A1198" s="477"/>
      <c r="B1198" s="135"/>
      <c r="C1198" s="136"/>
      <c r="D1198" s="137"/>
      <c r="E1198" s="138"/>
      <c r="F1198" s="137"/>
      <c r="G1198" s="127"/>
      <c r="H1198" s="143"/>
      <c r="I1198" s="143"/>
      <c r="K1198" s="6"/>
      <c r="L1198" s="6"/>
    </row>
    <row r="1199" spans="1:12" x14ac:dyDescent="0.2">
      <c r="A1199" s="477"/>
      <c r="B1199" s="135"/>
      <c r="C1199" s="136"/>
      <c r="D1199" s="137"/>
      <c r="E1199" s="138"/>
      <c r="F1199" s="137"/>
      <c r="G1199" s="127"/>
      <c r="H1199" s="143"/>
      <c r="I1199" s="143"/>
      <c r="K1199" s="6"/>
      <c r="L1199" s="6"/>
    </row>
    <row r="1200" spans="1:12" x14ac:dyDescent="0.2">
      <c r="A1200" s="477"/>
      <c r="B1200" s="135"/>
      <c r="C1200" s="136"/>
      <c r="D1200" s="137"/>
      <c r="E1200" s="138"/>
      <c r="F1200" s="137"/>
      <c r="G1200" s="127"/>
      <c r="H1200" s="143"/>
      <c r="I1200" s="143"/>
      <c r="K1200" s="6"/>
      <c r="L1200" s="6"/>
    </row>
    <row r="1201" spans="1:12" x14ac:dyDescent="0.2">
      <c r="A1201" s="477"/>
      <c r="B1201" s="135"/>
      <c r="C1201" s="136"/>
      <c r="D1201" s="137"/>
      <c r="E1201" s="138"/>
      <c r="F1201" s="137"/>
      <c r="G1201" s="127"/>
      <c r="H1201" s="143"/>
      <c r="I1201" s="143"/>
      <c r="K1201" s="6"/>
      <c r="L1201" s="6"/>
    </row>
    <row r="1202" spans="1:12" x14ac:dyDescent="0.2">
      <c r="A1202" s="477"/>
      <c r="B1202" s="135"/>
      <c r="C1202" s="136"/>
      <c r="D1202" s="137"/>
      <c r="E1202" s="138"/>
      <c r="F1202" s="137"/>
      <c r="G1202" s="127"/>
      <c r="H1202" s="143"/>
      <c r="I1202" s="143"/>
      <c r="K1202" s="6"/>
      <c r="L1202" s="6"/>
    </row>
    <row r="1203" spans="1:12" x14ac:dyDescent="0.2">
      <c r="A1203" s="477"/>
      <c r="B1203" s="135"/>
      <c r="C1203" s="136"/>
      <c r="D1203" s="137"/>
      <c r="E1203" s="138"/>
      <c r="F1203" s="137"/>
      <c r="G1203" s="127"/>
      <c r="H1203" s="143"/>
      <c r="I1203" s="143"/>
      <c r="K1203" s="6"/>
      <c r="L1203" s="6"/>
    </row>
    <row r="1204" spans="1:12" x14ac:dyDescent="0.2">
      <c r="A1204" s="477"/>
      <c r="B1204" s="135"/>
      <c r="C1204" s="136"/>
      <c r="D1204" s="137"/>
      <c r="E1204" s="138"/>
      <c r="F1204" s="137"/>
      <c r="G1204" s="127"/>
      <c r="H1204" s="143"/>
      <c r="I1204" s="143"/>
      <c r="K1204" s="6"/>
      <c r="L1204" s="6"/>
    </row>
    <row r="1205" spans="1:12" x14ac:dyDescent="0.2">
      <c r="A1205" s="477"/>
      <c r="B1205" s="135"/>
      <c r="C1205" s="136"/>
      <c r="D1205" s="137"/>
      <c r="E1205" s="138"/>
      <c r="F1205" s="137"/>
      <c r="G1205" s="127"/>
      <c r="H1205" s="143"/>
      <c r="I1205" s="143"/>
      <c r="K1205" s="6"/>
      <c r="L1205" s="6"/>
    </row>
    <row r="1206" spans="1:12" x14ac:dyDescent="0.2">
      <c r="A1206" s="477"/>
      <c r="B1206" s="135"/>
      <c r="C1206" s="136"/>
      <c r="D1206" s="137"/>
      <c r="E1206" s="138"/>
      <c r="F1206" s="137"/>
      <c r="G1206" s="127"/>
      <c r="H1206" s="143"/>
      <c r="I1206" s="143"/>
      <c r="K1206" s="6"/>
      <c r="L1206" s="6"/>
    </row>
    <row r="1207" spans="1:12" x14ac:dyDescent="0.2">
      <c r="A1207" s="477"/>
      <c r="B1207" s="135"/>
      <c r="C1207" s="136"/>
      <c r="D1207" s="137"/>
      <c r="E1207" s="138"/>
      <c r="F1207" s="137"/>
      <c r="G1207" s="127"/>
      <c r="H1207" s="143"/>
      <c r="I1207" s="143"/>
      <c r="K1207" s="6"/>
      <c r="L1207" s="6"/>
    </row>
    <row r="1208" spans="1:12" x14ac:dyDescent="0.2">
      <c r="A1208" s="477"/>
      <c r="B1208" s="135"/>
      <c r="C1208" s="136"/>
      <c r="D1208" s="137"/>
      <c r="E1208" s="138"/>
      <c r="F1208" s="137"/>
      <c r="G1208" s="127"/>
      <c r="H1208" s="143"/>
      <c r="I1208" s="143"/>
      <c r="K1208" s="6"/>
      <c r="L1208" s="6"/>
    </row>
    <row r="1209" spans="1:12" x14ac:dyDescent="0.2">
      <c r="A1209" s="477"/>
      <c r="B1209" s="135"/>
      <c r="C1209" s="136"/>
      <c r="D1209" s="137"/>
      <c r="E1209" s="138"/>
      <c r="F1209" s="137"/>
      <c r="G1209" s="127"/>
      <c r="H1209" s="143"/>
      <c r="I1209" s="143"/>
      <c r="K1209" s="6"/>
      <c r="L1209" s="6"/>
    </row>
    <row r="1210" spans="1:12" x14ac:dyDescent="0.2">
      <c r="A1210" s="477"/>
      <c r="B1210" s="135"/>
      <c r="C1210" s="136"/>
      <c r="D1210" s="137"/>
      <c r="E1210" s="138"/>
      <c r="F1210" s="137"/>
      <c r="G1210" s="127"/>
      <c r="H1210" s="143"/>
      <c r="I1210" s="143"/>
      <c r="K1210" s="6"/>
      <c r="L1210" s="6"/>
    </row>
    <row r="1211" spans="1:12" x14ac:dyDescent="0.2">
      <c r="A1211" s="477"/>
      <c r="B1211" s="135"/>
      <c r="C1211" s="136"/>
      <c r="D1211" s="137"/>
      <c r="E1211" s="138"/>
      <c r="F1211" s="137"/>
      <c r="G1211" s="127"/>
      <c r="H1211" s="143"/>
      <c r="I1211" s="143"/>
      <c r="K1211" s="6"/>
      <c r="L1211" s="6"/>
    </row>
    <row r="1212" spans="1:12" x14ac:dyDescent="0.2">
      <c r="A1212" s="477"/>
      <c r="B1212" s="135"/>
      <c r="C1212" s="136"/>
      <c r="D1212" s="137"/>
      <c r="E1212" s="138"/>
      <c r="F1212" s="137"/>
      <c r="G1212" s="127"/>
      <c r="H1212" s="143"/>
      <c r="I1212" s="143"/>
      <c r="K1212" s="6"/>
      <c r="L1212" s="6"/>
    </row>
    <row r="1213" spans="1:12" x14ac:dyDescent="0.2">
      <c r="A1213" s="477"/>
      <c r="B1213" s="135"/>
      <c r="C1213" s="136"/>
      <c r="D1213" s="137"/>
      <c r="E1213" s="138"/>
      <c r="F1213" s="137"/>
      <c r="G1213" s="127"/>
      <c r="H1213" s="143"/>
      <c r="I1213" s="143"/>
      <c r="K1213" s="6"/>
      <c r="L1213" s="6"/>
    </row>
    <row r="1214" spans="1:12" x14ac:dyDescent="0.2">
      <c r="A1214" s="477"/>
      <c r="B1214" s="135"/>
      <c r="C1214" s="136"/>
      <c r="D1214" s="137"/>
      <c r="E1214" s="138"/>
      <c r="F1214" s="137"/>
      <c r="G1214" s="127"/>
      <c r="H1214" s="143"/>
      <c r="I1214" s="143"/>
      <c r="K1214" s="6"/>
      <c r="L1214" s="6"/>
    </row>
    <row r="1215" spans="1:12" x14ac:dyDescent="0.2">
      <c r="A1215" s="477"/>
      <c r="B1215" s="135"/>
      <c r="C1215" s="136"/>
      <c r="D1215" s="137"/>
      <c r="E1215" s="138"/>
      <c r="F1215" s="137"/>
      <c r="G1215" s="127"/>
      <c r="H1215" s="143"/>
      <c r="I1215" s="143"/>
      <c r="K1215" s="6"/>
      <c r="L1215" s="6"/>
    </row>
    <row r="1216" spans="1:12" x14ac:dyDescent="0.2">
      <c r="A1216" s="477"/>
      <c r="B1216" s="135"/>
      <c r="C1216" s="136"/>
      <c r="D1216" s="137"/>
      <c r="E1216" s="138"/>
      <c r="F1216" s="137"/>
      <c r="G1216" s="127"/>
      <c r="H1216" s="143"/>
      <c r="I1216" s="143"/>
      <c r="K1216" s="6"/>
      <c r="L1216" s="6"/>
    </row>
    <row r="1217" spans="1:12" x14ac:dyDescent="0.2">
      <c r="A1217" s="477"/>
      <c r="B1217" s="135"/>
      <c r="C1217" s="136"/>
      <c r="D1217" s="137"/>
      <c r="E1217" s="138"/>
      <c r="F1217" s="137"/>
      <c r="G1217" s="127"/>
      <c r="H1217" s="143"/>
      <c r="I1217" s="143"/>
      <c r="K1217" s="6"/>
      <c r="L1217" s="6"/>
    </row>
    <row r="1218" spans="1:12" x14ac:dyDescent="0.2">
      <c r="A1218" s="477"/>
      <c r="B1218" s="135"/>
      <c r="C1218" s="136"/>
      <c r="D1218" s="137"/>
      <c r="E1218" s="138"/>
      <c r="F1218" s="137"/>
      <c r="G1218" s="127"/>
      <c r="H1218" s="143"/>
      <c r="I1218" s="143"/>
      <c r="K1218" s="6"/>
      <c r="L1218" s="6"/>
    </row>
    <row r="1219" spans="1:12" x14ac:dyDescent="0.2">
      <c r="A1219" s="477"/>
      <c r="B1219" s="135"/>
      <c r="C1219" s="136"/>
      <c r="D1219" s="137"/>
      <c r="E1219" s="138"/>
      <c r="F1219" s="137"/>
      <c r="G1219" s="127"/>
      <c r="H1219" s="143"/>
      <c r="I1219" s="143"/>
      <c r="K1219" s="6"/>
      <c r="L1219" s="6"/>
    </row>
    <row r="1220" spans="1:12" x14ac:dyDescent="0.2">
      <c r="A1220" s="477"/>
      <c r="B1220" s="135"/>
      <c r="C1220" s="136"/>
      <c r="D1220" s="137"/>
      <c r="E1220" s="138"/>
      <c r="F1220" s="137"/>
      <c r="G1220" s="127"/>
      <c r="H1220" s="143"/>
      <c r="I1220" s="143"/>
      <c r="K1220" s="6"/>
      <c r="L1220" s="6"/>
    </row>
    <row r="1221" spans="1:12" x14ac:dyDescent="0.2">
      <c r="A1221" s="477"/>
      <c r="B1221" s="135"/>
      <c r="C1221" s="136"/>
      <c r="D1221" s="137"/>
      <c r="E1221" s="138"/>
      <c r="F1221" s="137"/>
      <c r="G1221" s="127"/>
      <c r="H1221" s="143"/>
      <c r="I1221" s="143"/>
      <c r="K1221" s="6"/>
      <c r="L1221" s="6"/>
    </row>
    <row r="1222" spans="1:12" x14ac:dyDescent="0.2">
      <c r="A1222" s="477"/>
      <c r="B1222" s="135"/>
      <c r="C1222" s="136"/>
      <c r="D1222" s="137"/>
      <c r="E1222" s="138"/>
      <c r="F1222" s="137"/>
      <c r="G1222" s="127"/>
      <c r="H1222" s="143"/>
      <c r="I1222" s="143"/>
      <c r="K1222" s="6"/>
      <c r="L1222" s="6"/>
    </row>
    <row r="1223" spans="1:12" x14ac:dyDescent="0.2">
      <c r="A1223" s="477"/>
      <c r="B1223" s="135"/>
      <c r="C1223" s="136"/>
      <c r="D1223" s="137"/>
      <c r="E1223" s="138"/>
      <c r="F1223" s="137"/>
      <c r="G1223" s="127"/>
      <c r="H1223" s="143"/>
      <c r="I1223" s="143"/>
      <c r="K1223" s="6"/>
      <c r="L1223" s="6"/>
    </row>
    <row r="1224" spans="1:12" x14ac:dyDescent="0.2">
      <c r="A1224" s="477"/>
      <c r="B1224" s="135"/>
      <c r="C1224" s="136"/>
      <c r="D1224" s="137"/>
      <c r="E1224" s="138"/>
      <c r="F1224" s="137"/>
      <c r="G1224" s="127"/>
      <c r="H1224" s="143"/>
      <c r="I1224" s="143"/>
      <c r="K1224" s="6"/>
      <c r="L1224" s="6"/>
    </row>
    <row r="1225" spans="1:12" x14ac:dyDescent="0.2">
      <c r="A1225" s="477"/>
      <c r="B1225" s="135"/>
      <c r="C1225" s="136"/>
      <c r="D1225" s="137"/>
      <c r="E1225" s="138"/>
      <c r="F1225" s="137"/>
      <c r="G1225" s="127"/>
      <c r="H1225" s="143"/>
      <c r="I1225" s="143"/>
      <c r="K1225" s="6"/>
      <c r="L1225" s="6"/>
    </row>
    <row r="1226" spans="1:12" x14ac:dyDescent="0.2">
      <c r="A1226" s="477"/>
      <c r="B1226" s="135"/>
      <c r="C1226" s="136"/>
      <c r="D1226" s="137"/>
      <c r="E1226" s="138"/>
      <c r="F1226" s="137"/>
      <c r="G1226" s="127"/>
      <c r="H1226" s="143"/>
      <c r="I1226" s="143"/>
      <c r="K1226" s="6"/>
      <c r="L1226" s="6"/>
    </row>
    <row r="1227" spans="1:12" x14ac:dyDescent="0.2">
      <c r="A1227" s="477"/>
      <c r="B1227" s="135"/>
      <c r="C1227" s="136"/>
      <c r="D1227" s="137"/>
      <c r="E1227" s="138"/>
      <c r="F1227" s="137"/>
      <c r="G1227" s="127"/>
      <c r="H1227" s="143"/>
      <c r="I1227" s="143"/>
      <c r="K1227" s="6"/>
      <c r="L1227" s="6"/>
    </row>
    <row r="1228" spans="1:12" x14ac:dyDescent="0.2">
      <c r="A1228" s="477"/>
      <c r="B1228" s="135"/>
      <c r="C1228" s="136"/>
      <c r="D1228" s="137"/>
      <c r="E1228" s="138"/>
      <c r="F1228" s="137"/>
      <c r="G1228" s="127"/>
      <c r="H1228" s="143"/>
      <c r="I1228" s="143"/>
      <c r="K1228" s="6"/>
      <c r="L1228" s="6"/>
    </row>
    <row r="1229" spans="1:12" x14ac:dyDescent="0.2">
      <c r="A1229" s="477"/>
      <c r="B1229" s="135"/>
      <c r="C1229" s="136"/>
      <c r="D1229" s="137"/>
      <c r="E1229" s="138"/>
      <c r="F1229" s="137"/>
      <c r="G1229" s="127"/>
      <c r="H1229" s="143"/>
      <c r="I1229" s="143"/>
      <c r="K1229" s="6"/>
      <c r="L1229" s="6"/>
    </row>
    <row r="1230" spans="1:12" x14ac:dyDescent="0.2">
      <c r="A1230" s="477"/>
      <c r="B1230" s="135"/>
      <c r="C1230" s="136"/>
      <c r="D1230" s="137"/>
      <c r="E1230" s="138"/>
      <c r="F1230" s="137"/>
      <c r="G1230" s="127"/>
      <c r="H1230" s="143"/>
      <c r="I1230" s="143"/>
      <c r="K1230" s="6"/>
      <c r="L1230" s="6"/>
    </row>
    <row r="1231" spans="1:12" x14ac:dyDescent="0.2">
      <c r="A1231" s="477"/>
      <c r="B1231" s="135"/>
      <c r="C1231" s="136"/>
      <c r="D1231" s="137"/>
      <c r="E1231" s="138"/>
      <c r="F1231" s="137"/>
      <c r="G1231" s="127"/>
      <c r="H1231" s="143"/>
      <c r="I1231" s="143"/>
      <c r="K1231" s="6"/>
      <c r="L1231" s="6"/>
    </row>
    <row r="1232" spans="1:12" x14ac:dyDescent="0.2">
      <c r="A1232" s="477"/>
      <c r="B1232" s="135"/>
      <c r="C1232" s="136"/>
      <c r="D1232" s="137"/>
      <c r="E1232" s="138"/>
      <c r="F1232" s="137"/>
      <c r="G1232" s="127"/>
      <c r="H1232" s="143"/>
      <c r="I1232" s="143"/>
      <c r="K1232" s="6"/>
      <c r="L1232" s="6"/>
    </row>
    <row r="1233" spans="1:12" x14ac:dyDescent="0.2">
      <c r="A1233" s="477"/>
      <c r="B1233" s="135"/>
      <c r="C1233" s="136"/>
      <c r="D1233" s="137"/>
      <c r="E1233" s="138"/>
      <c r="F1233" s="137"/>
      <c r="G1233" s="127"/>
      <c r="H1233" s="143"/>
      <c r="I1233" s="143"/>
      <c r="K1233" s="6"/>
      <c r="L1233" s="6"/>
    </row>
    <row r="1234" spans="1:12" x14ac:dyDescent="0.2">
      <c r="A1234" s="477"/>
      <c r="B1234" s="135"/>
      <c r="C1234" s="136"/>
      <c r="D1234" s="137"/>
      <c r="E1234" s="138"/>
      <c r="F1234" s="137"/>
      <c r="G1234" s="127"/>
      <c r="H1234" s="143"/>
      <c r="I1234" s="143"/>
      <c r="K1234" s="6"/>
      <c r="L1234" s="6"/>
    </row>
    <row r="1235" spans="1:12" x14ac:dyDescent="0.2">
      <c r="A1235" s="477"/>
      <c r="B1235" s="135"/>
      <c r="C1235" s="136"/>
      <c r="D1235" s="137"/>
      <c r="E1235" s="138"/>
      <c r="F1235" s="137"/>
      <c r="G1235" s="127"/>
      <c r="H1235" s="143"/>
      <c r="I1235" s="143"/>
      <c r="K1235" s="6"/>
      <c r="L1235" s="6"/>
    </row>
    <row r="1236" spans="1:12" x14ac:dyDescent="0.2">
      <c r="A1236" s="477"/>
      <c r="B1236" s="135"/>
      <c r="C1236" s="136"/>
      <c r="D1236" s="137"/>
      <c r="E1236" s="138"/>
      <c r="F1236" s="137"/>
      <c r="G1236" s="127"/>
      <c r="H1236" s="143"/>
      <c r="I1236" s="143"/>
      <c r="K1236" s="6"/>
      <c r="L1236" s="6"/>
    </row>
    <row r="1237" spans="1:12" x14ac:dyDescent="0.2">
      <c r="A1237" s="477"/>
      <c r="B1237" s="135"/>
      <c r="C1237" s="136"/>
      <c r="D1237" s="137"/>
      <c r="E1237" s="138"/>
      <c r="F1237" s="137"/>
      <c r="G1237" s="127"/>
      <c r="H1237" s="143"/>
      <c r="I1237" s="143"/>
      <c r="K1237" s="6"/>
      <c r="L1237" s="6"/>
    </row>
    <row r="1238" spans="1:12" x14ac:dyDescent="0.2">
      <c r="A1238" s="477"/>
      <c r="B1238" s="135"/>
      <c r="C1238" s="136"/>
      <c r="D1238" s="137"/>
      <c r="E1238" s="138"/>
      <c r="F1238" s="137"/>
      <c r="G1238" s="127"/>
      <c r="H1238" s="143"/>
      <c r="I1238" s="143"/>
      <c r="K1238" s="6"/>
      <c r="L1238" s="6"/>
    </row>
    <row r="1239" spans="1:12" x14ac:dyDescent="0.2">
      <c r="A1239" s="477"/>
      <c r="B1239" s="135"/>
      <c r="C1239" s="136"/>
      <c r="D1239" s="137"/>
      <c r="E1239" s="138"/>
      <c r="F1239" s="137"/>
      <c r="G1239" s="127"/>
      <c r="H1239" s="143"/>
      <c r="I1239" s="143"/>
      <c r="K1239" s="6"/>
      <c r="L1239" s="6"/>
    </row>
    <row r="1240" spans="1:12" x14ac:dyDescent="0.2">
      <c r="A1240" s="477"/>
      <c r="B1240" s="135"/>
      <c r="C1240" s="136"/>
      <c r="D1240" s="137"/>
      <c r="E1240" s="138"/>
      <c r="F1240" s="137"/>
      <c r="G1240" s="127"/>
      <c r="H1240" s="143"/>
      <c r="I1240" s="143"/>
      <c r="K1240" s="6"/>
      <c r="L1240" s="6"/>
    </row>
    <row r="1241" spans="1:12" x14ac:dyDescent="0.2">
      <c r="A1241" s="477"/>
      <c r="B1241" s="135"/>
      <c r="C1241" s="136"/>
      <c r="D1241" s="137"/>
      <c r="E1241" s="138"/>
      <c r="F1241" s="137"/>
      <c r="G1241" s="127"/>
      <c r="H1241" s="143"/>
      <c r="I1241" s="143"/>
      <c r="K1241" s="6"/>
      <c r="L1241" s="6"/>
    </row>
    <row r="1242" spans="1:12" x14ac:dyDescent="0.2">
      <c r="A1242" s="477"/>
      <c r="B1242" s="135"/>
      <c r="C1242" s="136"/>
      <c r="D1242" s="137"/>
      <c r="E1242" s="138"/>
      <c r="F1242" s="137"/>
      <c r="G1242" s="127"/>
      <c r="H1242" s="143"/>
      <c r="I1242" s="143"/>
      <c r="K1242" s="6"/>
      <c r="L1242" s="6"/>
    </row>
    <row r="1243" spans="1:12" x14ac:dyDescent="0.2">
      <c r="A1243" s="477"/>
      <c r="B1243" s="135"/>
      <c r="C1243" s="136"/>
      <c r="D1243" s="137"/>
      <c r="E1243" s="138"/>
      <c r="F1243" s="137"/>
      <c r="G1243" s="127"/>
      <c r="H1243" s="143"/>
      <c r="I1243" s="143"/>
      <c r="K1243" s="6"/>
      <c r="L1243" s="6"/>
    </row>
    <row r="1244" spans="1:12" x14ac:dyDescent="0.2">
      <c r="A1244" s="477"/>
      <c r="B1244" s="135"/>
      <c r="C1244" s="136"/>
      <c r="D1244" s="137"/>
      <c r="E1244" s="138"/>
      <c r="F1244" s="137"/>
      <c r="G1244" s="127"/>
      <c r="H1244" s="143"/>
      <c r="I1244" s="143"/>
      <c r="K1244" s="6"/>
      <c r="L1244" s="6"/>
    </row>
    <row r="1245" spans="1:12" x14ac:dyDescent="0.2">
      <c r="A1245" s="477"/>
      <c r="B1245" s="135"/>
      <c r="C1245" s="136"/>
      <c r="D1245" s="137"/>
      <c r="E1245" s="138"/>
      <c r="F1245" s="137"/>
      <c r="G1245" s="127"/>
      <c r="H1245" s="143"/>
      <c r="I1245" s="143"/>
      <c r="K1245" s="6"/>
      <c r="L1245" s="6"/>
    </row>
    <row r="1246" spans="1:12" x14ac:dyDescent="0.2">
      <c r="A1246" s="477"/>
      <c r="B1246" s="135"/>
      <c r="C1246" s="136"/>
      <c r="D1246" s="137"/>
      <c r="E1246" s="138"/>
      <c r="F1246" s="137"/>
      <c r="G1246" s="127"/>
      <c r="H1246" s="143"/>
      <c r="I1246" s="143"/>
      <c r="K1246" s="6"/>
      <c r="L1246" s="6"/>
    </row>
    <row r="1247" spans="1:12" x14ac:dyDescent="0.2">
      <c r="A1247" s="477"/>
      <c r="B1247" s="135"/>
      <c r="C1247" s="136"/>
      <c r="D1247" s="137"/>
      <c r="E1247" s="138"/>
      <c r="F1247" s="137"/>
      <c r="G1247" s="127"/>
      <c r="H1247" s="143"/>
      <c r="I1247" s="143"/>
      <c r="K1247" s="6"/>
      <c r="L1247" s="6"/>
    </row>
    <row r="1248" spans="1:12" x14ac:dyDescent="0.2">
      <c r="A1248" s="477"/>
      <c r="B1248" s="135"/>
      <c r="C1248" s="136"/>
      <c r="D1248" s="137"/>
      <c r="E1248" s="138"/>
      <c r="F1248" s="137"/>
      <c r="G1248" s="127"/>
      <c r="H1248" s="143"/>
      <c r="I1248" s="143"/>
      <c r="K1248" s="6"/>
      <c r="L1248" s="6"/>
    </row>
    <row r="1249" spans="1:12" x14ac:dyDescent="0.2">
      <c r="A1249" s="477"/>
      <c r="B1249" s="135"/>
      <c r="C1249" s="136"/>
      <c r="D1249" s="137"/>
      <c r="E1249" s="138"/>
      <c r="F1249" s="137"/>
      <c r="G1249" s="127"/>
      <c r="H1249" s="143"/>
      <c r="I1249" s="143"/>
      <c r="K1249" s="6"/>
      <c r="L1249" s="6"/>
    </row>
    <row r="1250" spans="1:12" x14ac:dyDescent="0.2">
      <c r="A1250" s="477"/>
      <c r="B1250" s="135"/>
      <c r="C1250" s="136"/>
      <c r="D1250" s="137"/>
      <c r="E1250" s="138"/>
      <c r="F1250" s="137"/>
      <c r="G1250" s="127"/>
      <c r="H1250" s="143"/>
      <c r="I1250" s="143"/>
      <c r="K1250" s="6"/>
      <c r="L1250" s="6"/>
    </row>
    <row r="1251" spans="1:12" x14ac:dyDescent="0.2">
      <c r="A1251" s="477"/>
      <c r="B1251" s="135"/>
      <c r="C1251" s="136"/>
      <c r="D1251" s="137"/>
      <c r="E1251" s="138"/>
      <c r="F1251" s="137"/>
      <c r="G1251" s="127"/>
      <c r="H1251" s="143"/>
      <c r="I1251" s="143"/>
      <c r="K1251" s="6"/>
      <c r="L1251" s="6"/>
    </row>
    <row r="1252" spans="1:12" x14ac:dyDescent="0.2">
      <c r="A1252" s="477"/>
      <c r="B1252" s="135"/>
      <c r="C1252" s="136"/>
      <c r="D1252" s="137"/>
      <c r="E1252" s="138"/>
      <c r="F1252" s="137"/>
      <c r="G1252" s="127"/>
      <c r="H1252" s="143"/>
      <c r="I1252" s="143"/>
      <c r="K1252" s="6"/>
      <c r="L1252" s="6"/>
    </row>
    <row r="1253" spans="1:12" x14ac:dyDescent="0.2">
      <c r="A1253" s="477"/>
      <c r="B1253" s="135"/>
      <c r="C1253" s="136"/>
      <c r="D1253" s="137"/>
      <c r="E1253" s="138"/>
      <c r="F1253" s="137"/>
      <c r="G1253" s="127"/>
      <c r="H1253" s="143"/>
      <c r="I1253" s="143"/>
      <c r="K1253" s="6"/>
      <c r="L1253" s="6"/>
    </row>
    <row r="1254" spans="1:12" x14ac:dyDescent="0.2">
      <c r="A1254" s="477"/>
      <c r="B1254" s="135"/>
      <c r="C1254" s="136"/>
      <c r="D1254" s="137"/>
      <c r="E1254" s="138"/>
      <c r="F1254" s="137"/>
      <c r="G1254" s="127"/>
      <c r="H1254" s="143"/>
      <c r="I1254" s="143"/>
      <c r="K1254" s="6"/>
      <c r="L1254" s="6"/>
    </row>
    <row r="1255" spans="1:12" x14ac:dyDescent="0.2">
      <c r="A1255" s="477"/>
      <c r="B1255" s="135"/>
      <c r="C1255" s="136"/>
      <c r="D1255" s="137"/>
      <c r="E1255" s="138"/>
      <c r="F1255" s="137"/>
      <c r="G1255" s="127"/>
      <c r="H1255" s="143"/>
      <c r="I1255" s="143"/>
      <c r="K1255" s="6"/>
      <c r="L1255" s="6"/>
    </row>
    <row r="1256" spans="1:12" x14ac:dyDescent="0.2">
      <c r="A1256" s="477"/>
      <c r="B1256" s="135"/>
      <c r="C1256" s="136"/>
      <c r="D1256" s="137"/>
      <c r="E1256" s="138"/>
      <c r="F1256" s="137"/>
      <c r="G1256" s="127"/>
      <c r="H1256" s="143"/>
      <c r="I1256" s="143"/>
      <c r="K1256" s="6"/>
      <c r="L1256" s="6"/>
    </row>
    <row r="1257" spans="1:12" x14ac:dyDescent="0.2">
      <c r="A1257" s="477"/>
      <c r="B1257" s="135"/>
      <c r="C1257" s="136"/>
      <c r="D1257" s="137"/>
      <c r="E1257" s="138"/>
      <c r="F1257" s="137"/>
      <c r="G1257" s="127"/>
      <c r="H1257" s="143"/>
      <c r="I1257" s="143"/>
      <c r="K1257" s="6"/>
      <c r="L1257" s="6"/>
    </row>
    <row r="1258" spans="1:12" x14ac:dyDescent="0.2">
      <c r="A1258" s="477"/>
      <c r="B1258" s="135"/>
      <c r="C1258" s="136"/>
      <c r="D1258" s="137"/>
      <c r="E1258" s="138"/>
      <c r="F1258" s="137"/>
      <c r="G1258" s="127"/>
      <c r="H1258" s="143"/>
      <c r="I1258" s="143"/>
      <c r="K1258" s="6"/>
      <c r="L1258" s="6"/>
    </row>
    <row r="1259" spans="1:12" x14ac:dyDescent="0.2">
      <c r="A1259" s="477"/>
      <c r="B1259" s="135"/>
      <c r="C1259" s="136"/>
      <c r="D1259" s="137"/>
      <c r="E1259" s="138"/>
      <c r="F1259" s="137"/>
      <c r="G1259" s="127"/>
      <c r="H1259" s="143"/>
      <c r="I1259" s="143"/>
      <c r="K1259" s="6"/>
      <c r="L1259" s="6"/>
    </row>
    <row r="1260" spans="1:12" x14ac:dyDescent="0.2">
      <c r="A1260" s="477"/>
      <c r="B1260" s="135"/>
      <c r="C1260" s="136"/>
      <c r="D1260" s="137"/>
      <c r="E1260" s="138"/>
      <c r="F1260" s="137"/>
      <c r="G1260" s="127"/>
      <c r="H1260" s="143"/>
      <c r="I1260" s="143"/>
      <c r="K1260" s="6"/>
      <c r="L1260" s="6"/>
    </row>
    <row r="1261" spans="1:12" x14ac:dyDescent="0.2">
      <c r="A1261" s="477"/>
      <c r="B1261" s="135"/>
      <c r="C1261" s="136"/>
      <c r="D1261" s="137"/>
      <c r="E1261" s="138"/>
      <c r="F1261" s="137"/>
      <c r="G1261" s="127"/>
      <c r="H1261" s="143"/>
      <c r="I1261" s="143"/>
      <c r="K1261" s="6"/>
      <c r="L1261" s="6"/>
    </row>
    <row r="1262" spans="1:12" x14ac:dyDescent="0.2">
      <c r="A1262" s="477"/>
      <c r="B1262" s="135"/>
      <c r="C1262" s="136"/>
      <c r="D1262" s="137"/>
      <c r="E1262" s="138"/>
      <c r="F1262" s="137"/>
      <c r="G1262" s="127"/>
      <c r="H1262" s="143"/>
      <c r="I1262" s="143"/>
      <c r="K1262" s="6"/>
      <c r="L1262" s="6"/>
    </row>
    <row r="1263" spans="1:12" x14ac:dyDescent="0.2">
      <c r="A1263" s="477"/>
      <c r="B1263" s="135"/>
      <c r="C1263" s="136"/>
      <c r="D1263" s="137"/>
      <c r="E1263" s="138"/>
      <c r="F1263" s="137"/>
      <c r="G1263" s="127"/>
      <c r="H1263" s="143"/>
      <c r="I1263" s="143"/>
      <c r="K1263" s="6"/>
      <c r="L1263" s="6"/>
    </row>
    <row r="1264" spans="1:12" x14ac:dyDescent="0.2">
      <c r="A1264" s="477"/>
      <c r="B1264" s="135"/>
      <c r="C1264" s="136"/>
      <c r="D1264" s="137"/>
      <c r="E1264" s="138"/>
      <c r="F1264" s="137"/>
      <c r="G1264" s="127"/>
      <c r="H1264" s="143"/>
      <c r="I1264" s="143"/>
      <c r="K1264" s="6"/>
      <c r="L1264" s="6"/>
    </row>
    <row r="1265" spans="1:12" x14ac:dyDescent="0.2">
      <c r="A1265" s="477"/>
      <c r="B1265" s="135"/>
      <c r="C1265" s="136"/>
      <c r="D1265" s="137"/>
      <c r="E1265" s="138"/>
      <c r="F1265" s="137"/>
      <c r="G1265" s="127"/>
      <c r="H1265" s="143"/>
      <c r="I1265" s="143"/>
      <c r="K1265" s="6"/>
      <c r="L1265" s="6"/>
    </row>
    <row r="1266" spans="1:12" x14ac:dyDescent="0.2">
      <c r="A1266" s="477"/>
      <c r="B1266" s="135"/>
      <c r="C1266" s="136"/>
      <c r="D1266" s="137"/>
      <c r="E1266" s="138"/>
      <c r="F1266" s="137"/>
      <c r="G1266" s="127"/>
      <c r="H1266" s="143"/>
      <c r="I1266" s="143"/>
      <c r="K1266" s="6"/>
      <c r="L1266" s="6"/>
    </row>
    <row r="1267" spans="1:12" x14ac:dyDescent="0.2">
      <c r="A1267" s="477"/>
      <c r="B1267" s="135"/>
      <c r="C1267" s="136"/>
      <c r="D1267" s="137"/>
      <c r="E1267" s="138"/>
      <c r="F1267" s="137"/>
      <c r="G1267" s="127"/>
      <c r="H1267" s="143"/>
      <c r="I1267" s="143"/>
      <c r="K1267" s="6"/>
      <c r="L1267" s="6"/>
    </row>
    <row r="1268" spans="1:12" x14ac:dyDescent="0.2">
      <c r="A1268" s="477"/>
      <c r="B1268" s="135"/>
      <c r="C1268" s="136"/>
      <c r="D1268" s="137"/>
      <c r="E1268" s="138"/>
      <c r="F1268" s="137"/>
      <c r="G1268" s="127"/>
      <c r="H1268" s="143"/>
      <c r="I1268" s="143"/>
      <c r="K1268" s="6"/>
      <c r="L1268" s="6"/>
    </row>
    <row r="1269" spans="1:12" x14ac:dyDescent="0.2">
      <c r="A1269" s="477"/>
      <c r="B1269" s="135"/>
      <c r="C1269" s="136"/>
      <c r="D1269" s="137"/>
      <c r="E1269" s="138"/>
      <c r="F1269" s="137"/>
      <c r="G1269" s="127"/>
      <c r="H1269" s="143"/>
      <c r="I1269" s="143"/>
      <c r="K1269" s="6"/>
      <c r="L1269" s="6"/>
    </row>
    <row r="1270" spans="1:12" x14ac:dyDescent="0.2">
      <c r="A1270" s="477"/>
      <c r="B1270" s="135"/>
      <c r="C1270" s="136"/>
      <c r="D1270" s="137"/>
      <c r="E1270" s="138"/>
      <c r="F1270" s="137"/>
      <c r="G1270" s="127"/>
      <c r="H1270" s="143"/>
      <c r="I1270" s="143"/>
      <c r="K1270" s="6"/>
      <c r="L1270" s="6"/>
    </row>
    <row r="1271" spans="1:12" x14ac:dyDescent="0.2">
      <c r="A1271" s="477"/>
      <c r="B1271" s="135"/>
      <c r="C1271" s="136"/>
      <c r="D1271" s="137"/>
      <c r="E1271" s="138"/>
      <c r="F1271" s="137"/>
      <c r="G1271" s="127"/>
      <c r="H1271" s="143"/>
      <c r="I1271" s="143"/>
      <c r="K1271" s="6"/>
      <c r="L1271" s="6"/>
    </row>
    <row r="1272" spans="1:12" x14ac:dyDescent="0.2">
      <c r="A1272" s="477"/>
      <c r="B1272" s="135"/>
      <c r="C1272" s="136"/>
      <c r="D1272" s="137"/>
      <c r="E1272" s="138"/>
      <c r="F1272" s="137"/>
      <c r="G1272" s="127"/>
      <c r="H1272" s="143"/>
      <c r="I1272" s="143"/>
      <c r="K1272" s="6"/>
      <c r="L1272" s="6"/>
    </row>
    <row r="1273" spans="1:12" x14ac:dyDescent="0.2">
      <c r="A1273" s="477"/>
      <c r="B1273" s="135"/>
      <c r="C1273" s="136"/>
      <c r="D1273" s="137"/>
      <c r="E1273" s="138"/>
      <c r="F1273" s="137"/>
      <c r="G1273" s="127"/>
      <c r="H1273" s="143"/>
      <c r="I1273" s="143"/>
      <c r="K1273" s="6"/>
      <c r="L1273" s="6"/>
    </row>
    <row r="1274" spans="1:12" x14ac:dyDescent="0.2">
      <c r="A1274" s="477"/>
      <c r="B1274" s="135"/>
      <c r="C1274" s="136"/>
      <c r="D1274" s="137"/>
      <c r="E1274" s="138"/>
      <c r="F1274" s="137"/>
      <c r="G1274" s="127"/>
      <c r="H1274" s="143"/>
      <c r="I1274" s="143"/>
      <c r="K1274" s="6"/>
      <c r="L1274" s="6"/>
    </row>
    <row r="1275" spans="1:12" x14ac:dyDescent="0.2">
      <c r="A1275" s="477"/>
      <c r="B1275" s="135"/>
      <c r="C1275" s="136"/>
      <c r="D1275" s="137"/>
      <c r="E1275" s="138"/>
      <c r="F1275" s="137"/>
      <c r="G1275" s="127"/>
      <c r="H1275" s="143"/>
      <c r="I1275" s="143"/>
      <c r="K1275" s="6"/>
      <c r="L1275" s="6"/>
    </row>
    <row r="1276" spans="1:12" x14ac:dyDescent="0.2">
      <c r="A1276" s="477"/>
      <c r="B1276" s="135"/>
      <c r="C1276" s="136"/>
      <c r="D1276" s="137"/>
      <c r="E1276" s="138"/>
      <c r="F1276" s="137"/>
      <c r="G1276" s="127"/>
      <c r="H1276" s="143"/>
      <c r="I1276" s="143"/>
      <c r="K1276" s="6"/>
      <c r="L1276" s="6"/>
    </row>
    <row r="1277" spans="1:12" x14ac:dyDescent="0.2">
      <c r="A1277" s="477"/>
      <c r="B1277" s="135"/>
      <c r="C1277" s="136"/>
      <c r="D1277" s="137"/>
      <c r="E1277" s="138"/>
      <c r="F1277" s="137"/>
      <c r="G1277" s="127"/>
      <c r="H1277" s="143"/>
      <c r="I1277" s="143"/>
      <c r="K1277" s="6"/>
      <c r="L1277" s="6"/>
    </row>
    <row r="1278" spans="1:12" x14ac:dyDescent="0.2">
      <c r="A1278" s="477"/>
      <c r="B1278" s="135"/>
      <c r="C1278" s="136"/>
      <c r="D1278" s="137"/>
      <c r="E1278" s="138"/>
      <c r="F1278" s="137"/>
      <c r="G1278" s="127"/>
      <c r="H1278" s="143"/>
      <c r="I1278" s="143"/>
      <c r="K1278" s="6"/>
      <c r="L1278" s="6"/>
    </row>
    <row r="1279" spans="1:12" x14ac:dyDescent="0.2">
      <c r="A1279" s="477"/>
      <c r="B1279" s="135"/>
      <c r="C1279" s="136"/>
      <c r="D1279" s="137"/>
      <c r="E1279" s="138"/>
      <c r="F1279" s="137"/>
      <c r="G1279" s="127"/>
      <c r="H1279" s="143"/>
      <c r="I1279" s="143"/>
      <c r="K1279" s="6"/>
      <c r="L1279" s="6"/>
    </row>
    <row r="1280" spans="1:12" x14ac:dyDescent="0.2">
      <c r="A1280" s="477"/>
      <c r="B1280" s="135"/>
      <c r="C1280" s="136"/>
      <c r="D1280" s="137"/>
      <c r="E1280" s="138"/>
      <c r="F1280" s="137"/>
      <c r="G1280" s="127"/>
      <c r="H1280" s="143"/>
      <c r="I1280" s="143"/>
      <c r="K1280" s="6"/>
      <c r="L1280" s="6"/>
    </row>
    <row r="1281" spans="1:12" x14ac:dyDescent="0.2">
      <c r="A1281" s="477"/>
      <c r="B1281" s="135"/>
      <c r="C1281" s="136"/>
      <c r="D1281" s="137"/>
      <c r="E1281" s="138"/>
      <c r="F1281" s="137"/>
      <c r="G1281" s="127"/>
      <c r="H1281" s="143"/>
      <c r="I1281" s="143"/>
      <c r="K1281" s="6"/>
      <c r="L1281" s="6"/>
    </row>
    <row r="1282" spans="1:12" x14ac:dyDescent="0.2">
      <c r="A1282" s="477"/>
      <c r="B1282" s="135"/>
      <c r="C1282" s="136"/>
      <c r="D1282" s="137"/>
      <c r="E1282" s="138"/>
      <c r="F1282" s="137"/>
      <c r="G1282" s="127"/>
      <c r="H1282" s="143"/>
      <c r="I1282" s="143"/>
      <c r="K1282" s="6"/>
      <c r="L1282" s="6"/>
    </row>
    <row r="1283" spans="1:12" x14ac:dyDescent="0.2">
      <c r="A1283" s="477"/>
      <c r="B1283" s="135"/>
      <c r="C1283" s="136"/>
      <c r="D1283" s="137"/>
      <c r="E1283" s="138"/>
      <c r="F1283" s="137"/>
      <c r="G1283" s="127"/>
      <c r="H1283" s="143"/>
      <c r="I1283" s="143"/>
      <c r="K1283" s="6"/>
      <c r="L1283" s="6"/>
    </row>
    <row r="1284" spans="1:12" x14ac:dyDescent="0.2">
      <c r="A1284" s="477"/>
      <c r="B1284" s="135"/>
      <c r="C1284" s="136"/>
      <c r="D1284" s="137"/>
      <c r="E1284" s="138"/>
      <c r="F1284" s="137"/>
      <c r="G1284" s="127"/>
      <c r="H1284" s="143"/>
      <c r="I1284" s="143"/>
      <c r="K1284" s="6"/>
      <c r="L1284" s="6"/>
    </row>
    <row r="1285" spans="1:12" x14ac:dyDescent="0.2">
      <c r="A1285" s="477"/>
      <c r="B1285" s="135"/>
      <c r="C1285" s="136"/>
      <c r="D1285" s="137"/>
      <c r="E1285" s="138"/>
      <c r="F1285" s="137"/>
      <c r="G1285" s="127"/>
      <c r="H1285" s="143"/>
      <c r="I1285" s="143"/>
      <c r="K1285" s="6"/>
      <c r="L1285" s="6"/>
    </row>
    <row r="1286" spans="1:12" x14ac:dyDescent="0.2">
      <c r="A1286" s="477"/>
      <c r="B1286" s="135"/>
      <c r="C1286" s="136"/>
      <c r="D1286" s="137"/>
      <c r="E1286" s="138"/>
      <c r="F1286" s="137"/>
      <c r="G1286" s="127"/>
      <c r="H1286" s="143"/>
      <c r="I1286" s="143"/>
      <c r="K1286" s="6"/>
      <c r="L1286" s="6"/>
    </row>
    <row r="1287" spans="1:12" x14ac:dyDescent="0.2">
      <c r="A1287" s="477"/>
      <c r="B1287" s="135"/>
      <c r="C1287" s="136"/>
      <c r="D1287" s="137"/>
      <c r="E1287" s="138"/>
      <c r="F1287" s="137"/>
      <c r="G1287" s="127"/>
      <c r="H1287" s="143"/>
      <c r="I1287" s="143"/>
      <c r="K1287" s="6"/>
      <c r="L1287" s="6"/>
    </row>
    <row r="1288" spans="1:12" x14ac:dyDescent="0.2">
      <c r="A1288" s="477"/>
      <c r="B1288" s="135"/>
      <c r="C1288" s="136"/>
      <c r="D1288" s="137"/>
      <c r="E1288" s="138"/>
      <c r="F1288" s="137"/>
      <c r="G1288" s="127"/>
      <c r="H1288" s="143"/>
      <c r="I1288" s="143"/>
      <c r="K1288" s="6"/>
      <c r="L1288" s="6"/>
    </row>
    <row r="1289" spans="1:12" x14ac:dyDescent="0.2">
      <c r="A1289" s="477"/>
      <c r="B1289" s="135"/>
      <c r="C1289" s="136"/>
      <c r="D1289" s="137"/>
      <c r="E1289" s="138"/>
      <c r="F1289" s="137"/>
      <c r="G1289" s="127"/>
      <c r="H1289" s="143"/>
      <c r="I1289" s="143"/>
      <c r="K1289" s="6"/>
      <c r="L1289" s="6"/>
    </row>
    <row r="1290" spans="1:12" x14ac:dyDescent="0.2">
      <c r="A1290" s="477"/>
      <c r="B1290" s="135"/>
      <c r="C1290" s="136"/>
      <c r="D1290" s="137"/>
      <c r="E1290" s="138"/>
      <c r="F1290" s="137"/>
      <c r="G1290" s="127"/>
      <c r="H1290" s="143"/>
      <c r="I1290" s="143"/>
      <c r="K1290" s="6"/>
      <c r="L1290" s="6"/>
    </row>
    <row r="1291" spans="1:12" x14ac:dyDescent="0.2">
      <c r="A1291" s="477"/>
      <c r="B1291" s="135"/>
      <c r="C1291" s="136"/>
      <c r="D1291" s="137"/>
      <c r="E1291" s="138"/>
      <c r="F1291" s="137"/>
      <c r="G1291" s="127"/>
      <c r="H1291" s="143"/>
      <c r="I1291" s="143"/>
      <c r="K1291" s="6"/>
      <c r="L1291" s="6"/>
    </row>
    <row r="1292" spans="1:12" x14ac:dyDescent="0.2">
      <c r="A1292" s="477"/>
      <c r="B1292" s="135"/>
      <c r="C1292" s="136"/>
      <c r="D1292" s="137"/>
      <c r="E1292" s="138"/>
      <c r="F1292" s="137"/>
      <c r="G1292" s="127"/>
      <c r="H1292" s="143"/>
      <c r="I1292" s="143"/>
      <c r="K1292" s="6"/>
      <c r="L1292" s="6"/>
    </row>
    <row r="1293" spans="1:12" x14ac:dyDescent="0.2">
      <c r="A1293" s="477"/>
      <c r="B1293" s="135"/>
      <c r="C1293" s="136"/>
      <c r="D1293" s="137"/>
      <c r="E1293" s="138"/>
      <c r="F1293" s="137"/>
      <c r="G1293" s="127"/>
      <c r="H1293" s="143"/>
      <c r="I1293" s="143"/>
      <c r="K1293" s="6"/>
      <c r="L1293" s="6"/>
    </row>
    <row r="1294" spans="1:12" x14ac:dyDescent="0.2">
      <c r="A1294" s="477"/>
      <c r="B1294" s="135"/>
      <c r="C1294" s="136"/>
      <c r="D1294" s="137"/>
      <c r="E1294" s="138"/>
      <c r="F1294" s="137"/>
      <c r="G1294" s="127"/>
      <c r="H1294" s="143"/>
      <c r="I1294" s="143"/>
      <c r="K1294" s="6"/>
      <c r="L1294" s="6"/>
    </row>
    <row r="1295" spans="1:12" x14ac:dyDescent="0.2">
      <c r="A1295" s="477"/>
      <c r="B1295" s="135"/>
      <c r="C1295" s="136"/>
      <c r="D1295" s="137"/>
      <c r="E1295" s="138"/>
      <c r="F1295" s="137"/>
      <c r="G1295" s="127"/>
      <c r="H1295" s="143"/>
      <c r="I1295" s="143"/>
      <c r="K1295" s="6"/>
      <c r="L1295" s="6"/>
    </row>
    <row r="1296" spans="1:12" x14ac:dyDescent="0.2">
      <c r="A1296" s="477"/>
      <c r="B1296" s="135"/>
      <c r="C1296" s="136"/>
      <c r="D1296" s="137"/>
      <c r="E1296" s="138"/>
      <c r="F1296" s="137"/>
      <c r="G1296" s="127"/>
      <c r="H1296" s="143"/>
      <c r="I1296" s="143"/>
      <c r="K1296" s="6"/>
      <c r="L1296" s="6"/>
    </row>
    <row r="1297" spans="1:12" x14ac:dyDescent="0.2">
      <c r="A1297" s="477"/>
      <c r="B1297" s="135"/>
      <c r="C1297" s="136"/>
      <c r="D1297" s="137"/>
      <c r="E1297" s="138"/>
      <c r="F1297" s="137"/>
      <c r="G1297" s="127"/>
      <c r="H1297" s="143"/>
      <c r="I1297" s="143"/>
      <c r="K1297" s="6"/>
      <c r="L1297" s="6"/>
    </row>
    <row r="1298" spans="1:12" x14ac:dyDescent="0.2">
      <c r="A1298" s="477"/>
      <c r="B1298" s="135"/>
      <c r="C1298" s="136"/>
      <c r="D1298" s="137"/>
      <c r="E1298" s="138"/>
      <c r="F1298" s="137"/>
      <c r="G1298" s="127"/>
      <c r="H1298" s="143"/>
      <c r="I1298" s="143"/>
      <c r="K1298" s="6"/>
      <c r="L1298" s="6"/>
    </row>
    <row r="1299" spans="1:12" x14ac:dyDescent="0.2">
      <c r="A1299" s="477"/>
      <c r="B1299" s="135"/>
      <c r="C1299" s="136"/>
      <c r="D1299" s="137"/>
      <c r="E1299" s="138"/>
      <c r="F1299" s="137"/>
      <c r="G1299" s="127"/>
      <c r="H1299" s="143"/>
      <c r="I1299" s="143"/>
      <c r="K1299" s="6"/>
      <c r="L1299" s="6"/>
    </row>
    <row r="1300" spans="1:12" x14ac:dyDescent="0.2">
      <c r="A1300" s="477"/>
      <c r="B1300" s="135"/>
      <c r="C1300" s="136"/>
      <c r="D1300" s="137"/>
      <c r="E1300" s="138"/>
      <c r="F1300" s="137"/>
      <c r="G1300" s="127"/>
      <c r="H1300" s="143"/>
      <c r="I1300" s="143"/>
      <c r="K1300" s="6"/>
      <c r="L1300" s="6"/>
    </row>
    <row r="1301" spans="1:12" x14ac:dyDescent="0.2">
      <c r="A1301" s="477"/>
      <c r="B1301" s="135"/>
      <c r="C1301" s="136"/>
      <c r="D1301" s="137"/>
      <c r="E1301" s="138"/>
      <c r="F1301" s="137"/>
      <c r="G1301" s="127"/>
      <c r="H1301" s="143"/>
      <c r="I1301" s="143"/>
      <c r="K1301" s="6"/>
      <c r="L1301" s="6"/>
    </row>
    <row r="1302" spans="1:12" x14ac:dyDescent="0.2">
      <c r="A1302" s="477"/>
      <c r="B1302" s="135"/>
      <c r="C1302" s="136"/>
      <c r="D1302" s="137"/>
      <c r="E1302" s="138"/>
      <c r="F1302" s="137"/>
      <c r="G1302" s="127"/>
      <c r="H1302" s="143"/>
      <c r="I1302" s="143"/>
      <c r="K1302" s="6"/>
      <c r="L1302" s="6"/>
    </row>
    <row r="1303" spans="1:12" x14ac:dyDescent="0.2">
      <c r="A1303" s="477"/>
      <c r="B1303" s="135"/>
      <c r="C1303" s="136"/>
      <c r="D1303" s="137"/>
      <c r="E1303" s="138"/>
      <c r="F1303" s="137"/>
      <c r="G1303" s="127"/>
      <c r="H1303" s="143"/>
      <c r="I1303" s="143"/>
      <c r="K1303" s="6"/>
      <c r="L1303" s="6"/>
    </row>
    <row r="1304" spans="1:12" x14ac:dyDescent="0.2">
      <c r="A1304" s="477"/>
      <c r="B1304" s="135"/>
      <c r="C1304" s="136"/>
      <c r="D1304" s="137"/>
      <c r="E1304" s="138"/>
      <c r="F1304" s="137"/>
      <c r="G1304" s="127"/>
      <c r="H1304" s="143"/>
      <c r="I1304" s="143"/>
      <c r="K1304" s="6"/>
      <c r="L1304" s="6"/>
    </row>
    <row r="1305" spans="1:12" x14ac:dyDescent="0.2">
      <c r="A1305" s="477"/>
      <c r="B1305" s="135"/>
      <c r="C1305" s="136"/>
      <c r="D1305" s="137"/>
      <c r="E1305" s="138"/>
      <c r="F1305" s="137"/>
      <c r="G1305" s="127"/>
      <c r="H1305" s="143"/>
      <c r="I1305" s="143"/>
      <c r="K1305" s="6"/>
      <c r="L1305" s="6"/>
    </row>
    <row r="1306" spans="1:12" x14ac:dyDescent="0.2">
      <c r="A1306" s="477"/>
      <c r="B1306" s="135"/>
      <c r="C1306" s="136"/>
      <c r="D1306" s="137"/>
      <c r="E1306" s="138"/>
      <c r="F1306" s="137"/>
      <c r="G1306" s="127"/>
      <c r="H1306" s="143"/>
      <c r="I1306" s="143"/>
      <c r="K1306" s="6"/>
      <c r="L1306" s="6"/>
    </row>
    <row r="1307" spans="1:12" x14ac:dyDescent="0.2">
      <c r="A1307" s="477"/>
      <c r="B1307" s="135"/>
      <c r="C1307" s="136"/>
      <c r="D1307" s="137"/>
      <c r="E1307" s="138"/>
      <c r="F1307" s="137"/>
      <c r="G1307" s="127"/>
      <c r="H1307" s="143"/>
      <c r="I1307" s="143"/>
      <c r="K1307" s="6"/>
      <c r="L1307" s="6"/>
    </row>
    <row r="1308" spans="1:12" x14ac:dyDescent="0.2">
      <c r="A1308" s="477"/>
      <c r="B1308" s="135"/>
      <c r="C1308" s="136"/>
      <c r="D1308" s="137"/>
      <c r="E1308" s="138"/>
      <c r="F1308" s="137"/>
      <c r="G1308" s="127"/>
      <c r="H1308" s="143"/>
      <c r="I1308" s="143"/>
      <c r="K1308" s="6"/>
      <c r="L1308" s="6"/>
    </row>
    <row r="1309" spans="1:12" x14ac:dyDescent="0.2">
      <c r="A1309" s="477"/>
      <c r="B1309" s="135"/>
      <c r="C1309" s="136"/>
      <c r="D1309" s="137"/>
      <c r="E1309" s="138"/>
      <c r="F1309" s="137"/>
      <c r="G1309" s="127"/>
      <c r="H1309" s="143"/>
      <c r="I1309" s="143"/>
      <c r="K1309" s="6"/>
      <c r="L1309" s="6"/>
    </row>
    <row r="1310" spans="1:12" x14ac:dyDescent="0.2">
      <c r="A1310" s="477"/>
      <c r="B1310" s="135"/>
      <c r="C1310" s="136"/>
      <c r="D1310" s="137"/>
      <c r="E1310" s="138"/>
      <c r="F1310" s="137"/>
      <c r="G1310" s="127"/>
      <c r="H1310" s="143"/>
      <c r="I1310" s="143"/>
      <c r="K1310" s="6"/>
      <c r="L1310" s="6"/>
    </row>
    <row r="1311" spans="1:12" x14ac:dyDescent="0.2">
      <c r="A1311" s="477"/>
      <c r="B1311" s="135"/>
      <c r="C1311" s="136"/>
      <c r="D1311" s="137"/>
      <c r="E1311" s="138"/>
      <c r="F1311" s="137"/>
      <c r="G1311" s="127"/>
      <c r="H1311" s="143"/>
      <c r="I1311" s="143"/>
      <c r="K1311" s="6"/>
      <c r="L1311" s="6"/>
    </row>
    <row r="1312" spans="1:12" x14ac:dyDescent="0.2">
      <c r="A1312" s="477"/>
      <c r="B1312" s="135"/>
      <c r="C1312" s="136"/>
      <c r="D1312" s="137"/>
      <c r="E1312" s="138"/>
      <c r="F1312" s="137"/>
      <c r="G1312" s="127"/>
      <c r="H1312" s="143"/>
      <c r="I1312" s="143"/>
      <c r="K1312" s="6"/>
      <c r="L1312" s="6"/>
    </row>
    <row r="1313" spans="1:12" x14ac:dyDescent="0.2">
      <c r="A1313" s="477"/>
      <c r="B1313" s="135"/>
      <c r="C1313" s="136"/>
      <c r="D1313" s="137"/>
      <c r="E1313" s="138"/>
      <c r="F1313" s="137"/>
      <c r="G1313" s="127"/>
      <c r="H1313" s="143"/>
      <c r="I1313" s="143"/>
      <c r="K1313" s="6"/>
      <c r="L1313" s="6"/>
    </row>
    <row r="1314" spans="1:12" x14ac:dyDescent="0.2">
      <c r="A1314" s="477"/>
      <c r="B1314" s="135"/>
      <c r="C1314" s="136"/>
      <c r="D1314" s="137"/>
      <c r="E1314" s="138"/>
      <c r="F1314" s="137"/>
      <c r="G1314" s="127"/>
      <c r="H1314" s="143"/>
      <c r="I1314" s="143"/>
      <c r="K1314" s="6"/>
      <c r="L1314" s="6"/>
    </row>
    <row r="1315" spans="1:12" x14ac:dyDescent="0.2">
      <c r="A1315" s="477"/>
      <c r="B1315" s="135"/>
      <c r="C1315" s="136"/>
      <c r="D1315" s="137"/>
      <c r="E1315" s="138"/>
      <c r="F1315" s="137"/>
      <c r="G1315" s="127"/>
      <c r="H1315" s="143"/>
      <c r="I1315" s="143"/>
      <c r="K1315" s="6"/>
      <c r="L1315" s="6"/>
    </row>
    <row r="1316" spans="1:12" x14ac:dyDescent="0.2">
      <c r="A1316" s="477"/>
      <c r="B1316" s="135"/>
      <c r="C1316" s="136"/>
      <c r="D1316" s="137"/>
      <c r="E1316" s="138"/>
      <c r="F1316" s="137"/>
      <c r="G1316" s="127"/>
      <c r="H1316" s="143"/>
      <c r="I1316" s="143"/>
      <c r="K1316" s="6"/>
      <c r="L1316" s="6"/>
    </row>
    <row r="1317" spans="1:12" x14ac:dyDescent="0.2">
      <c r="A1317" s="477"/>
      <c r="B1317" s="135"/>
      <c r="C1317" s="136"/>
      <c r="D1317" s="137"/>
      <c r="E1317" s="138"/>
      <c r="F1317" s="137"/>
      <c r="G1317" s="127"/>
      <c r="H1317" s="143"/>
      <c r="I1317" s="143"/>
      <c r="K1317" s="6"/>
      <c r="L1317" s="6"/>
    </row>
    <row r="1318" spans="1:12" x14ac:dyDescent="0.2">
      <c r="A1318" s="477"/>
      <c r="B1318" s="135"/>
      <c r="C1318" s="136"/>
      <c r="D1318" s="137"/>
      <c r="E1318" s="138"/>
      <c r="F1318" s="137"/>
      <c r="G1318" s="127"/>
      <c r="H1318" s="143"/>
      <c r="I1318" s="143"/>
      <c r="K1318" s="6"/>
      <c r="L1318" s="6"/>
    </row>
    <row r="1319" spans="1:12" x14ac:dyDescent="0.2">
      <c r="A1319" s="477"/>
      <c r="B1319" s="135"/>
      <c r="C1319" s="136"/>
      <c r="D1319" s="137"/>
      <c r="E1319" s="138"/>
      <c r="F1319" s="137"/>
      <c r="G1319" s="127"/>
      <c r="H1319" s="143"/>
      <c r="I1319" s="143"/>
      <c r="K1319" s="6"/>
      <c r="L1319" s="6"/>
    </row>
    <row r="1320" spans="1:12" x14ac:dyDescent="0.2">
      <c r="A1320" s="477"/>
      <c r="B1320" s="135"/>
      <c r="C1320" s="136"/>
      <c r="D1320" s="137"/>
      <c r="E1320" s="138"/>
      <c r="F1320" s="137"/>
      <c r="G1320" s="127"/>
      <c r="H1320" s="143"/>
      <c r="I1320" s="143"/>
      <c r="K1320" s="6"/>
      <c r="L1320" s="6"/>
    </row>
    <row r="1321" spans="1:12" x14ac:dyDescent="0.2">
      <c r="A1321" s="477"/>
      <c r="B1321" s="135"/>
      <c r="C1321" s="136"/>
      <c r="D1321" s="137"/>
      <c r="E1321" s="138"/>
      <c r="F1321" s="137"/>
      <c r="G1321" s="127"/>
      <c r="H1321" s="143"/>
      <c r="I1321" s="143"/>
      <c r="K1321" s="6"/>
      <c r="L1321" s="6"/>
    </row>
    <row r="1322" spans="1:12" x14ac:dyDescent="0.2">
      <c r="A1322" s="477"/>
      <c r="B1322" s="135"/>
      <c r="C1322" s="136"/>
      <c r="D1322" s="137"/>
      <c r="E1322" s="138"/>
      <c r="F1322" s="137"/>
      <c r="G1322" s="127"/>
      <c r="H1322" s="143"/>
      <c r="I1322" s="143"/>
      <c r="K1322" s="6"/>
      <c r="L1322" s="6"/>
    </row>
    <row r="1323" spans="1:12" x14ac:dyDescent="0.2">
      <c r="A1323" s="477"/>
      <c r="B1323" s="135"/>
      <c r="C1323" s="136"/>
      <c r="D1323" s="137"/>
      <c r="E1323" s="138"/>
      <c r="F1323" s="137"/>
      <c r="G1323" s="127"/>
      <c r="H1323" s="143"/>
      <c r="I1323" s="143"/>
      <c r="K1323" s="6"/>
      <c r="L1323" s="6"/>
    </row>
    <row r="1324" spans="1:12" x14ac:dyDescent="0.2">
      <c r="A1324" s="477"/>
      <c r="B1324" s="135"/>
      <c r="C1324" s="136"/>
      <c r="D1324" s="137"/>
      <c r="E1324" s="138"/>
      <c r="F1324" s="137"/>
      <c r="G1324" s="127"/>
      <c r="H1324" s="143"/>
      <c r="I1324" s="143"/>
      <c r="K1324" s="6"/>
      <c r="L1324" s="6"/>
    </row>
    <row r="1325" spans="1:12" x14ac:dyDescent="0.2">
      <c r="A1325" s="477"/>
      <c r="B1325" s="135"/>
      <c r="C1325" s="136"/>
      <c r="D1325" s="137"/>
      <c r="E1325" s="138"/>
      <c r="F1325" s="137"/>
      <c r="G1325" s="127"/>
      <c r="H1325" s="143"/>
      <c r="I1325" s="143"/>
      <c r="K1325" s="6"/>
      <c r="L1325" s="6"/>
    </row>
    <row r="1326" spans="1:12" x14ac:dyDescent="0.2">
      <c r="A1326" s="477"/>
      <c r="B1326" s="135"/>
      <c r="C1326" s="136"/>
      <c r="D1326" s="137"/>
      <c r="E1326" s="138"/>
      <c r="F1326" s="137"/>
      <c r="G1326" s="127"/>
      <c r="H1326" s="143"/>
      <c r="I1326" s="143"/>
      <c r="K1326" s="6"/>
      <c r="L1326" s="6"/>
    </row>
    <row r="1327" spans="1:12" x14ac:dyDescent="0.2">
      <c r="A1327" s="477"/>
      <c r="B1327" s="135"/>
      <c r="C1327" s="136"/>
      <c r="D1327" s="137"/>
      <c r="E1327" s="138"/>
      <c r="F1327" s="137"/>
      <c r="G1327" s="127"/>
      <c r="H1327" s="143"/>
      <c r="I1327" s="143"/>
      <c r="K1327" s="6"/>
      <c r="L1327" s="6"/>
    </row>
    <row r="1328" spans="1:12" x14ac:dyDescent="0.2">
      <c r="A1328" s="477"/>
      <c r="B1328" s="135"/>
      <c r="C1328" s="136"/>
      <c r="D1328" s="137"/>
      <c r="E1328" s="138"/>
      <c r="F1328" s="137"/>
      <c r="G1328" s="127"/>
      <c r="H1328" s="143"/>
      <c r="I1328" s="143"/>
      <c r="K1328" s="6"/>
      <c r="L1328" s="6"/>
    </row>
    <row r="1329" spans="1:12" x14ac:dyDescent="0.2">
      <c r="A1329" s="477"/>
      <c r="B1329" s="135"/>
      <c r="C1329" s="136"/>
      <c r="D1329" s="137"/>
      <c r="E1329" s="138"/>
      <c r="F1329" s="137"/>
      <c r="G1329" s="127"/>
      <c r="H1329" s="143"/>
      <c r="I1329" s="143"/>
      <c r="K1329" s="6"/>
      <c r="L1329" s="6"/>
    </row>
    <row r="1330" spans="1:12" x14ac:dyDescent="0.2">
      <c r="A1330" s="477"/>
      <c r="B1330" s="135"/>
      <c r="C1330" s="136"/>
      <c r="D1330" s="137"/>
      <c r="E1330" s="138"/>
      <c r="F1330" s="137"/>
      <c r="G1330" s="127"/>
      <c r="H1330" s="143"/>
      <c r="I1330" s="143"/>
      <c r="K1330" s="6"/>
      <c r="L1330" s="6"/>
    </row>
    <row r="1331" spans="1:12" x14ac:dyDescent="0.2">
      <c r="A1331" s="477"/>
      <c r="B1331" s="135"/>
      <c r="C1331" s="136"/>
      <c r="D1331" s="137"/>
      <c r="E1331" s="138"/>
      <c r="F1331" s="137"/>
      <c r="G1331" s="127"/>
      <c r="H1331" s="143"/>
      <c r="I1331" s="143"/>
      <c r="K1331" s="6"/>
      <c r="L1331" s="6"/>
    </row>
    <row r="1332" spans="1:12" x14ac:dyDescent="0.2">
      <c r="A1332" s="477"/>
      <c r="B1332" s="135"/>
      <c r="C1332" s="136"/>
      <c r="D1332" s="137"/>
      <c r="E1332" s="138"/>
      <c r="F1332" s="137"/>
      <c r="G1332" s="127"/>
      <c r="H1332" s="143"/>
      <c r="I1332" s="143"/>
      <c r="K1332" s="6"/>
      <c r="L1332" s="6"/>
    </row>
    <row r="1333" spans="1:12" x14ac:dyDescent="0.2">
      <c r="A1333" s="477"/>
      <c r="B1333" s="135"/>
      <c r="C1333" s="136"/>
      <c r="D1333" s="137"/>
      <c r="E1333" s="138"/>
      <c r="F1333" s="137"/>
      <c r="G1333" s="127"/>
      <c r="H1333" s="143"/>
      <c r="I1333" s="143"/>
      <c r="K1333" s="6"/>
      <c r="L1333" s="6"/>
    </row>
    <row r="1334" spans="1:12" x14ac:dyDescent="0.2">
      <c r="A1334" s="477"/>
      <c r="B1334" s="135"/>
      <c r="C1334" s="136"/>
      <c r="D1334" s="137"/>
      <c r="E1334" s="138"/>
      <c r="F1334" s="137"/>
      <c r="G1334" s="127"/>
      <c r="H1334" s="143"/>
      <c r="I1334" s="143"/>
      <c r="K1334" s="6"/>
      <c r="L1334" s="6"/>
    </row>
    <row r="1335" spans="1:12" x14ac:dyDescent="0.2">
      <c r="A1335" s="477"/>
      <c r="B1335" s="135"/>
      <c r="C1335" s="136"/>
      <c r="D1335" s="137"/>
      <c r="E1335" s="138"/>
      <c r="F1335" s="137"/>
      <c r="G1335" s="127"/>
      <c r="H1335" s="143"/>
      <c r="I1335" s="143"/>
      <c r="K1335" s="6"/>
      <c r="L1335" s="6"/>
    </row>
    <row r="1336" spans="1:12" x14ac:dyDescent="0.2">
      <c r="A1336" s="477"/>
      <c r="B1336" s="135"/>
      <c r="C1336" s="136"/>
      <c r="D1336" s="137"/>
      <c r="E1336" s="138"/>
      <c r="F1336" s="137"/>
      <c r="G1336" s="127"/>
      <c r="H1336" s="143"/>
      <c r="I1336" s="143"/>
      <c r="K1336" s="6"/>
      <c r="L1336" s="6"/>
    </row>
    <row r="1337" spans="1:12" x14ac:dyDescent="0.2">
      <c r="A1337" s="477"/>
      <c r="B1337" s="135"/>
      <c r="C1337" s="136"/>
      <c r="D1337" s="137"/>
      <c r="E1337" s="138"/>
      <c r="F1337" s="137"/>
      <c r="G1337" s="127"/>
      <c r="H1337" s="143"/>
      <c r="I1337" s="143"/>
      <c r="K1337" s="6"/>
      <c r="L1337" s="6"/>
    </row>
    <row r="1338" spans="1:12" x14ac:dyDescent="0.2">
      <c r="A1338" s="477"/>
      <c r="B1338" s="135"/>
      <c r="C1338" s="136"/>
      <c r="D1338" s="137"/>
      <c r="E1338" s="138"/>
      <c r="F1338" s="137"/>
      <c r="G1338" s="127"/>
      <c r="H1338" s="143"/>
      <c r="I1338" s="143"/>
      <c r="K1338" s="6"/>
      <c r="L1338" s="6"/>
    </row>
    <row r="1339" spans="1:12" x14ac:dyDescent="0.2">
      <c r="A1339" s="477"/>
      <c r="B1339" s="135"/>
      <c r="C1339" s="136"/>
      <c r="D1339" s="137"/>
      <c r="E1339" s="138"/>
      <c r="F1339" s="137"/>
      <c r="G1339" s="127"/>
      <c r="H1339" s="143"/>
      <c r="I1339" s="143"/>
      <c r="K1339" s="6"/>
      <c r="L1339" s="6"/>
    </row>
    <row r="1340" spans="1:12" x14ac:dyDescent="0.2">
      <c r="A1340" s="477"/>
      <c r="B1340" s="135"/>
      <c r="C1340" s="136"/>
      <c r="D1340" s="137"/>
      <c r="E1340" s="138"/>
      <c r="F1340" s="137"/>
      <c r="G1340" s="127"/>
      <c r="H1340" s="143"/>
      <c r="I1340" s="143"/>
      <c r="K1340" s="6"/>
      <c r="L1340" s="6"/>
    </row>
    <row r="1341" spans="1:12" x14ac:dyDescent="0.2">
      <c r="A1341" s="477"/>
      <c r="B1341" s="135"/>
      <c r="C1341" s="136"/>
      <c r="D1341" s="137"/>
      <c r="E1341" s="138"/>
      <c r="F1341" s="137"/>
      <c r="G1341" s="127"/>
      <c r="H1341" s="143"/>
      <c r="I1341" s="143"/>
      <c r="K1341" s="6"/>
      <c r="L1341" s="6"/>
    </row>
    <row r="1342" spans="1:12" x14ac:dyDescent="0.2">
      <c r="A1342" s="477"/>
      <c r="B1342" s="135"/>
      <c r="C1342" s="136"/>
      <c r="D1342" s="137"/>
      <c r="E1342" s="138"/>
      <c r="F1342" s="137"/>
      <c r="G1342" s="127"/>
      <c r="H1342" s="143"/>
      <c r="I1342" s="143"/>
      <c r="K1342" s="6"/>
      <c r="L1342" s="6"/>
    </row>
    <row r="1343" spans="1:12" x14ac:dyDescent="0.2">
      <c r="A1343" s="477"/>
      <c r="B1343" s="135"/>
      <c r="C1343" s="136"/>
      <c r="D1343" s="137"/>
      <c r="E1343" s="138"/>
      <c r="F1343" s="137"/>
      <c r="G1343" s="127"/>
      <c r="H1343" s="143"/>
      <c r="I1343" s="143"/>
      <c r="K1343" s="6"/>
      <c r="L1343" s="6"/>
    </row>
    <row r="1344" spans="1:12" x14ac:dyDescent="0.2">
      <c r="A1344" s="477"/>
      <c r="B1344" s="135"/>
      <c r="C1344" s="136"/>
      <c r="D1344" s="137"/>
      <c r="E1344" s="138"/>
      <c r="F1344" s="137"/>
      <c r="G1344" s="127"/>
      <c r="H1344" s="143"/>
      <c r="I1344" s="143"/>
      <c r="K1344" s="6"/>
      <c r="L1344" s="6"/>
    </row>
    <row r="1345" spans="1:12" x14ac:dyDescent="0.2">
      <c r="A1345" s="477"/>
      <c r="B1345" s="135"/>
      <c r="C1345" s="136"/>
      <c r="D1345" s="137"/>
      <c r="E1345" s="138"/>
      <c r="F1345" s="137"/>
      <c r="G1345" s="127"/>
      <c r="H1345" s="143"/>
      <c r="I1345" s="143"/>
      <c r="K1345" s="6"/>
      <c r="L1345" s="6"/>
    </row>
    <row r="1346" spans="1:12" x14ac:dyDescent="0.2">
      <c r="A1346" s="477"/>
      <c r="B1346" s="135"/>
      <c r="C1346" s="136"/>
      <c r="D1346" s="137"/>
      <c r="E1346" s="138"/>
      <c r="F1346" s="137"/>
      <c r="G1346" s="127"/>
      <c r="H1346" s="143"/>
      <c r="I1346" s="143"/>
      <c r="K1346" s="6"/>
      <c r="L1346" s="6"/>
    </row>
    <row r="1347" spans="1:12" x14ac:dyDescent="0.2">
      <c r="A1347" s="477"/>
      <c r="B1347" s="135"/>
      <c r="C1347" s="136"/>
      <c r="D1347" s="137"/>
      <c r="E1347" s="138"/>
      <c r="F1347" s="137"/>
      <c r="G1347" s="127"/>
      <c r="H1347" s="143"/>
      <c r="I1347" s="143"/>
      <c r="K1347" s="6"/>
      <c r="L1347" s="6"/>
    </row>
    <row r="1348" spans="1:12" x14ac:dyDescent="0.2">
      <c r="A1348" s="477"/>
      <c r="B1348" s="135"/>
      <c r="C1348" s="136"/>
      <c r="D1348" s="137"/>
      <c r="E1348" s="138"/>
      <c r="F1348" s="137"/>
      <c r="G1348" s="127"/>
      <c r="H1348" s="143"/>
      <c r="I1348" s="143"/>
      <c r="K1348" s="6"/>
      <c r="L1348" s="6"/>
    </row>
    <row r="1349" spans="1:12" x14ac:dyDescent="0.2">
      <c r="A1349" s="477"/>
      <c r="B1349" s="135"/>
      <c r="C1349" s="136"/>
      <c r="D1349" s="137"/>
      <c r="E1349" s="138"/>
      <c r="F1349" s="137"/>
      <c r="G1349" s="127"/>
      <c r="H1349" s="143"/>
      <c r="I1349" s="143"/>
      <c r="K1349" s="6"/>
      <c r="L1349" s="6"/>
    </row>
    <row r="1350" spans="1:12" x14ac:dyDescent="0.2">
      <c r="A1350" s="477"/>
      <c r="B1350" s="135"/>
      <c r="C1350" s="136"/>
      <c r="D1350" s="137"/>
      <c r="E1350" s="138"/>
      <c r="F1350" s="137"/>
      <c r="G1350" s="127"/>
      <c r="H1350" s="143"/>
      <c r="I1350" s="143"/>
      <c r="K1350" s="6"/>
      <c r="L1350" s="6"/>
    </row>
    <row r="1351" spans="1:12" x14ac:dyDescent="0.2">
      <c r="A1351" s="477"/>
      <c r="B1351" s="135"/>
      <c r="C1351" s="136"/>
      <c r="D1351" s="137"/>
      <c r="E1351" s="138"/>
      <c r="F1351" s="137"/>
      <c r="G1351" s="127"/>
      <c r="H1351" s="143"/>
      <c r="I1351" s="143"/>
      <c r="K1351" s="6"/>
      <c r="L1351" s="6"/>
    </row>
    <row r="1352" spans="1:12" x14ac:dyDescent="0.2">
      <c r="A1352" s="477"/>
      <c r="B1352" s="135"/>
      <c r="C1352" s="136"/>
      <c r="D1352" s="137"/>
      <c r="E1352" s="138"/>
      <c r="F1352" s="137"/>
      <c r="G1352" s="127"/>
      <c r="H1352" s="143"/>
      <c r="I1352" s="143"/>
      <c r="K1352" s="6"/>
      <c r="L1352" s="6"/>
    </row>
    <row r="1353" spans="1:12" x14ac:dyDescent="0.2">
      <c r="A1353" s="477"/>
      <c r="B1353" s="135"/>
      <c r="C1353" s="136"/>
      <c r="D1353" s="137"/>
      <c r="E1353" s="138"/>
      <c r="F1353" s="137"/>
      <c r="G1353" s="127"/>
      <c r="H1353" s="143"/>
      <c r="I1353" s="143"/>
      <c r="K1353" s="6"/>
      <c r="L1353" s="6"/>
    </row>
    <row r="1354" spans="1:12" x14ac:dyDescent="0.2">
      <c r="A1354" s="477"/>
      <c r="B1354" s="135"/>
      <c r="C1354" s="136"/>
      <c r="D1354" s="137"/>
      <c r="E1354" s="138"/>
      <c r="F1354" s="137"/>
      <c r="G1354" s="127"/>
      <c r="H1354" s="143"/>
      <c r="I1354" s="143"/>
      <c r="K1354" s="6"/>
      <c r="L1354" s="6"/>
    </row>
    <row r="1355" spans="1:12" x14ac:dyDescent="0.2">
      <c r="A1355" s="477"/>
      <c r="B1355" s="135"/>
      <c r="C1355" s="136"/>
      <c r="D1355" s="137"/>
      <c r="E1355" s="138"/>
      <c r="F1355" s="137"/>
      <c r="G1355" s="127"/>
      <c r="H1355" s="143"/>
      <c r="I1355" s="143"/>
      <c r="K1355" s="6"/>
      <c r="L1355" s="6"/>
    </row>
    <row r="1356" spans="1:12" x14ac:dyDescent="0.2">
      <c r="A1356" s="477"/>
      <c r="B1356" s="135"/>
      <c r="C1356" s="136"/>
      <c r="D1356" s="137"/>
      <c r="E1356" s="138"/>
      <c r="F1356" s="137"/>
      <c r="G1356" s="127"/>
      <c r="H1356" s="143"/>
      <c r="I1356" s="143"/>
      <c r="K1356" s="6"/>
      <c r="L1356" s="6"/>
    </row>
    <row r="1357" spans="1:12" x14ac:dyDescent="0.2">
      <c r="A1357" s="477"/>
      <c r="B1357" s="135"/>
      <c r="C1357" s="136"/>
      <c r="D1357" s="137"/>
      <c r="E1357" s="138"/>
      <c r="F1357" s="137"/>
      <c r="G1357" s="127"/>
      <c r="H1357" s="143"/>
      <c r="I1357" s="143"/>
      <c r="K1357" s="6"/>
      <c r="L1357" s="6"/>
    </row>
    <row r="1358" spans="1:12" x14ac:dyDescent="0.2">
      <c r="A1358" s="477"/>
      <c r="B1358" s="135"/>
      <c r="C1358" s="136"/>
      <c r="D1358" s="137"/>
      <c r="E1358" s="138"/>
      <c r="F1358" s="137"/>
      <c r="G1358" s="127"/>
      <c r="H1358" s="143"/>
      <c r="I1358" s="143"/>
      <c r="K1358" s="6"/>
      <c r="L1358" s="6"/>
    </row>
    <row r="1359" spans="1:12" x14ac:dyDescent="0.2">
      <c r="A1359" s="477"/>
      <c r="B1359" s="135"/>
      <c r="C1359" s="136"/>
      <c r="D1359" s="137"/>
      <c r="E1359" s="138"/>
      <c r="F1359" s="137"/>
      <c r="G1359" s="127"/>
      <c r="H1359" s="143"/>
      <c r="I1359" s="143"/>
      <c r="K1359" s="6"/>
      <c r="L1359" s="6"/>
    </row>
    <row r="1360" spans="1:12" x14ac:dyDescent="0.2">
      <c r="A1360" s="477"/>
      <c r="B1360" s="135"/>
      <c r="C1360" s="136"/>
      <c r="D1360" s="137"/>
      <c r="E1360" s="138"/>
      <c r="F1360" s="137"/>
      <c r="G1360" s="127"/>
      <c r="H1360" s="143"/>
      <c r="I1360" s="143"/>
      <c r="K1360" s="6"/>
      <c r="L1360" s="6"/>
    </row>
    <row r="1361" spans="1:12" x14ac:dyDescent="0.2">
      <c r="A1361" s="477"/>
      <c r="B1361" s="135"/>
      <c r="C1361" s="136"/>
      <c r="D1361" s="137"/>
      <c r="E1361" s="138"/>
      <c r="F1361" s="137"/>
      <c r="G1361" s="127"/>
      <c r="H1361" s="143"/>
      <c r="I1361" s="143"/>
      <c r="K1361" s="6"/>
      <c r="L1361" s="6"/>
    </row>
    <row r="1362" spans="1:12" x14ac:dyDescent="0.2">
      <c r="A1362" s="477"/>
      <c r="B1362" s="135"/>
      <c r="C1362" s="136"/>
      <c r="D1362" s="137"/>
      <c r="E1362" s="138"/>
      <c r="F1362" s="137"/>
      <c r="G1362" s="127"/>
      <c r="H1362" s="143"/>
      <c r="I1362" s="143"/>
      <c r="K1362" s="6"/>
      <c r="L1362" s="6"/>
    </row>
    <row r="1363" spans="1:12" x14ac:dyDescent="0.2">
      <c r="A1363" s="477"/>
      <c r="B1363" s="135"/>
      <c r="C1363" s="136"/>
      <c r="D1363" s="137"/>
      <c r="E1363" s="138"/>
      <c r="F1363" s="137"/>
      <c r="G1363" s="127"/>
      <c r="H1363" s="143"/>
      <c r="I1363" s="143"/>
      <c r="K1363" s="6"/>
      <c r="L1363" s="6"/>
    </row>
    <row r="1364" spans="1:12" x14ac:dyDescent="0.2">
      <c r="A1364" s="477"/>
      <c r="B1364" s="135"/>
      <c r="C1364" s="136"/>
      <c r="D1364" s="137"/>
      <c r="E1364" s="138"/>
      <c r="F1364" s="137"/>
      <c r="G1364" s="127"/>
      <c r="H1364" s="143"/>
      <c r="I1364" s="143"/>
      <c r="K1364" s="6"/>
      <c r="L1364" s="6"/>
    </row>
    <row r="1365" spans="1:12" x14ac:dyDescent="0.2">
      <c r="A1365" s="477"/>
      <c r="B1365" s="135"/>
      <c r="C1365" s="136"/>
      <c r="D1365" s="137"/>
      <c r="E1365" s="138"/>
      <c r="F1365" s="137"/>
      <c r="G1365" s="127"/>
      <c r="H1365" s="143"/>
      <c r="I1365" s="143"/>
      <c r="K1365" s="6"/>
      <c r="L1365" s="6"/>
    </row>
    <row r="1366" spans="1:12" x14ac:dyDescent="0.2">
      <c r="A1366" s="477"/>
      <c r="B1366" s="135"/>
      <c r="C1366" s="136"/>
      <c r="D1366" s="137"/>
      <c r="E1366" s="138"/>
      <c r="F1366" s="137"/>
      <c r="G1366" s="127"/>
      <c r="H1366" s="143"/>
      <c r="I1366" s="143"/>
      <c r="K1366" s="6"/>
      <c r="L1366" s="6"/>
    </row>
    <row r="1367" spans="1:12" x14ac:dyDescent="0.2">
      <c r="A1367" s="477"/>
      <c r="B1367" s="135"/>
      <c r="C1367" s="136"/>
      <c r="D1367" s="137"/>
      <c r="E1367" s="138"/>
      <c r="F1367" s="137"/>
      <c r="G1367" s="127"/>
      <c r="H1367" s="143"/>
      <c r="I1367" s="143"/>
      <c r="K1367" s="6"/>
      <c r="L1367" s="6"/>
    </row>
    <row r="1368" spans="1:12" x14ac:dyDescent="0.2">
      <c r="A1368" s="477"/>
      <c r="B1368" s="135"/>
      <c r="C1368" s="136"/>
      <c r="D1368" s="137"/>
      <c r="E1368" s="138"/>
      <c r="F1368" s="137"/>
      <c r="G1368" s="127"/>
      <c r="H1368" s="143"/>
      <c r="I1368" s="143"/>
      <c r="K1368" s="6"/>
      <c r="L1368" s="6"/>
    </row>
    <row r="1369" spans="1:12" x14ac:dyDescent="0.2">
      <c r="A1369" s="477"/>
      <c r="B1369" s="135"/>
      <c r="C1369" s="136"/>
      <c r="D1369" s="137"/>
      <c r="E1369" s="138"/>
      <c r="F1369" s="137"/>
      <c r="G1369" s="127"/>
      <c r="H1369" s="143"/>
      <c r="I1369" s="143"/>
      <c r="K1369" s="6"/>
      <c r="L1369" s="6"/>
    </row>
    <row r="1370" spans="1:12" x14ac:dyDescent="0.2">
      <c r="A1370" s="477"/>
      <c r="B1370" s="135"/>
      <c r="C1370" s="136"/>
      <c r="D1370" s="137"/>
      <c r="E1370" s="138"/>
      <c r="F1370" s="137"/>
      <c r="G1370" s="127"/>
      <c r="H1370" s="143"/>
      <c r="I1370" s="143"/>
      <c r="K1370" s="6"/>
      <c r="L1370" s="6"/>
    </row>
    <row r="1371" spans="1:12" x14ac:dyDescent="0.2">
      <c r="A1371" s="477"/>
      <c r="B1371" s="135"/>
      <c r="C1371" s="136"/>
      <c r="D1371" s="137"/>
      <c r="E1371" s="138"/>
      <c r="F1371" s="137"/>
      <c r="G1371" s="127"/>
      <c r="H1371" s="143"/>
      <c r="I1371" s="143"/>
      <c r="K1371" s="6"/>
      <c r="L1371" s="6"/>
    </row>
    <row r="1372" spans="1:12" x14ac:dyDescent="0.2">
      <c r="A1372" s="477"/>
      <c r="B1372" s="135"/>
      <c r="C1372" s="136"/>
      <c r="D1372" s="137"/>
      <c r="E1372" s="138"/>
      <c r="F1372" s="137"/>
      <c r="G1372" s="127"/>
      <c r="H1372" s="143"/>
      <c r="I1372" s="143"/>
      <c r="K1372" s="6"/>
      <c r="L1372" s="6"/>
    </row>
    <row r="1373" spans="1:12" x14ac:dyDescent="0.2">
      <c r="A1373" s="477"/>
      <c r="B1373" s="135"/>
      <c r="C1373" s="136"/>
      <c r="D1373" s="137"/>
      <c r="E1373" s="138"/>
      <c r="F1373" s="137"/>
      <c r="G1373" s="127"/>
      <c r="H1373" s="143"/>
      <c r="I1373" s="143"/>
      <c r="K1373" s="6"/>
      <c r="L1373" s="6"/>
    </row>
    <row r="1374" spans="1:12" x14ac:dyDescent="0.2">
      <c r="A1374" s="477"/>
      <c r="B1374" s="135"/>
      <c r="C1374" s="136"/>
      <c r="D1374" s="137"/>
      <c r="E1374" s="138"/>
      <c r="F1374" s="137"/>
      <c r="G1374" s="127"/>
      <c r="H1374" s="143"/>
      <c r="I1374" s="143"/>
      <c r="K1374" s="6"/>
      <c r="L1374" s="6"/>
    </row>
    <row r="1375" spans="1:12" x14ac:dyDescent="0.2">
      <c r="A1375" s="477"/>
      <c r="B1375" s="135"/>
      <c r="C1375" s="136"/>
      <c r="D1375" s="137"/>
      <c r="E1375" s="138"/>
      <c r="F1375" s="137"/>
      <c r="G1375" s="127"/>
      <c r="H1375" s="143"/>
      <c r="I1375" s="143"/>
      <c r="K1375" s="6"/>
      <c r="L1375" s="6"/>
    </row>
    <row r="1376" spans="1:12" x14ac:dyDescent="0.2">
      <c r="A1376" s="477"/>
      <c r="B1376" s="135"/>
      <c r="C1376" s="136"/>
      <c r="D1376" s="137"/>
      <c r="E1376" s="138"/>
      <c r="F1376" s="137"/>
      <c r="G1376" s="127"/>
      <c r="H1376" s="143"/>
      <c r="I1376" s="143"/>
      <c r="K1376" s="6"/>
      <c r="L1376" s="6"/>
    </row>
    <row r="1377" spans="1:12" x14ac:dyDescent="0.2">
      <c r="A1377" s="477"/>
      <c r="B1377" s="135"/>
      <c r="C1377" s="136"/>
      <c r="D1377" s="137"/>
      <c r="E1377" s="138"/>
      <c r="F1377" s="137"/>
      <c r="G1377" s="127"/>
      <c r="H1377" s="143"/>
      <c r="I1377" s="143"/>
      <c r="K1377" s="6"/>
      <c r="L1377" s="6"/>
    </row>
    <row r="1378" spans="1:12" x14ac:dyDescent="0.2">
      <c r="A1378" s="477"/>
      <c r="B1378" s="135"/>
      <c r="C1378" s="136"/>
      <c r="D1378" s="137"/>
      <c r="E1378" s="138"/>
      <c r="F1378" s="137"/>
      <c r="G1378" s="127"/>
      <c r="H1378" s="143"/>
      <c r="I1378" s="143"/>
      <c r="K1378" s="6"/>
      <c r="L1378" s="6"/>
    </row>
    <row r="1379" spans="1:12" x14ac:dyDescent="0.2">
      <c r="A1379" s="477"/>
      <c r="B1379" s="135"/>
      <c r="C1379" s="136"/>
      <c r="D1379" s="137"/>
      <c r="E1379" s="138"/>
      <c r="F1379" s="137"/>
      <c r="G1379" s="127"/>
      <c r="H1379" s="143"/>
      <c r="I1379" s="143"/>
      <c r="K1379" s="6"/>
      <c r="L1379" s="6"/>
    </row>
    <row r="1380" spans="1:12" x14ac:dyDescent="0.2">
      <c r="A1380" s="477"/>
      <c r="B1380" s="135"/>
      <c r="C1380" s="136"/>
      <c r="D1380" s="137"/>
      <c r="E1380" s="138"/>
      <c r="F1380" s="137"/>
      <c r="G1380" s="127"/>
      <c r="H1380" s="143"/>
      <c r="I1380" s="143"/>
      <c r="K1380" s="6"/>
      <c r="L1380" s="6"/>
    </row>
    <row r="1381" spans="1:12" x14ac:dyDescent="0.2">
      <c r="A1381" s="477"/>
      <c r="B1381" s="135"/>
      <c r="C1381" s="136"/>
      <c r="D1381" s="137"/>
      <c r="E1381" s="138"/>
      <c r="F1381" s="137"/>
      <c r="G1381" s="127"/>
      <c r="H1381" s="143"/>
      <c r="I1381" s="143"/>
      <c r="K1381" s="6"/>
      <c r="L1381" s="6"/>
    </row>
    <row r="1382" spans="1:12" x14ac:dyDescent="0.2">
      <c r="A1382" s="477"/>
      <c r="B1382" s="135"/>
      <c r="C1382" s="136"/>
      <c r="D1382" s="137"/>
      <c r="E1382" s="138"/>
      <c r="F1382" s="137"/>
      <c r="G1382" s="127"/>
      <c r="H1382" s="143"/>
      <c r="I1382" s="143"/>
      <c r="K1382" s="6"/>
      <c r="L1382" s="6"/>
    </row>
    <row r="1383" spans="1:12" x14ac:dyDescent="0.2">
      <c r="A1383" s="477"/>
      <c r="B1383" s="135"/>
      <c r="C1383" s="136"/>
      <c r="D1383" s="137"/>
      <c r="E1383" s="138"/>
      <c r="F1383" s="137"/>
      <c r="G1383" s="127"/>
      <c r="H1383" s="143"/>
      <c r="I1383" s="143"/>
      <c r="K1383" s="6"/>
      <c r="L1383" s="6"/>
    </row>
    <row r="1384" spans="1:12" x14ac:dyDescent="0.2">
      <c r="A1384" s="477"/>
      <c r="B1384" s="135"/>
      <c r="C1384" s="136"/>
      <c r="D1384" s="137"/>
      <c r="E1384" s="138"/>
      <c r="F1384" s="137"/>
      <c r="G1384" s="127"/>
      <c r="H1384" s="143"/>
      <c r="I1384" s="143"/>
      <c r="K1384" s="6"/>
      <c r="L1384" s="6"/>
    </row>
    <row r="1385" spans="1:12" x14ac:dyDescent="0.2">
      <c r="A1385" s="477"/>
      <c r="B1385" s="135"/>
      <c r="C1385" s="136"/>
      <c r="D1385" s="137"/>
      <c r="E1385" s="138"/>
      <c r="F1385" s="137"/>
      <c r="G1385" s="127"/>
      <c r="H1385" s="143"/>
      <c r="I1385" s="143"/>
      <c r="K1385" s="6"/>
      <c r="L1385" s="6"/>
    </row>
    <row r="1386" spans="1:12" x14ac:dyDescent="0.2">
      <c r="A1386" s="477"/>
      <c r="B1386" s="135"/>
      <c r="C1386" s="136"/>
      <c r="D1386" s="137"/>
      <c r="E1386" s="138"/>
      <c r="F1386" s="137"/>
      <c r="G1386" s="127"/>
      <c r="H1386" s="143"/>
      <c r="I1386" s="143"/>
      <c r="K1386" s="6"/>
      <c r="L1386" s="6"/>
    </row>
    <row r="1387" spans="1:12" x14ac:dyDescent="0.2">
      <c r="A1387" s="477"/>
      <c r="B1387" s="135"/>
      <c r="C1387" s="136"/>
      <c r="D1387" s="137"/>
      <c r="E1387" s="138"/>
      <c r="F1387" s="137"/>
      <c r="G1387" s="127"/>
      <c r="H1387" s="143"/>
      <c r="I1387" s="143"/>
      <c r="K1387" s="6"/>
      <c r="L1387" s="6"/>
    </row>
    <row r="1388" spans="1:12" x14ac:dyDescent="0.2">
      <c r="A1388" s="477"/>
      <c r="B1388" s="135"/>
      <c r="C1388" s="136"/>
      <c r="D1388" s="137"/>
      <c r="E1388" s="138"/>
      <c r="F1388" s="137"/>
      <c r="G1388" s="127"/>
      <c r="H1388" s="143"/>
      <c r="I1388" s="143"/>
      <c r="K1388" s="6"/>
      <c r="L1388" s="6"/>
    </row>
    <row r="1389" spans="1:12" x14ac:dyDescent="0.2">
      <c r="A1389" s="477"/>
      <c r="B1389" s="135"/>
      <c r="C1389" s="136"/>
      <c r="D1389" s="137"/>
      <c r="E1389" s="138"/>
      <c r="F1389" s="137"/>
      <c r="G1389" s="127"/>
      <c r="H1389" s="143"/>
      <c r="I1389" s="143"/>
      <c r="K1389" s="6"/>
      <c r="L1389" s="6"/>
    </row>
    <row r="1390" spans="1:12" x14ac:dyDescent="0.2">
      <c r="A1390" s="477"/>
      <c r="B1390" s="135"/>
      <c r="C1390" s="136"/>
      <c r="D1390" s="137"/>
      <c r="E1390" s="138"/>
      <c r="F1390" s="137"/>
      <c r="G1390" s="127"/>
      <c r="H1390" s="143"/>
      <c r="I1390" s="143"/>
      <c r="K1390" s="6"/>
      <c r="L1390" s="6"/>
    </row>
    <row r="1391" spans="1:12" x14ac:dyDescent="0.2">
      <c r="A1391" s="477"/>
      <c r="B1391" s="135"/>
      <c r="C1391" s="136"/>
      <c r="D1391" s="137"/>
      <c r="E1391" s="138"/>
      <c r="F1391" s="137"/>
      <c r="G1391" s="127"/>
      <c r="H1391" s="143"/>
      <c r="I1391" s="143"/>
      <c r="K1391" s="6"/>
      <c r="L1391" s="6"/>
    </row>
    <row r="1392" spans="1:12" x14ac:dyDescent="0.2">
      <c r="A1392" s="477"/>
      <c r="B1392" s="135"/>
      <c r="C1392" s="136"/>
      <c r="D1392" s="137"/>
      <c r="E1392" s="138"/>
      <c r="F1392" s="137"/>
      <c r="G1392" s="127"/>
      <c r="H1392" s="143"/>
      <c r="I1392" s="143"/>
      <c r="K1392" s="6"/>
      <c r="L1392" s="6"/>
    </row>
    <row r="1393" spans="1:12" x14ac:dyDescent="0.2">
      <c r="A1393" s="477"/>
      <c r="B1393" s="135"/>
      <c r="C1393" s="136"/>
      <c r="D1393" s="137"/>
      <c r="E1393" s="138"/>
      <c r="F1393" s="137"/>
      <c r="G1393" s="127"/>
      <c r="H1393" s="143"/>
      <c r="I1393" s="143"/>
      <c r="K1393" s="6"/>
      <c r="L1393" s="6"/>
    </row>
    <row r="1394" spans="1:12" x14ac:dyDescent="0.2">
      <c r="A1394" s="477"/>
      <c r="B1394" s="135"/>
      <c r="C1394" s="136"/>
      <c r="D1394" s="137"/>
      <c r="E1394" s="138"/>
      <c r="F1394" s="137"/>
      <c r="G1394" s="127"/>
      <c r="H1394" s="143"/>
      <c r="I1394" s="143"/>
      <c r="K1394" s="6"/>
      <c r="L1394" s="6"/>
    </row>
    <row r="1395" spans="1:12" x14ac:dyDescent="0.2">
      <c r="A1395" s="477"/>
      <c r="B1395" s="135"/>
      <c r="C1395" s="136"/>
      <c r="D1395" s="137"/>
      <c r="E1395" s="138"/>
      <c r="F1395" s="137"/>
      <c r="G1395" s="127"/>
      <c r="H1395" s="143"/>
      <c r="I1395" s="143"/>
      <c r="K1395" s="6"/>
      <c r="L1395" s="6"/>
    </row>
    <row r="1396" spans="1:12" x14ac:dyDescent="0.2">
      <c r="A1396" s="477"/>
      <c r="B1396" s="135"/>
      <c r="C1396" s="136"/>
      <c r="D1396" s="137"/>
      <c r="E1396" s="138"/>
      <c r="F1396" s="137"/>
      <c r="G1396" s="127"/>
      <c r="H1396" s="143"/>
      <c r="I1396" s="143"/>
      <c r="K1396" s="6"/>
      <c r="L1396" s="6"/>
    </row>
    <row r="1397" spans="1:12" x14ac:dyDescent="0.2">
      <c r="A1397" s="477"/>
      <c r="B1397" s="135"/>
      <c r="C1397" s="136"/>
      <c r="D1397" s="137"/>
      <c r="E1397" s="138"/>
      <c r="F1397" s="137"/>
      <c r="G1397" s="127"/>
      <c r="H1397" s="143"/>
      <c r="I1397" s="143"/>
      <c r="K1397" s="6"/>
      <c r="L1397" s="6"/>
    </row>
    <row r="1398" spans="1:12" x14ac:dyDescent="0.2">
      <c r="A1398" s="477"/>
      <c r="B1398" s="135"/>
      <c r="C1398" s="136"/>
      <c r="D1398" s="137"/>
      <c r="E1398" s="138"/>
      <c r="F1398" s="137"/>
      <c r="G1398" s="127"/>
      <c r="H1398" s="143"/>
      <c r="I1398" s="143"/>
      <c r="K1398" s="6"/>
      <c r="L1398" s="6"/>
    </row>
    <row r="1399" spans="1:12" x14ac:dyDescent="0.2">
      <c r="A1399" s="477"/>
      <c r="B1399" s="135"/>
      <c r="C1399" s="136"/>
      <c r="D1399" s="137"/>
      <c r="E1399" s="138"/>
      <c r="F1399" s="137"/>
      <c r="G1399" s="127"/>
      <c r="H1399" s="143"/>
      <c r="I1399" s="143"/>
      <c r="K1399" s="6"/>
      <c r="L1399" s="6"/>
    </row>
    <row r="1400" spans="1:12" x14ac:dyDescent="0.2">
      <c r="A1400" s="477"/>
      <c r="B1400" s="135"/>
      <c r="C1400" s="136"/>
      <c r="D1400" s="137"/>
      <c r="E1400" s="138"/>
      <c r="F1400" s="137"/>
      <c r="G1400" s="127"/>
      <c r="H1400" s="143"/>
      <c r="I1400" s="143"/>
      <c r="K1400" s="6"/>
      <c r="L1400" s="6"/>
    </row>
    <row r="1401" spans="1:12" x14ac:dyDescent="0.2">
      <c r="A1401" s="477"/>
      <c r="B1401" s="135"/>
      <c r="C1401" s="136"/>
      <c r="D1401" s="137"/>
      <c r="E1401" s="138"/>
      <c r="F1401" s="137"/>
      <c r="G1401" s="127"/>
      <c r="H1401" s="143"/>
      <c r="I1401" s="143"/>
      <c r="K1401" s="6"/>
      <c r="L1401" s="6"/>
    </row>
    <row r="1402" spans="1:12" x14ac:dyDescent="0.2">
      <c r="A1402" s="477"/>
      <c r="B1402" s="135"/>
      <c r="C1402" s="136"/>
      <c r="D1402" s="137"/>
      <c r="E1402" s="138"/>
      <c r="F1402" s="137"/>
      <c r="G1402" s="127"/>
      <c r="H1402" s="143"/>
      <c r="I1402" s="143"/>
      <c r="K1402" s="6"/>
      <c r="L1402" s="6"/>
    </row>
    <row r="1403" spans="1:12" x14ac:dyDescent="0.2">
      <c r="A1403" s="477"/>
      <c r="B1403" s="135"/>
      <c r="C1403" s="136"/>
      <c r="D1403" s="137"/>
      <c r="E1403" s="138"/>
      <c r="F1403" s="137"/>
      <c r="G1403" s="127"/>
      <c r="H1403" s="143"/>
      <c r="I1403" s="143"/>
      <c r="K1403" s="6"/>
      <c r="L1403" s="6"/>
    </row>
    <row r="1404" spans="1:12" x14ac:dyDescent="0.2">
      <c r="A1404" s="477"/>
      <c r="B1404" s="135"/>
      <c r="C1404" s="136"/>
      <c r="D1404" s="137"/>
      <c r="E1404" s="138"/>
      <c r="F1404" s="137"/>
      <c r="G1404" s="127"/>
      <c r="H1404" s="143"/>
      <c r="I1404" s="143"/>
      <c r="K1404" s="6"/>
      <c r="L1404" s="6"/>
    </row>
    <row r="1405" spans="1:12" x14ac:dyDescent="0.2">
      <c r="A1405" s="477"/>
      <c r="B1405" s="135"/>
      <c r="C1405" s="136"/>
      <c r="D1405" s="137"/>
      <c r="E1405" s="138"/>
      <c r="F1405" s="137"/>
      <c r="G1405" s="127"/>
      <c r="H1405" s="143"/>
      <c r="I1405" s="143"/>
      <c r="K1405" s="6"/>
      <c r="L1405" s="6"/>
    </row>
    <row r="1406" spans="1:12" x14ac:dyDescent="0.2">
      <c r="A1406" s="477"/>
      <c r="B1406" s="135"/>
      <c r="C1406" s="136"/>
      <c r="D1406" s="137"/>
      <c r="E1406" s="138"/>
      <c r="F1406" s="137"/>
      <c r="G1406" s="127"/>
      <c r="H1406" s="143"/>
      <c r="I1406" s="143"/>
      <c r="K1406" s="6"/>
      <c r="L1406" s="6"/>
    </row>
    <row r="1407" spans="1:12" x14ac:dyDescent="0.2">
      <c r="A1407" s="477"/>
      <c r="B1407" s="135"/>
      <c r="C1407" s="136"/>
      <c r="D1407" s="137"/>
      <c r="E1407" s="138"/>
      <c r="F1407" s="137"/>
      <c r="G1407" s="127"/>
      <c r="H1407" s="143"/>
      <c r="I1407" s="143"/>
      <c r="K1407" s="6"/>
      <c r="L1407" s="6"/>
    </row>
    <row r="1408" spans="1:12" x14ac:dyDescent="0.2">
      <c r="A1408" s="477"/>
      <c r="B1408" s="135"/>
      <c r="C1408" s="136"/>
      <c r="D1408" s="137"/>
      <c r="E1408" s="138"/>
      <c r="F1408" s="137"/>
      <c r="G1408" s="127"/>
      <c r="H1408" s="143"/>
      <c r="I1408" s="143"/>
      <c r="K1408" s="6"/>
      <c r="L1408" s="6"/>
    </row>
    <row r="1409" spans="1:12" x14ac:dyDescent="0.2">
      <c r="A1409" s="477"/>
      <c r="B1409" s="135"/>
      <c r="C1409" s="136"/>
      <c r="D1409" s="137"/>
      <c r="E1409" s="138"/>
      <c r="F1409" s="137"/>
      <c r="G1409" s="127"/>
      <c r="H1409" s="143"/>
      <c r="I1409" s="143"/>
      <c r="K1409" s="6"/>
      <c r="L1409" s="6"/>
    </row>
    <row r="1410" spans="1:12" x14ac:dyDescent="0.2">
      <c r="A1410" s="477"/>
      <c r="B1410" s="135"/>
      <c r="C1410" s="136"/>
      <c r="D1410" s="137"/>
      <c r="E1410" s="138"/>
      <c r="F1410" s="137"/>
      <c r="G1410" s="127"/>
      <c r="H1410" s="143"/>
      <c r="I1410" s="143"/>
      <c r="K1410" s="6"/>
      <c r="L1410" s="6"/>
    </row>
    <row r="1411" spans="1:12" x14ac:dyDescent="0.2">
      <c r="A1411" s="477"/>
      <c r="B1411" s="135"/>
      <c r="C1411" s="136"/>
      <c r="D1411" s="137"/>
      <c r="E1411" s="138"/>
      <c r="F1411" s="137"/>
      <c r="G1411" s="127"/>
      <c r="H1411" s="143"/>
      <c r="I1411" s="143"/>
      <c r="K1411" s="6"/>
      <c r="L1411" s="6"/>
    </row>
    <row r="1412" spans="1:12" x14ac:dyDescent="0.2">
      <c r="A1412" s="477"/>
      <c r="B1412" s="135"/>
      <c r="C1412" s="136"/>
      <c r="D1412" s="137"/>
      <c r="E1412" s="138"/>
      <c r="F1412" s="137"/>
      <c r="G1412" s="127"/>
      <c r="H1412" s="143"/>
      <c r="I1412" s="143"/>
      <c r="K1412" s="6"/>
      <c r="L1412" s="6"/>
    </row>
    <row r="1413" spans="1:12" x14ac:dyDescent="0.2">
      <c r="A1413" s="477"/>
      <c r="B1413" s="135"/>
      <c r="C1413" s="136"/>
      <c r="D1413" s="137"/>
      <c r="E1413" s="138"/>
      <c r="F1413" s="137"/>
      <c r="G1413" s="127"/>
      <c r="H1413" s="143"/>
      <c r="I1413" s="143"/>
      <c r="K1413" s="6"/>
      <c r="L1413" s="6"/>
    </row>
    <row r="1414" spans="1:12" x14ac:dyDescent="0.2">
      <c r="A1414" s="477"/>
      <c r="B1414" s="135"/>
      <c r="C1414" s="136"/>
      <c r="D1414" s="137"/>
      <c r="E1414" s="138"/>
      <c r="F1414" s="137"/>
      <c r="G1414" s="127"/>
      <c r="H1414" s="143"/>
      <c r="I1414" s="143"/>
      <c r="K1414" s="6"/>
      <c r="L1414" s="6"/>
    </row>
    <row r="1415" spans="1:12" x14ac:dyDescent="0.2">
      <c r="A1415" s="477"/>
      <c r="B1415" s="135"/>
      <c r="C1415" s="136"/>
      <c r="D1415" s="137"/>
      <c r="E1415" s="138"/>
      <c r="F1415" s="137"/>
      <c r="G1415" s="127"/>
      <c r="H1415" s="143"/>
      <c r="I1415" s="143"/>
      <c r="K1415" s="6"/>
      <c r="L1415" s="6"/>
    </row>
    <row r="1416" spans="1:12" x14ac:dyDescent="0.2">
      <c r="A1416" s="477"/>
      <c r="B1416" s="135"/>
      <c r="C1416" s="136"/>
      <c r="D1416" s="137"/>
      <c r="E1416" s="138"/>
      <c r="F1416" s="137"/>
      <c r="G1416" s="127"/>
      <c r="H1416" s="143"/>
      <c r="I1416" s="143"/>
      <c r="K1416" s="6"/>
      <c r="L1416" s="6"/>
    </row>
    <row r="1417" spans="1:12" x14ac:dyDescent="0.2">
      <c r="A1417" s="477"/>
      <c r="B1417" s="135"/>
      <c r="C1417" s="136"/>
      <c r="D1417" s="137"/>
      <c r="E1417" s="138"/>
      <c r="F1417" s="137"/>
      <c r="G1417" s="127"/>
      <c r="H1417" s="143"/>
      <c r="I1417" s="143"/>
      <c r="K1417" s="6"/>
      <c r="L1417" s="6"/>
    </row>
    <row r="1418" spans="1:12" x14ac:dyDescent="0.2">
      <c r="A1418" s="477"/>
      <c r="B1418" s="135"/>
      <c r="C1418" s="136"/>
      <c r="D1418" s="137"/>
      <c r="E1418" s="138"/>
      <c r="F1418" s="137"/>
      <c r="G1418" s="127"/>
      <c r="H1418" s="143"/>
      <c r="I1418" s="143"/>
      <c r="K1418" s="6"/>
      <c r="L1418" s="6"/>
    </row>
    <row r="1419" spans="1:12" x14ac:dyDescent="0.2">
      <c r="A1419" s="477"/>
      <c r="B1419" s="135"/>
      <c r="C1419" s="136"/>
      <c r="D1419" s="137"/>
      <c r="E1419" s="138"/>
      <c r="F1419" s="137"/>
      <c r="G1419" s="127"/>
      <c r="H1419" s="143"/>
      <c r="I1419" s="143"/>
      <c r="K1419" s="6"/>
      <c r="L1419" s="6"/>
    </row>
    <row r="1420" spans="1:12" x14ac:dyDescent="0.2">
      <c r="A1420" s="477"/>
      <c r="B1420" s="135"/>
      <c r="C1420" s="136"/>
      <c r="D1420" s="137"/>
      <c r="E1420" s="138"/>
      <c r="F1420" s="137"/>
      <c r="G1420" s="127"/>
      <c r="H1420" s="143"/>
      <c r="I1420" s="143"/>
      <c r="K1420" s="6"/>
      <c r="L1420" s="6"/>
    </row>
    <row r="1421" spans="1:12" x14ac:dyDescent="0.2">
      <c r="A1421" s="477"/>
      <c r="B1421" s="135"/>
      <c r="C1421" s="136"/>
      <c r="D1421" s="137"/>
      <c r="E1421" s="138"/>
      <c r="F1421" s="137"/>
      <c r="G1421" s="127"/>
      <c r="H1421" s="143"/>
      <c r="I1421" s="143"/>
      <c r="K1421" s="6"/>
      <c r="L1421" s="6"/>
    </row>
    <row r="1422" spans="1:12" x14ac:dyDescent="0.2">
      <c r="A1422" s="477"/>
      <c r="B1422" s="135"/>
      <c r="C1422" s="136"/>
      <c r="D1422" s="137"/>
      <c r="E1422" s="138"/>
      <c r="F1422" s="137"/>
      <c r="G1422" s="127"/>
      <c r="H1422" s="143"/>
      <c r="I1422" s="143"/>
      <c r="K1422" s="6"/>
      <c r="L1422" s="6"/>
    </row>
    <row r="1423" spans="1:12" x14ac:dyDescent="0.2">
      <c r="A1423" s="477"/>
      <c r="B1423" s="135"/>
      <c r="C1423" s="136"/>
      <c r="D1423" s="137"/>
      <c r="E1423" s="138"/>
      <c r="F1423" s="137"/>
      <c r="G1423" s="127"/>
      <c r="H1423" s="143"/>
      <c r="I1423" s="143"/>
      <c r="K1423" s="6"/>
      <c r="L1423" s="6"/>
    </row>
    <row r="1424" spans="1:12" x14ac:dyDescent="0.2">
      <c r="A1424" s="477"/>
      <c r="B1424" s="135"/>
      <c r="C1424" s="136"/>
      <c r="D1424" s="137"/>
      <c r="E1424" s="138"/>
      <c r="F1424" s="137"/>
      <c r="G1424" s="127"/>
      <c r="H1424" s="143"/>
      <c r="I1424" s="143"/>
      <c r="K1424" s="6"/>
      <c r="L1424" s="6"/>
    </row>
    <row r="1425" spans="1:12" x14ac:dyDescent="0.2">
      <c r="A1425" s="477"/>
      <c r="B1425" s="135"/>
      <c r="C1425" s="136"/>
      <c r="D1425" s="137"/>
      <c r="E1425" s="138"/>
      <c r="F1425" s="137"/>
      <c r="G1425" s="127"/>
      <c r="H1425" s="143"/>
      <c r="I1425" s="143"/>
      <c r="K1425" s="6"/>
      <c r="L1425" s="6"/>
    </row>
    <row r="1426" spans="1:12" x14ac:dyDescent="0.2">
      <c r="A1426" s="477"/>
      <c r="B1426" s="135"/>
      <c r="C1426" s="136"/>
      <c r="D1426" s="137"/>
      <c r="E1426" s="138"/>
      <c r="F1426" s="137"/>
      <c r="G1426" s="127"/>
      <c r="H1426" s="143"/>
      <c r="I1426" s="143"/>
      <c r="K1426" s="6"/>
      <c r="L1426" s="6"/>
    </row>
    <row r="1427" spans="1:12" x14ac:dyDescent="0.2">
      <c r="A1427" s="477"/>
      <c r="B1427" s="135"/>
      <c r="C1427" s="136"/>
      <c r="D1427" s="137"/>
      <c r="E1427" s="138"/>
      <c r="F1427" s="137"/>
      <c r="G1427" s="127"/>
      <c r="H1427" s="143"/>
      <c r="I1427" s="143"/>
      <c r="K1427" s="6"/>
      <c r="L1427" s="6"/>
    </row>
    <row r="1428" spans="1:12" x14ac:dyDescent="0.2">
      <c r="A1428" s="477"/>
      <c r="B1428" s="135"/>
      <c r="C1428" s="136"/>
      <c r="D1428" s="137"/>
      <c r="E1428" s="138"/>
      <c r="F1428" s="137"/>
      <c r="G1428" s="127"/>
      <c r="H1428" s="143"/>
      <c r="I1428" s="143"/>
      <c r="K1428" s="6"/>
      <c r="L1428" s="6"/>
    </row>
    <row r="1429" spans="1:12" x14ac:dyDescent="0.2">
      <c r="A1429" s="477"/>
      <c r="B1429" s="135"/>
      <c r="C1429" s="136"/>
      <c r="D1429" s="137"/>
      <c r="E1429" s="138"/>
      <c r="F1429" s="137"/>
      <c r="G1429" s="127"/>
      <c r="H1429" s="143"/>
      <c r="I1429" s="143"/>
      <c r="K1429" s="6"/>
      <c r="L1429" s="6"/>
    </row>
    <row r="1430" spans="1:12" x14ac:dyDescent="0.2">
      <c r="A1430" s="477"/>
      <c r="B1430" s="135"/>
      <c r="C1430" s="136"/>
      <c r="D1430" s="137"/>
      <c r="E1430" s="138"/>
      <c r="F1430" s="137"/>
      <c r="G1430" s="127"/>
      <c r="H1430" s="143"/>
      <c r="I1430" s="143"/>
      <c r="K1430" s="6"/>
      <c r="L1430" s="6"/>
    </row>
    <row r="1431" spans="1:12" x14ac:dyDescent="0.2">
      <c r="A1431" s="477"/>
      <c r="B1431" s="135"/>
      <c r="C1431" s="136"/>
      <c r="D1431" s="137"/>
      <c r="E1431" s="138"/>
      <c r="F1431" s="137"/>
      <c r="G1431" s="127"/>
      <c r="H1431" s="143"/>
      <c r="I1431" s="143"/>
      <c r="K1431" s="6"/>
      <c r="L1431" s="6"/>
    </row>
    <row r="1432" spans="1:12" x14ac:dyDescent="0.2">
      <c r="A1432" s="477"/>
      <c r="B1432" s="135"/>
      <c r="C1432" s="136"/>
      <c r="D1432" s="137"/>
      <c r="E1432" s="138"/>
      <c r="F1432" s="137"/>
      <c r="G1432" s="127"/>
      <c r="H1432" s="143"/>
      <c r="I1432" s="143"/>
      <c r="K1432" s="6"/>
      <c r="L1432" s="6"/>
    </row>
    <row r="1433" spans="1:12" x14ac:dyDescent="0.2">
      <c r="A1433" s="477"/>
      <c r="B1433" s="135"/>
      <c r="C1433" s="136"/>
      <c r="D1433" s="137"/>
      <c r="E1433" s="138"/>
      <c r="F1433" s="137"/>
      <c r="G1433" s="127"/>
      <c r="H1433" s="143"/>
      <c r="I1433" s="143"/>
      <c r="K1433" s="6"/>
      <c r="L1433" s="6"/>
    </row>
    <row r="1434" spans="1:12" x14ac:dyDescent="0.2">
      <c r="A1434" s="477"/>
      <c r="B1434" s="135"/>
      <c r="C1434" s="136"/>
      <c r="D1434" s="137"/>
      <c r="E1434" s="138"/>
      <c r="F1434" s="137"/>
      <c r="G1434" s="127"/>
      <c r="H1434" s="143"/>
      <c r="I1434" s="143"/>
      <c r="K1434" s="6"/>
      <c r="L1434" s="6"/>
    </row>
    <row r="1435" spans="1:12" x14ac:dyDescent="0.2">
      <c r="A1435" s="477"/>
      <c r="B1435" s="135"/>
      <c r="C1435" s="136"/>
      <c r="D1435" s="137"/>
      <c r="E1435" s="138"/>
      <c r="F1435" s="137"/>
      <c r="G1435" s="127"/>
      <c r="H1435" s="143"/>
      <c r="I1435" s="143"/>
      <c r="K1435" s="6"/>
      <c r="L1435" s="6"/>
    </row>
    <row r="1436" spans="1:12" x14ac:dyDescent="0.2">
      <c r="A1436" s="477"/>
      <c r="B1436" s="135"/>
      <c r="C1436" s="136"/>
      <c r="D1436" s="137"/>
      <c r="E1436" s="138"/>
      <c r="F1436" s="137"/>
      <c r="G1436" s="127"/>
      <c r="H1436" s="143"/>
      <c r="I1436" s="143"/>
      <c r="K1436" s="6"/>
      <c r="L1436" s="6"/>
    </row>
    <row r="1437" spans="1:12" x14ac:dyDescent="0.2">
      <c r="A1437" s="477"/>
      <c r="B1437" s="135"/>
      <c r="C1437" s="136"/>
      <c r="D1437" s="137"/>
      <c r="E1437" s="138"/>
      <c r="F1437" s="137"/>
      <c r="G1437" s="127"/>
      <c r="H1437" s="143"/>
      <c r="I1437" s="143"/>
      <c r="K1437" s="6"/>
      <c r="L1437" s="6"/>
    </row>
    <row r="1438" spans="1:12" x14ac:dyDescent="0.2">
      <c r="A1438" s="477"/>
      <c r="B1438" s="135"/>
      <c r="C1438" s="136"/>
      <c r="D1438" s="137"/>
      <c r="E1438" s="138"/>
      <c r="F1438" s="137"/>
      <c r="G1438" s="127"/>
      <c r="H1438" s="143"/>
      <c r="I1438" s="143"/>
      <c r="K1438" s="6"/>
      <c r="L1438" s="6"/>
    </row>
    <row r="1439" spans="1:12" x14ac:dyDescent="0.2">
      <c r="A1439" s="477"/>
      <c r="B1439" s="135"/>
      <c r="C1439" s="136"/>
      <c r="D1439" s="137"/>
      <c r="E1439" s="138"/>
      <c r="F1439" s="137"/>
      <c r="G1439" s="127"/>
      <c r="H1439" s="143"/>
      <c r="I1439" s="143"/>
      <c r="K1439" s="6"/>
      <c r="L1439" s="6"/>
    </row>
    <row r="1440" spans="1:12" x14ac:dyDescent="0.2">
      <c r="A1440" s="477"/>
      <c r="B1440" s="135"/>
      <c r="C1440" s="136"/>
      <c r="D1440" s="137"/>
      <c r="E1440" s="138"/>
      <c r="F1440" s="137"/>
      <c r="G1440" s="127"/>
      <c r="H1440" s="143"/>
      <c r="I1440" s="143"/>
      <c r="K1440" s="6"/>
      <c r="L1440" s="6"/>
    </row>
    <row r="1441" spans="1:12" x14ac:dyDescent="0.2">
      <c r="A1441" s="477"/>
      <c r="B1441" s="135"/>
      <c r="C1441" s="136"/>
      <c r="D1441" s="137"/>
      <c r="E1441" s="138"/>
      <c r="F1441" s="137"/>
      <c r="G1441" s="127"/>
      <c r="H1441" s="143"/>
      <c r="I1441" s="143"/>
      <c r="K1441" s="6"/>
      <c r="L1441" s="6"/>
    </row>
    <row r="1442" spans="1:12" x14ac:dyDescent="0.2">
      <c r="A1442" s="477"/>
      <c r="B1442" s="135"/>
      <c r="C1442" s="136"/>
      <c r="D1442" s="137"/>
      <c r="E1442" s="138"/>
      <c r="F1442" s="137"/>
      <c r="G1442" s="127"/>
      <c r="H1442" s="143"/>
      <c r="I1442" s="143"/>
      <c r="K1442" s="6"/>
      <c r="L1442" s="6"/>
    </row>
    <row r="1443" spans="1:12" x14ac:dyDescent="0.2">
      <c r="A1443" s="477"/>
      <c r="B1443" s="135"/>
      <c r="C1443" s="136"/>
      <c r="D1443" s="137"/>
      <c r="E1443" s="138"/>
      <c r="F1443" s="137"/>
      <c r="G1443" s="127"/>
      <c r="H1443" s="143"/>
      <c r="I1443" s="143"/>
      <c r="K1443" s="6"/>
      <c r="L1443" s="6"/>
    </row>
    <row r="1444" spans="1:12" x14ac:dyDescent="0.2">
      <c r="A1444" s="477"/>
      <c r="B1444" s="135"/>
      <c r="C1444" s="136"/>
      <c r="D1444" s="137"/>
      <c r="E1444" s="138"/>
      <c r="F1444" s="137"/>
      <c r="G1444" s="127"/>
      <c r="H1444" s="143"/>
      <c r="I1444" s="143"/>
      <c r="K1444" s="6"/>
      <c r="L1444" s="6"/>
    </row>
    <row r="1445" spans="1:12" x14ac:dyDescent="0.2">
      <c r="A1445" s="477"/>
      <c r="B1445" s="135"/>
      <c r="C1445" s="136"/>
      <c r="D1445" s="137"/>
      <c r="E1445" s="138"/>
      <c r="F1445" s="137"/>
      <c r="G1445" s="127"/>
      <c r="H1445" s="143"/>
      <c r="I1445" s="143"/>
      <c r="K1445" s="6"/>
      <c r="L1445" s="6"/>
    </row>
    <row r="1446" spans="1:12" x14ac:dyDescent="0.2">
      <c r="A1446" s="477"/>
      <c r="B1446" s="135"/>
      <c r="C1446" s="136"/>
      <c r="D1446" s="137"/>
      <c r="E1446" s="138"/>
      <c r="F1446" s="137"/>
      <c r="G1446" s="127"/>
      <c r="H1446" s="143"/>
      <c r="I1446" s="143"/>
      <c r="K1446" s="6"/>
      <c r="L1446" s="6"/>
    </row>
    <row r="1447" spans="1:12" x14ac:dyDescent="0.2">
      <c r="A1447" s="477"/>
      <c r="B1447" s="135"/>
      <c r="C1447" s="136"/>
      <c r="D1447" s="137"/>
      <c r="E1447" s="138"/>
      <c r="F1447" s="137"/>
      <c r="G1447" s="127"/>
      <c r="H1447" s="143"/>
      <c r="I1447" s="143"/>
      <c r="K1447" s="6"/>
      <c r="L1447" s="6"/>
    </row>
    <row r="1448" spans="1:12" x14ac:dyDescent="0.2">
      <c r="A1448" s="477"/>
      <c r="B1448" s="135"/>
      <c r="C1448" s="136"/>
      <c r="D1448" s="137"/>
      <c r="E1448" s="138"/>
      <c r="F1448" s="137"/>
      <c r="G1448" s="127"/>
      <c r="H1448" s="143"/>
      <c r="I1448" s="143"/>
      <c r="K1448" s="6"/>
      <c r="L1448" s="6"/>
    </row>
    <row r="1449" spans="1:12" x14ac:dyDescent="0.2">
      <c r="A1449" s="477"/>
      <c r="B1449" s="135"/>
      <c r="C1449" s="136"/>
      <c r="D1449" s="137"/>
      <c r="E1449" s="138"/>
      <c r="F1449" s="137"/>
      <c r="G1449" s="127"/>
      <c r="H1449" s="143"/>
      <c r="I1449" s="143"/>
      <c r="K1449" s="6"/>
      <c r="L1449" s="6"/>
    </row>
    <row r="1450" spans="1:12" x14ac:dyDescent="0.2">
      <c r="A1450" s="477"/>
      <c r="B1450" s="135"/>
      <c r="C1450" s="136"/>
      <c r="D1450" s="137"/>
      <c r="E1450" s="138"/>
      <c r="F1450" s="137"/>
      <c r="G1450" s="127"/>
      <c r="H1450" s="143"/>
      <c r="I1450" s="143"/>
      <c r="K1450" s="6"/>
      <c r="L1450" s="6"/>
    </row>
    <row r="1451" spans="1:12" x14ac:dyDescent="0.2">
      <c r="A1451" s="477"/>
      <c r="B1451" s="135"/>
      <c r="C1451" s="136"/>
      <c r="D1451" s="137"/>
      <c r="E1451" s="138"/>
      <c r="F1451" s="137"/>
      <c r="G1451" s="127"/>
      <c r="H1451" s="143"/>
      <c r="I1451" s="143"/>
      <c r="K1451" s="6"/>
      <c r="L1451" s="6"/>
    </row>
    <row r="1452" spans="1:12" x14ac:dyDescent="0.2">
      <c r="A1452" s="477"/>
      <c r="B1452" s="135"/>
      <c r="C1452" s="136"/>
      <c r="D1452" s="137"/>
      <c r="E1452" s="138"/>
      <c r="F1452" s="137"/>
      <c r="G1452" s="127"/>
      <c r="H1452" s="143"/>
      <c r="I1452" s="143"/>
      <c r="K1452" s="6"/>
      <c r="L1452" s="6"/>
    </row>
    <row r="1453" spans="1:12" x14ac:dyDescent="0.2">
      <c r="A1453" s="477"/>
      <c r="B1453" s="135"/>
      <c r="C1453" s="136"/>
      <c r="D1453" s="137"/>
      <c r="E1453" s="138"/>
      <c r="F1453" s="137"/>
      <c r="G1453" s="127"/>
      <c r="H1453" s="143"/>
      <c r="I1453" s="143"/>
      <c r="K1453" s="6"/>
      <c r="L1453" s="6"/>
    </row>
    <row r="1454" spans="1:12" x14ac:dyDescent="0.2">
      <c r="A1454" s="477"/>
      <c r="B1454" s="135"/>
      <c r="C1454" s="136"/>
      <c r="D1454" s="137"/>
      <c r="E1454" s="138"/>
      <c r="F1454" s="137"/>
      <c r="G1454" s="127"/>
      <c r="H1454" s="143"/>
      <c r="I1454" s="143"/>
      <c r="K1454" s="6"/>
      <c r="L1454" s="6"/>
    </row>
    <row r="1455" spans="1:12" x14ac:dyDescent="0.2">
      <c r="A1455" s="477"/>
      <c r="B1455" s="135"/>
      <c r="C1455" s="136"/>
      <c r="D1455" s="137"/>
      <c r="E1455" s="138"/>
      <c r="F1455" s="137"/>
      <c r="G1455" s="127"/>
      <c r="H1455" s="143"/>
      <c r="I1455" s="143"/>
      <c r="K1455" s="6"/>
      <c r="L1455" s="6"/>
    </row>
    <row r="1456" spans="1:12" x14ac:dyDescent="0.2">
      <c r="A1456" s="477"/>
      <c r="B1456" s="135"/>
      <c r="C1456" s="136"/>
      <c r="D1456" s="137"/>
      <c r="E1456" s="138"/>
      <c r="F1456" s="137"/>
      <c r="G1456" s="127"/>
      <c r="H1456" s="143"/>
      <c r="I1456" s="143"/>
      <c r="K1456" s="6"/>
      <c r="L1456" s="6"/>
    </row>
    <row r="1457" spans="1:12" x14ac:dyDescent="0.2">
      <c r="A1457" s="477"/>
      <c r="B1457" s="135"/>
      <c r="C1457" s="136"/>
      <c r="D1457" s="137"/>
      <c r="E1457" s="138"/>
      <c r="F1457" s="137"/>
      <c r="G1457" s="127"/>
      <c r="H1457" s="143"/>
      <c r="I1457" s="143"/>
      <c r="K1457" s="6"/>
      <c r="L1457" s="6"/>
    </row>
    <row r="1458" spans="1:12" x14ac:dyDescent="0.2">
      <c r="A1458" s="477"/>
      <c r="B1458" s="135"/>
      <c r="C1458" s="136"/>
      <c r="D1458" s="137"/>
      <c r="E1458" s="138"/>
      <c r="F1458" s="137"/>
      <c r="G1458" s="127"/>
      <c r="H1458" s="143"/>
      <c r="I1458" s="143"/>
      <c r="K1458" s="6"/>
      <c r="L1458" s="6"/>
    </row>
    <row r="1459" spans="1:12" x14ac:dyDescent="0.2">
      <c r="A1459" s="477"/>
      <c r="B1459" s="135"/>
      <c r="C1459" s="136"/>
      <c r="D1459" s="137"/>
      <c r="E1459" s="138"/>
      <c r="F1459" s="137"/>
      <c r="G1459" s="127"/>
      <c r="H1459" s="143"/>
      <c r="I1459" s="143"/>
      <c r="K1459" s="6"/>
      <c r="L1459" s="6"/>
    </row>
    <row r="1460" spans="1:12" x14ac:dyDescent="0.2">
      <c r="A1460" s="477"/>
      <c r="B1460" s="135"/>
      <c r="C1460" s="136"/>
      <c r="D1460" s="137"/>
      <c r="E1460" s="138"/>
      <c r="F1460" s="137"/>
      <c r="G1460" s="127"/>
      <c r="H1460" s="143"/>
      <c r="I1460" s="143"/>
      <c r="K1460" s="6"/>
      <c r="L1460" s="6"/>
    </row>
    <row r="1461" spans="1:12" x14ac:dyDescent="0.2">
      <c r="A1461" s="477"/>
      <c r="B1461" s="135"/>
      <c r="C1461" s="136"/>
      <c r="D1461" s="137"/>
      <c r="E1461" s="138"/>
      <c r="F1461" s="137"/>
      <c r="G1461" s="127"/>
      <c r="H1461" s="143"/>
      <c r="I1461" s="143"/>
      <c r="K1461" s="6"/>
      <c r="L1461" s="6"/>
    </row>
    <row r="1462" spans="1:12" x14ac:dyDescent="0.2">
      <c r="A1462" s="477"/>
      <c r="B1462" s="135"/>
      <c r="C1462" s="136"/>
      <c r="D1462" s="137"/>
      <c r="E1462" s="138"/>
      <c r="F1462" s="137"/>
      <c r="G1462" s="127"/>
      <c r="H1462" s="143"/>
      <c r="I1462" s="143"/>
      <c r="K1462" s="6"/>
      <c r="L1462" s="6"/>
    </row>
    <row r="1463" spans="1:12" x14ac:dyDescent="0.2">
      <c r="A1463" s="477"/>
      <c r="B1463" s="135"/>
      <c r="C1463" s="136"/>
      <c r="D1463" s="137"/>
      <c r="E1463" s="138"/>
      <c r="F1463" s="137"/>
      <c r="G1463" s="127"/>
      <c r="H1463" s="143"/>
      <c r="I1463" s="143"/>
      <c r="K1463" s="6"/>
      <c r="L1463" s="6"/>
    </row>
    <row r="1464" spans="1:12" x14ac:dyDescent="0.2">
      <c r="A1464" s="477"/>
      <c r="B1464" s="135"/>
      <c r="C1464" s="136"/>
      <c r="D1464" s="137"/>
      <c r="E1464" s="138"/>
      <c r="F1464" s="137"/>
      <c r="G1464" s="127"/>
      <c r="H1464" s="143"/>
      <c r="I1464" s="143"/>
      <c r="K1464" s="6"/>
      <c r="L1464" s="6"/>
    </row>
    <row r="1465" spans="1:12" x14ac:dyDescent="0.2">
      <c r="A1465" s="477"/>
      <c r="B1465" s="135"/>
      <c r="C1465" s="136"/>
      <c r="D1465" s="137"/>
      <c r="E1465" s="138"/>
      <c r="F1465" s="137"/>
      <c r="G1465" s="127"/>
      <c r="H1465" s="143"/>
      <c r="I1465" s="143"/>
      <c r="K1465" s="6"/>
      <c r="L1465" s="6"/>
    </row>
    <row r="1466" spans="1:12" x14ac:dyDescent="0.2">
      <c r="A1466" s="477"/>
      <c r="B1466" s="135"/>
      <c r="C1466" s="136"/>
      <c r="D1466" s="137"/>
      <c r="E1466" s="138"/>
      <c r="F1466" s="137"/>
      <c r="G1466" s="127"/>
      <c r="H1466" s="143"/>
      <c r="I1466" s="143"/>
      <c r="K1466" s="6"/>
      <c r="L1466" s="6"/>
    </row>
    <row r="1467" spans="1:12" x14ac:dyDescent="0.2">
      <c r="A1467" s="477"/>
      <c r="B1467" s="135"/>
      <c r="C1467" s="136"/>
      <c r="D1467" s="137"/>
      <c r="E1467" s="138"/>
      <c r="F1467" s="137"/>
      <c r="G1467" s="127"/>
      <c r="H1467" s="143"/>
      <c r="I1467" s="143"/>
      <c r="K1467" s="6"/>
      <c r="L1467" s="6"/>
    </row>
    <row r="1468" spans="1:12" x14ac:dyDescent="0.2">
      <c r="A1468" s="477"/>
      <c r="B1468" s="135"/>
      <c r="C1468" s="136"/>
      <c r="D1468" s="137"/>
      <c r="E1468" s="138"/>
      <c r="F1468" s="137"/>
      <c r="G1468" s="127"/>
      <c r="H1468" s="143"/>
      <c r="I1468" s="143"/>
      <c r="K1468" s="6"/>
      <c r="L1468" s="6"/>
    </row>
    <row r="1469" spans="1:12" x14ac:dyDescent="0.2">
      <c r="A1469" s="477"/>
      <c r="B1469" s="135"/>
      <c r="C1469" s="136"/>
      <c r="D1469" s="137"/>
      <c r="E1469" s="138"/>
      <c r="F1469" s="137"/>
      <c r="G1469" s="127"/>
      <c r="H1469" s="143"/>
      <c r="I1469" s="143"/>
      <c r="K1469" s="6"/>
      <c r="L1469" s="6"/>
    </row>
    <row r="1470" spans="1:12" x14ac:dyDescent="0.2">
      <c r="A1470" s="477"/>
      <c r="B1470" s="135"/>
      <c r="C1470" s="136"/>
      <c r="D1470" s="137"/>
      <c r="E1470" s="138"/>
      <c r="F1470" s="137"/>
      <c r="G1470" s="127"/>
      <c r="H1470" s="143"/>
      <c r="I1470" s="143"/>
      <c r="K1470" s="6"/>
      <c r="L1470" s="6"/>
    </row>
    <row r="1471" spans="1:12" x14ac:dyDescent="0.2">
      <c r="A1471" s="477"/>
      <c r="B1471" s="135"/>
      <c r="C1471" s="136"/>
      <c r="D1471" s="137"/>
      <c r="E1471" s="138"/>
      <c r="F1471" s="137"/>
      <c r="G1471" s="127"/>
      <c r="H1471" s="143"/>
      <c r="I1471" s="143"/>
      <c r="K1471" s="6"/>
      <c r="L1471" s="6"/>
    </row>
    <row r="1472" spans="1:12" x14ac:dyDescent="0.2">
      <c r="A1472" s="477"/>
      <c r="B1472" s="135"/>
      <c r="C1472" s="136"/>
      <c r="D1472" s="137"/>
      <c r="E1472" s="138"/>
      <c r="F1472" s="137"/>
      <c r="G1472" s="127"/>
      <c r="H1472" s="143"/>
      <c r="I1472" s="143"/>
      <c r="K1472" s="6"/>
      <c r="L1472" s="6"/>
    </row>
    <row r="1473" spans="1:12" x14ac:dyDescent="0.2">
      <c r="A1473" s="477"/>
      <c r="B1473" s="135"/>
      <c r="C1473" s="136"/>
      <c r="D1473" s="137"/>
      <c r="E1473" s="138"/>
      <c r="F1473" s="137"/>
      <c r="G1473" s="127"/>
      <c r="H1473" s="143"/>
      <c r="I1473" s="143"/>
      <c r="K1473" s="6"/>
      <c r="L1473" s="6"/>
    </row>
    <row r="1474" spans="1:12" x14ac:dyDescent="0.2">
      <c r="A1474" s="477"/>
      <c r="B1474" s="135"/>
      <c r="C1474" s="136"/>
      <c r="D1474" s="137"/>
      <c r="E1474" s="138"/>
      <c r="F1474" s="137"/>
      <c r="G1474" s="127"/>
      <c r="H1474" s="143"/>
      <c r="I1474" s="143"/>
      <c r="K1474" s="6"/>
      <c r="L1474" s="6"/>
    </row>
    <row r="1475" spans="1:12" x14ac:dyDescent="0.2">
      <c r="A1475" s="477"/>
      <c r="B1475" s="135"/>
      <c r="C1475" s="136"/>
      <c r="D1475" s="137"/>
      <c r="E1475" s="138"/>
      <c r="F1475" s="137"/>
      <c r="G1475" s="127"/>
      <c r="H1475" s="143"/>
      <c r="I1475" s="143"/>
      <c r="K1475" s="6"/>
      <c r="L1475" s="6"/>
    </row>
    <row r="1476" spans="1:12" x14ac:dyDescent="0.2">
      <c r="A1476" s="477"/>
      <c r="B1476" s="135"/>
      <c r="C1476" s="136"/>
      <c r="D1476" s="137"/>
      <c r="E1476" s="138"/>
      <c r="F1476" s="137"/>
      <c r="G1476" s="127"/>
      <c r="H1476" s="143"/>
      <c r="I1476" s="143"/>
      <c r="K1476" s="6"/>
      <c r="L1476" s="6"/>
    </row>
    <row r="1477" spans="1:12" x14ac:dyDescent="0.2">
      <c r="A1477" s="477"/>
      <c r="B1477" s="135"/>
      <c r="C1477" s="136"/>
      <c r="D1477" s="137"/>
      <c r="E1477" s="138"/>
      <c r="F1477" s="137"/>
      <c r="G1477" s="127"/>
      <c r="H1477" s="143"/>
      <c r="I1477" s="143"/>
      <c r="K1477" s="6"/>
      <c r="L1477" s="6"/>
    </row>
    <row r="1478" spans="1:12" x14ac:dyDescent="0.2">
      <c r="A1478" s="477"/>
      <c r="B1478" s="135"/>
      <c r="C1478" s="136"/>
      <c r="D1478" s="137"/>
      <c r="E1478" s="138"/>
      <c r="F1478" s="137"/>
      <c r="G1478" s="127"/>
      <c r="H1478" s="143"/>
      <c r="I1478" s="143"/>
      <c r="K1478" s="6"/>
      <c r="L1478" s="6"/>
    </row>
    <row r="1479" spans="1:12" x14ac:dyDescent="0.2">
      <c r="A1479" s="477"/>
      <c r="B1479" s="135"/>
      <c r="C1479" s="136"/>
      <c r="D1479" s="137"/>
      <c r="E1479" s="138"/>
      <c r="F1479" s="137"/>
      <c r="G1479" s="127"/>
      <c r="H1479" s="143"/>
      <c r="I1479" s="143"/>
      <c r="K1479" s="6"/>
      <c r="L1479" s="6"/>
    </row>
    <row r="1480" spans="1:12" x14ac:dyDescent="0.2">
      <c r="A1480" s="477"/>
      <c r="B1480" s="135"/>
      <c r="C1480" s="136"/>
      <c r="D1480" s="137"/>
      <c r="E1480" s="138"/>
      <c r="F1480" s="137"/>
      <c r="G1480" s="127"/>
      <c r="H1480" s="143"/>
      <c r="I1480" s="143"/>
      <c r="K1480" s="6"/>
      <c r="L1480" s="6"/>
    </row>
    <row r="1481" spans="1:12" x14ac:dyDescent="0.2">
      <c r="A1481" s="477"/>
      <c r="B1481" s="135"/>
      <c r="C1481" s="136"/>
      <c r="D1481" s="137"/>
      <c r="E1481" s="138"/>
      <c r="F1481" s="137"/>
      <c r="G1481" s="127"/>
      <c r="H1481" s="143"/>
      <c r="I1481" s="143"/>
      <c r="K1481" s="6"/>
      <c r="L1481" s="6"/>
    </row>
    <row r="1482" spans="1:12" x14ac:dyDescent="0.2">
      <c r="A1482" s="477"/>
      <c r="B1482" s="135"/>
      <c r="C1482" s="136"/>
      <c r="D1482" s="137"/>
      <c r="E1482" s="138"/>
      <c r="F1482" s="137"/>
      <c r="G1482" s="127"/>
      <c r="H1482" s="143"/>
      <c r="I1482" s="143"/>
      <c r="K1482" s="6"/>
      <c r="L1482" s="6"/>
    </row>
    <row r="1483" spans="1:12" x14ac:dyDescent="0.2">
      <c r="A1483" s="477"/>
      <c r="B1483" s="135"/>
      <c r="C1483" s="136"/>
      <c r="D1483" s="137"/>
      <c r="E1483" s="138"/>
      <c r="F1483" s="137"/>
      <c r="G1483" s="127"/>
      <c r="H1483" s="143"/>
      <c r="I1483" s="143"/>
      <c r="K1483" s="6"/>
      <c r="L1483" s="6"/>
    </row>
    <row r="1484" spans="1:12" x14ac:dyDescent="0.2">
      <c r="A1484" s="477"/>
      <c r="B1484" s="135"/>
      <c r="C1484" s="136"/>
      <c r="D1484" s="137"/>
      <c r="E1484" s="138"/>
      <c r="F1484" s="137"/>
      <c r="G1484" s="127"/>
      <c r="H1484" s="143"/>
      <c r="I1484" s="143"/>
      <c r="K1484" s="6"/>
      <c r="L1484" s="6"/>
    </row>
    <row r="1485" spans="1:12" x14ac:dyDescent="0.2">
      <c r="A1485" s="477"/>
      <c r="B1485" s="135"/>
      <c r="C1485" s="136"/>
      <c r="D1485" s="137"/>
      <c r="E1485" s="138"/>
      <c r="F1485" s="137"/>
      <c r="G1485" s="127"/>
      <c r="H1485" s="143"/>
      <c r="I1485" s="143"/>
      <c r="K1485" s="6"/>
      <c r="L1485" s="6"/>
    </row>
    <row r="1486" spans="1:12" x14ac:dyDescent="0.2">
      <c r="A1486" s="477"/>
      <c r="B1486" s="135"/>
      <c r="C1486" s="136"/>
      <c r="D1486" s="137"/>
      <c r="E1486" s="138"/>
      <c r="F1486" s="137"/>
      <c r="G1486" s="127"/>
      <c r="H1486" s="143"/>
      <c r="I1486" s="143"/>
      <c r="K1486" s="6"/>
      <c r="L1486" s="6"/>
    </row>
    <row r="1487" spans="1:12" x14ac:dyDescent="0.2">
      <c r="A1487" s="477"/>
      <c r="B1487" s="135"/>
      <c r="C1487" s="136"/>
      <c r="D1487" s="137"/>
      <c r="E1487" s="138"/>
      <c r="F1487" s="137"/>
      <c r="G1487" s="127"/>
      <c r="H1487" s="143"/>
      <c r="I1487" s="143"/>
      <c r="K1487" s="6"/>
      <c r="L1487" s="6"/>
    </row>
    <row r="1488" spans="1:12" x14ac:dyDescent="0.2">
      <c r="A1488" s="477"/>
      <c r="B1488" s="135"/>
      <c r="C1488" s="136"/>
      <c r="D1488" s="137"/>
      <c r="E1488" s="138"/>
      <c r="F1488" s="137"/>
      <c r="G1488" s="127"/>
      <c r="H1488" s="143"/>
      <c r="I1488" s="143"/>
      <c r="K1488" s="6"/>
      <c r="L1488" s="6"/>
    </row>
    <row r="1489" spans="1:12" x14ac:dyDescent="0.2">
      <c r="A1489" s="477"/>
      <c r="B1489" s="135"/>
      <c r="C1489" s="136"/>
      <c r="D1489" s="137"/>
      <c r="E1489" s="138"/>
      <c r="F1489" s="137"/>
      <c r="G1489" s="127"/>
      <c r="H1489" s="143"/>
      <c r="I1489" s="143"/>
      <c r="K1489" s="6"/>
      <c r="L1489" s="6"/>
    </row>
    <row r="1490" spans="1:12" x14ac:dyDescent="0.2">
      <c r="A1490" s="477"/>
      <c r="B1490" s="135"/>
      <c r="C1490" s="136"/>
      <c r="D1490" s="137"/>
      <c r="E1490" s="138"/>
      <c r="F1490" s="137"/>
      <c r="G1490" s="127"/>
      <c r="H1490" s="143"/>
      <c r="I1490" s="143"/>
      <c r="K1490" s="6"/>
      <c r="L1490" s="6"/>
    </row>
    <row r="1491" spans="1:12" x14ac:dyDescent="0.2">
      <c r="A1491" s="477"/>
      <c r="B1491" s="135"/>
      <c r="C1491" s="136"/>
      <c r="D1491" s="137"/>
      <c r="E1491" s="138"/>
      <c r="F1491" s="137"/>
      <c r="G1491" s="127"/>
      <c r="H1491" s="143"/>
      <c r="I1491" s="143"/>
      <c r="K1491" s="6"/>
      <c r="L1491" s="6"/>
    </row>
    <row r="1492" spans="1:12" x14ac:dyDescent="0.2">
      <c r="A1492" s="477"/>
      <c r="B1492" s="135"/>
      <c r="C1492" s="136"/>
      <c r="D1492" s="137"/>
      <c r="E1492" s="138"/>
      <c r="F1492" s="137"/>
      <c r="G1492" s="127"/>
      <c r="H1492" s="143"/>
      <c r="I1492" s="143"/>
      <c r="K1492" s="6"/>
      <c r="L1492" s="6"/>
    </row>
    <row r="1493" spans="1:12" x14ac:dyDescent="0.2">
      <c r="A1493" s="477"/>
      <c r="B1493" s="135"/>
      <c r="C1493" s="136"/>
      <c r="D1493" s="137"/>
      <c r="E1493" s="138"/>
      <c r="F1493" s="137"/>
      <c r="G1493" s="127"/>
      <c r="H1493" s="143"/>
      <c r="I1493" s="143"/>
      <c r="K1493" s="6"/>
      <c r="L1493" s="6"/>
    </row>
    <row r="1494" spans="1:12" x14ac:dyDescent="0.2">
      <c r="A1494" s="477"/>
      <c r="B1494" s="135"/>
      <c r="C1494" s="136"/>
      <c r="D1494" s="137"/>
      <c r="E1494" s="138"/>
      <c r="F1494" s="137"/>
      <c r="G1494" s="127"/>
      <c r="H1494" s="143"/>
      <c r="I1494" s="143"/>
      <c r="K1494" s="6"/>
      <c r="L1494" s="6"/>
    </row>
    <row r="1495" spans="1:12" x14ac:dyDescent="0.2">
      <c r="A1495" s="477"/>
      <c r="B1495" s="135"/>
      <c r="C1495" s="136"/>
      <c r="D1495" s="137"/>
      <c r="E1495" s="138"/>
      <c r="F1495" s="137"/>
      <c r="G1495" s="127"/>
      <c r="H1495" s="143"/>
      <c r="I1495" s="143"/>
      <c r="K1495" s="6"/>
      <c r="L1495" s="6"/>
    </row>
    <row r="1496" spans="1:12" x14ac:dyDescent="0.2">
      <c r="A1496" s="477"/>
      <c r="B1496" s="135"/>
      <c r="C1496" s="136"/>
      <c r="D1496" s="137"/>
      <c r="E1496" s="138"/>
      <c r="F1496" s="137"/>
      <c r="G1496" s="127"/>
      <c r="H1496" s="143"/>
      <c r="I1496" s="143"/>
      <c r="K1496" s="6"/>
      <c r="L1496" s="6"/>
    </row>
    <row r="1497" spans="1:12" x14ac:dyDescent="0.2">
      <c r="A1497" s="477"/>
      <c r="B1497" s="135"/>
      <c r="C1497" s="136"/>
      <c r="D1497" s="137"/>
      <c r="E1497" s="138"/>
      <c r="F1497" s="137"/>
      <c r="G1497" s="127"/>
      <c r="H1497" s="143"/>
      <c r="I1497" s="143"/>
      <c r="K1497" s="6"/>
      <c r="L1497" s="6"/>
    </row>
    <row r="1498" spans="1:12" ht="15.75" thickBot="1" x14ac:dyDescent="0.25">
      <c r="A1498" s="477"/>
      <c r="B1498" s="135"/>
      <c r="C1498" s="136"/>
      <c r="D1498" s="137"/>
      <c r="E1498" s="138"/>
      <c r="F1498" s="137"/>
      <c r="G1498" s="127"/>
      <c r="H1498" s="143"/>
      <c r="I1498" s="143"/>
      <c r="K1498" s="6"/>
      <c r="L1498" s="6"/>
    </row>
    <row r="1499" spans="1:12" ht="15.75" thickBot="1" x14ac:dyDescent="0.25">
      <c r="A1499" s="477"/>
      <c r="B1499" s="135"/>
      <c r="C1499" s="136"/>
      <c r="D1499" s="137"/>
      <c r="E1499" s="138"/>
      <c r="F1499" s="137"/>
      <c r="G1499" s="127"/>
      <c r="H1499" s="143"/>
      <c r="I1499" s="143"/>
      <c r="K1499" s="51" t="s">
        <v>52</v>
      </c>
      <c r="L1499" s="33"/>
    </row>
    <row r="1500" spans="1:12" x14ac:dyDescent="0.2">
      <c r="A1500" s="477"/>
      <c r="B1500" s="135"/>
      <c r="C1500" s="136"/>
      <c r="D1500" s="137"/>
      <c r="E1500" s="138"/>
      <c r="F1500" s="137"/>
      <c r="G1500" s="127"/>
      <c r="H1500" s="143"/>
      <c r="I1500" s="143"/>
      <c r="K1500" s="48" t="s">
        <v>50</v>
      </c>
      <c r="L1500" s="34">
        <f>IF(H1=K1501,0,1)</f>
        <v>1</v>
      </c>
    </row>
    <row r="1501" spans="1:12" ht="15.75" thickBot="1" x14ac:dyDescent="0.25">
      <c r="A1501" s="477"/>
      <c r="B1501" s="135"/>
      <c r="C1501" s="136"/>
      <c r="D1501" s="137"/>
      <c r="E1501" s="138"/>
      <c r="F1501" s="137"/>
      <c r="G1501" s="127"/>
      <c r="H1501" s="143"/>
      <c r="I1501" s="143"/>
      <c r="K1501" s="49" t="s">
        <v>51</v>
      </c>
      <c r="L1501" s="35"/>
    </row>
    <row r="1502" spans="1:12" x14ac:dyDescent="0.2">
      <c r="A1502" s="477"/>
      <c r="B1502" s="135"/>
      <c r="C1502" s="136"/>
      <c r="D1502" s="137"/>
      <c r="E1502" s="138"/>
      <c r="F1502" s="137"/>
      <c r="G1502" s="127"/>
      <c r="H1502" s="143"/>
      <c r="I1502" s="143"/>
    </row>
    <row r="1503" spans="1:12" x14ac:dyDescent="0.2">
      <c r="A1503" s="477"/>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7w61XypRfv3nrGNdAdOQZOLSqEarf1G0NTFFk73je4QxQEqEyokxh2bIEQEpvkbwBi60addccE4PZ5YRQlUiNQ==" saltValue="azFkRMpbB47/BC7nQ7TGxQ==" spinCount="100000" sheet="1" objects="1" scenarios="1"/>
  <dataConsolidate/>
  <mergeCells count="3">
    <mergeCell ref="A1:C1"/>
    <mergeCell ref="G3:G4"/>
    <mergeCell ref="A3:F3"/>
  </mergeCells>
  <conditionalFormatting sqref="M5">
    <cfRule type="cellIs" dxfId="54" priority="8" operator="lessThan">
      <formula>0</formula>
    </cfRule>
  </conditionalFormatting>
  <conditionalFormatting sqref="A1">
    <cfRule type="containsText" dxfId="53" priority="1" operator="containsText" text="הזינו">
      <formula>NOT(ISERROR(SEARCH("הזינו",A1)))</formula>
    </cfRule>
  </conditionalFormatting>
  <dataValidations count="7">
    <dataValidation type="decimal" allowBlank="1" showInputMessage="1" showErrorMessage="1" error="נא הזינו ערכים מספריים בלבד!" sqref="H6:H1504 D6:D1504">
      <formula1>-1000000</formula1>
      <formula2>1000000</formula2>
    </dataValidation>
    <dataValidation type="list" allowBlank="1" showInputMessage="1" showErrorMessage="1" errorTitle="חובה לבחור כן/לא" sqref="H1">
      <formula1>$K$1500:$K$1501</formula1>
    </dataValidation>
    <dataValidation type="date" allowBlank="1" showInputMessage="1" showErrorMessage="1" error="נא רשמו תאריך במבנה dd/mm/yyyy" sqref="D1 A1">
      <formula1>40179</formula1>
      <formula2>54789</formula2>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3" id="{5321E9A8-FCF4-48AE-998B-75C27A966628}">
            <xm:f>$B6='הוראות שימוש'!$D$88</xm:f>
            <x14:dxf>
              <font>
                <b val="0"/>
                <i val="0"/>
                <color theme="6" tint="-0.24994659260841701"/>
              </font>
            </x14:dxf>
          </x14:cfRule>
          <xm:sqref>C6:F1503 A6:A1503</xm:sqref>
        </x14:conditionalFormatting>
        <x14:conditionalFormatting xmlns:xm="http://schemas.microsoft.com/office/excel/2006/main">
          <x14:cfRule type="cellIs" priority="4" operator="equal" id="{02D32C0B-18DC-4FBB-9C1E-A825283DD545}">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'הוראות שימוש'!$D$87:$D$88</xm:f>
          </x14:formula1>
          <xm:sqref>B6:B1503</xm:sqref>
        </x14:dataValidation>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1516"/>
  <sheetViews>
    <sheetView showZeros="0" rightToLeft="1" workbookViewId="0">
      <pane ySplit="5" topLeftCell="A6" activePane="bottomLeft" state="frozen"/>
      <selection activeCell="A2" sqref="A2"/>
      <selection pane="bottomLeft" activeCell="A6" sqref="A6"/>
    </sheetView>
  </sheetViews>
  <sheetFormatPr defaultColWidth="0" defaultRowHeight="15" zeroHeight="1" x14ac:dyDescent="0.2"/>
  <cols>
    <col min="1" max="1" width="6.77734375" style="1" bestFit="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44140625" style="1" customWidth="1"/>
    <col min="10" max="10" width="1.109375" style="6" customWidth="1"/>
    <col min="11" max="11" width="16.5546875" style="1" customWidth="1"/>
    <col min="12" max="12" width="10.6640625" style="1" customWidth="1"/>
    <col min="13" max="13" width="10.6640625" style="78"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25" t="str">
        <f>IFERROR('חודש א'!A1:D1+31,"חודש ?")</f>
        <v>חודש ?</v>
      </c>
      <c r="B1" s="625"/>
      <c r="C1" s="625"/>
      <c r="D1" s="122"/>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70">
        <f>SUM(L7:L50)</f>
        <v>0</v>
      </c>
      <c r="M2" s="61">
        <f>SUM(M7:M50)</f>
        <v>0</v>
      </c>
      <c r="N2" s="53">
        <f>SUM(N7:N50)</f>
        <v>0</v>
      </c>
    </row>
    <row r="3" spans="1:14" ht="16.5" customHeight="1" thickBot="1" x14ac:dyDescent="0.3">
      <c r="A3" s="622" t="s">
        <v>64</v>
      </c>
      <c r="B3" s="623"/>
      <c r="C3" s="623"/>
      <c r="D3" s="623"/>
      <c r="E3" s="623"/>
      <c r="F3" s="624"/>
      <c r="G3" s="620" t="s">
        <v>13</v>
      </c>
      <c r="H3" s="139"/>
      <c r="I3" s="139"/>
      <c r="K3" s="37" t="s">
        <v>11</v>
      </c>
      <c r="L3" s="71">
        <f>SUM(L53:L65)</f>
        <v>0</v>
      </c>
      <c r="M3" s="60">
        <f>SUM(M53:M65)</f>
        <v>0</v>
      </c>
      <c r="N3" s="52">
        <f>SUM(N53:N65)</f>
        <v>0</v>
      </c>
    </row>
    <row r="4" spans="1:14" ht="16.5" thickBot="1" x14ac:dyDescent="0.3">
      <c r="A4" s="144" t="s">
        <v>336</v>
      </c>
      <c r="B4" s="145" t="s">
        <v>66</v>
      </c>
      <c r="C4" s="146" t="s">
        <v>47</v>
      </c>
      <c r="D4" s="145" t="s">
        <v>10</v>
      </c>
      <c r="E4" s="147" t="s">
        <v>65</v>
      </c>
      <c r="F4" s="148" t="s">
        <v>49</v>
      </c>
      <c r="G4" s="621"/>
      <c r="H4" s="140"/>
      <c r="I4" s="47"/>
      <c r="K4" s="400" t="s">
        <v>41</v>
      </c>
      <c r="L4" s="401">
        <f>L3-L2</f>
        <v>0</v>
      </c>
      <c r="M4" s="401">
        <f>M3-M2</f>
        <v>0</v>
      </c>
      <c r="N4" s="401">
        <f>N3+N2</f>
        <v>0</v>
      </c>
    </row>
    <row r="5" spans="1:14" ht="6" customHeight="1" thickBot="1" x14ac:dyDescent="0.3">
      <c r="A5" s="128"/>
      <c r="B5" s="129"/>
      <c r="C5" s="47"/>
      <c r="D5" s="47"/>
      <c r="E5" s="120"/>
      <c r="F5" s="47"/>
      <c r="G5" s="47"/>
      <c r="H5" s="140"/>
      <c r="I5" s="47"/>
      <c r="K5" s="32"/>
      <c r="L5" s="72"/>
      <c r="M5" s="32"/>
      <c r="N5" s="54"/>
    </row>
    <row r="6" spans="1:14" ht="15.75" x14ac:dyDescent="0.25">
      <c r="A6" s="134"/>
      <c r="B6" s="135"/>
      <c r="C6" s="136"/>
      <c r="D6" s="137"/>
      <c r="E6" s="138"/>
      <c r="F6" s="137"/>
      <c r="G6" s="127"/>
      <c r="H6" s="141"/>
      <c r="I6" s="142"/>
      <c r="K6" s="42" t="s">
        <v>1</v>
      </c>
      <c r="L6" s="73" t="s">
        <v>45</v>
      </c>
      <c r="M6" s="3" t="s">
        <v>48</v>
      </c>
      <c r="N6" s="55" t="s">
        <v>46</v>
      </c>
    </row>
    <row r="7" spans="1:14" x14ac:dyDescent="0.2">
      <c r="A7" s="134"/>
      <c r="B7" s="135"/>
      <c r="C7" s="136"/>
      <c r="D7" s="137"/>
      <c r="E7" s="138"/>
      <c r="F7" s="137"/>
      <c r="G7" s="127"/>
      <c r="H7" s="141"/>
      <c r="I7" s="142"/>
      <c r="K7" s="93" t="str">
        <f>'חודש א'!K7</f>
        <v>משכנתא</v>
      </c>
      <c r="L7" s="110">
        <f>'חודש א'!L7</f>
        <v>0</v>
      </c>
      <c r="M7" s="111">
        <f>SUMPRODUCT(($D$6:$D$1503)*($C$6:$C$1503=K7)*($B$6:$B$1503&lt;&gt;'הוראות שימוש'!$D$88))</f>
        <v>0</v>
      </c>
      <c r="N7" s="112">
        <f>'חודש א'!N7+$L$1500*(L7-M7)</f>
        <v>0</v>
      </c>
    </row>
    <row r="8" spans="1:14" x14ac:dyDescent="0.2">
      <c r="A8" s="134"/>
      <c r="B8" s="135"/>
      <c r="C8" s="136"/>
      <c r="D8" s="137"/>
      <c r="E8" s="138"/>
      <c r="F8" s="137"/>
      <c r="G8" s="127"/>
      <c r="H8" s="141"/>
      <c r="I8" s="142"/>
      <c r="K8" s="94" t="str">
        <f>'חודש א'!K8</f>
        <v>ביטוח משכנתא</v>
      </c>
      <c r="L8" s="113">
        <f>'חודש א'!L8</f>
        <v>0</v>
      </c>
      <c r="M8" s="100">
        <f>SUMPRODUCT(($D$6:$D$1503)*($C$6:$C$1503=K8)*($B$6:$B$1503&lt;&gt;'הוראות שימוש'!$D$88))</f>
        <v>0</v>
      </c>
      <c r="N8" s="101">
        <f>'חודש א'!N8+$L$1500*(L8-M8)</f>
        <v>0</v>
      </c>
    </row>
    <row r="9" spans="1:14" x14ac:dyDescent="0.2">
      <c r="A9" s="134"/>
      <c r="B9" s="135"/>
      <c r="C9" s="136"/>
      <c r="D9" s="137"/>
      <c r="E9" s="138"/>
      <c r="F9" s="137"/>
      <c r="G9" s="127"/>
      <c r="H9" s="141"/>
      <c r="I9" s="142"/>
      <c r="K9" s="94" t="str">
        <f>'חודש א'!K9</f>
        <v>שכר דירה</v>
      </c>
      <c r="L9" s="113">
        <f>'חודש א'!L9</f>
        <v>0</v>
      </c>
      <c r="M9" s="100">
        <f>SUMPRODUCT(($D$6:$D$1503)*($C$6:$C$1503=K9)*($B$6:$B$1503&lt;&gt;'הוראות שימוש'!$D$88))</f>
        <v>0</v>
      </c>
      <c r="N9" s="101">
        <f>'חודש א'!N9+$L$1500*(L9-M9)</f>
        <v>0</v>
      </c>
    </row>
    <row r="10" spans="1:14" x14ac:dyDescent="0.2">
      <c r="A10" s="134"/>
      <c r="B10" s="135"/>
      <c r="C10" s="136"/>
      <c r="D10" s="137"/>
      <c r="E10" s="138"/>
      <c r="F10" s="137"/>
      <c r="G10" s="127"/>
      <c r="H10" s="141"/>
      <c r="I10" s="142"/>
      <c r="K10" s="94" t="str">
        <f>'חודש א'!K10</f>
        <v>מיסי ישוב / ועד בית</v>
      </c>
      <c r="L10" s="113">
        <f>'חודש א'!L10</f>
        <v>0</v>
      </c>
      <c r="M10" s="100">
        <f>SUMPRODUCT(($D$6:$D$1503)*($C$6:$C$1503=K10)*($B$6:$B$1503&lt;&gt;'הוראות שימוש'!$D$88))</f>
        <v>0</v>
      </c>
      <c r="N10" s="101">
        <f>'חודש א'!N10+$L$1500*(L10-M10)</f>
        <v>0</v>
      </c>
    </row>
    <row r="11" spans="1:14" x14ac:dyDescent="0.2">
      <c r="A11" s="134"/>
      <c r="B11" s="135"/>
      <c r="C11" s="136"/>
      <c r="D11" s="137"/>
      <c r="E11" s="138"/>
      <c r="F11" s="137"/>
      <c r="G11" s="127"/>
      <c r="H11" s="141"/>
      <c r="I11" s="142"/>
      <c r="K11" s="94" t="str">
        <f>'חודש א'!K11</f>
        <v>ביטוחים (למעט רכב)</v>
      </c>
      <c r="L11" s="113">
        <f>'חודש א'!L11</f>
        <v>0</v>
      </c>
      <c r="M11" s="100">
        <f>SUMPRODUCT(($D$6:$D$1503)*($C$6:$C$1503=K11)*($B$6:$B$1503&lt;&gt;'הוראות שימוש'!$D$88))</f>
        <v>0</v>
      </c>
      <c r="N11" s="101">
        <f>'חודש א'!N11+$L$1500*(L11-M11)</f>
        <v>0</v>
      </c>
    </row>
    <row r="12" spans="1:14" x14ac:dyDescent="0.2">
      <c r="A12" s="134"/>
      <c r="B12" s="135"/>
      <c r="C12" s="136"/>
      <c r="D12" s="137"/>
      <c r="E12" s="138"/>
      <c r="F12" s="137"/>
      <c r="G12" s="127"/>
      <c r="H12" s="141"/>
      <c r="I12" s="142"/>
      <c r="K12" s="94" t="str">
        <f>'חודש א'!K12</f>
        <v>הוראות קבע לחיסכון</v>
      </c>
      <c r="L12" s="113">
        <f>'חודש א'!L12</f>
        <v>0</v>
      </c>
      <c r="M12" s="100">
        <f>SUMPRODUCT(($D$6:$D$1503)*($C$6:$C$1503=K12)*($B$6:$B$1503&lt;&gt;'הוראות שימוש'!$D$88))</f>
        <v>0</v>
      </c>
      <c r="N12" s="101">
        <f>'חודש א'!N12+$L$1500*(L12-M12)</f>
        <v>0</v>
      </c>
    </row>
    <row r="13" spans="1:14" x14ac:dyDescent="0.2">
      <c r="A13" s="134"/>
      <c r="B13" s="135"/>
      <c r="C13" s="136"/>
      <c r="D13" s="137"/>
      <c r="E13" s="138"/>
      <c r="F13" s="137"/>
      <c r="G13" s="127"/>
      <c r="H13" s="141"/>
      <c r="I13" s="142"/>
      <c r="K13" s="94" t="str">
        <f>'חודש א'!K13</f>
        <v>מנויים</v>
      </c>
      <c r="L13" s="113">
        <f>'חודש א'!L13</f>
        <v>0</v>
      </c>
      <c r="M13" s="100">
        <f>SUMPRODUCT(($D$6:$D$1503)*($C$6:$C$1503=K13)*($B$6:$B$1503&lt;&gt;'הוראות שימוש'!$D$88))</f>
        <v>0</v>
      </c>
      <c r="N13" s="101">
        <f>'חודש א'!N13+$L$1500*(L13-M13)</f>
        <v>0</v>
      </c>
    </row>
    <row r="14" spans="1:14" x14ac:dyDescent="0.2">
      <c r="A14" s="134"/>
      <c r="B14" s="135"/>
      <c r="C14" s="136"/>
      <c r="D14" s="137"/>
      <c r="E14" s="138"/>
      <c r="F14" s="137"/>
      <c r="G14" s="127"/>
      <c r="H14" s="141"/>
      <c r="I14" s="142"/>
      <c r="K14" s="94" t="str">
        <f>'חודש א'!K14</f>
        <v>תרומות בהוראת קבע</v>
      </c>
      <c r="L14" s="113">
        <f>'חודש א'!L14</f>
        <v>0</v>
      </c>
      <c r="M14" s="100">
        <f>SUMPRODUCT(($D$6:$D$1503)*($C$6:$C$1503=K14)*($B$6:$B$1503&lt;&gt;'הוראות שימוש'!$D$88))</f>
        <v>0</v>
      </c>
      <c r="N14" s="101">
        <f>'חודש א'!N14+$L$1500*(L14-M14)</f>
        <v>0</v>
      </c>
    </row>
    <row r="15" spans="1:14" x14ac:dyDescent="0.2">
      <c r="A15" s="134"/>
      <c r="B15" s="135"/>
      <c r="C15" s="136"/>
      <c r="D15" s="137"/>
      <c r="E15" s="138"/>
      <c r="F15" s="137"/>
      <c r="G15" s="127"/>
      <c r="H15" s="141"/>
      <c r="I15" s="143"/>
      <c r="K15" s="94" t="str">
        <f>'חודש א'!K15</f>
        <v>ארנונה / שמירה</v>
      </c>
      <c r="L15" s="113">
        <f>'חודש א'!L15</f>
        <v>0</v>
      </c>
      <c r="M15" s="100">
        <f>SUMPRODUCT(($D$6:$D$1503)*($C$6:$C$1503=K15)*($B$6:$B$1503&lt;&gt;'הוראות שימוש'!$D$88))</f>
        <v>0</v>
      </c>
      <c r="N15" s="101">
        <f>'חודש א'!N15+$L$1500*(L15-M15)</f>
        <v>0</v>
      </c>
    </row>
    <row r="16" spans="1:14" x14ac:dyDescent="0.2">
      <c r="A16" s="134"/>
      <c r="B16" s="135"/>
      <c r="C16" s="136"/>
      <c r="D16" s="137"/>
      <c r="E16" s="138"/>
      <c r="F16" s="137"/>
      <c r="G16" s="127"/>
      <c r="H16" s="141"/>
      <c r="I16" s="143"/>
      <c r="K16" s="94" t="str">
        <f>'חודש א'!K16</f>
        <v>מים וביוב</v>
      </c>
      <c r="L16" s="113">
        <f>'חודש א'!L16</f>
        <v>0</v>
      </c>
      <c r="M16" s="100">
        <f>SUMPRODUCT(($D$6:$D$1503)*($C$6:$C$1503=K16)*($B$6:$B$1503&lt;&gt;'הוראות שימוש'!$D$88))</f>
        <v>0</v>
      </c>
      <c r="N16" s="101">
        <f>'חודש א'!N16+$L$1500*(L16-M16)</f>
        <v>0</v>
      </c>
    </row>
    <row r="17" spans="1:14" x14ac:dyDescent="0.2">
      <c r="A17" s="134"/>
      <c r="B17" s="135"/>
      <c r="C17" s="136"/>
      <c r="D17" s="137"/>
      <c r="E17" s="138"/>
      <c r="F17" s="137"/>
      <c r="G17" s="127"/>
      <c r="H17" s="141"/>
      <c r="I17" s="143"/>
      <c r="K17" s="94" t="str">
        <f>'חודש א'!K17</f>
        <v>חשמל</v>
      </c>
      <c r="L17" s="113">
        <f>'חודש א'!L17</f>
        <v>0</v>
      </c>
      <c r="M17" s="100">
        <f>SUMPRODUCT(($D$6:$D$1503)*($C$6:$C$1503=K17)*($B$6:$B$1503&lt;&gt;'הוראות שימוש'!$D$88))</f>
        <v>0</v>
      </c>
      <c r="N17" s="101">
        <f>'חודש א'!N17+$L$1500*(L17-M17)</f>
        <v>0</v>
      </c>
    </row>
    <row r="18" spans="1:14" x14ac:dyDescent="0.2">
      <c r="A18" s="134"/>
      <c r="B18" s="135"/>
      <c r="C18" s="136"/>
      <c r="D18" s="137"/>
      <c r="E18" s="138"/>
      <c r="F18" s="137"/>
      <c r="G18" s="127"/>
      <c r="H18" s="141"/>
      <c r="I18" s="143"/>
      <c r="K18" s="94" t="str">
        <f>'חודש א'!K18</f>
        <v>גז</v>
      </c>
      <c r="L18" s="113">
        <f>'חודש א'!L18</f>
        <v>0</v>
      </c>
      <c r="M18" s="100">
        <f>SUMPRODUCT(($D$6:$D$1503)*($C$6:$C$1503=K18)*($B$6:$B$1503&lt;&gt;'הוראות שימוש'!$D$88))</f>
        <v>0</v>
      </c>
      <c r="N18" s="101">
        <f>'חודש א'!N18+$L$1500*(L18-M18)</f>
        <v>0</v>
      </c>
    </row>
    <row r="19" spans="1:14" x14ac:dyDescent="0.2">
      <c r="A19" s="134"/>
      <c r="B19" s="135"/>
      <c r="C19" s="136"/>
      <c r="D19" s="137"/>
      <c r="E19" s="138"/>
      <c r="F19" s="137"/>
      <c r="G19" s="127"/>
      <c r="H19" s="141"/>
      <c r="I19" s="143"/>
      <c r="K19" s="94" t="str">
        <f>'חודש א'!K19</f>
        <v>חימום - סולר, נפט</v>
      </c>
      <c r="L19" s="113">
        <f>'חודש א'!L19</f>
        <v>0</v>
      </c>
      <c r="M19" s="100">
        <f>SUMPRODUCT(($D$6:$D$1503)*($C$6:$C$1503=K19)*($B$6:$B$1503&lt;&gt;'הוראות שימוש'!$D$88))</f>
        <v>0</v>
      </c>
      <c r="N19" s="101">
        <f>'חודש א'!N19+$L$1500*(L19-M19)</f>
        <v>0</v>
      </c>
    </row>
    <row r="20" spans="1:14" x14ac:dyDescent="0.2">
      <c r="A20" s="134"/>
      <c r="B20" s="135"/>
      <c r="C20" s="136"/>
      <c r="D20" s="137"/>
      <c r="E20" s="138"/>
      <c r="F20" s="137"/>
      <c r="G20" s="127"/>
      <c r="H20" s="141"/>
      <c r="I20" s="143"/>
      <c r="K20" s="94" t="str">
        <f>'חודש א'!K20</f>
        <v>חינוך</v>
      </c>
      <c r="L20" s="113">
        <f>'חודש א'!L20</f>
        <v>0</v>
      </c>
      <c r="M20" s="100">
        <f>SUMPRODUCT(($D$6:$D$1503)*($C$6:$C$1503=K20)*($B$6:$B$1503&lt;&gt;'הוראות שימוש'!$D$88))</f>
        <v>0</v>
      </c>
      <c r="N20" s="101">
        <f>'חודש א'!N20+$L$1500*(L20-M20)</f>
        <v>0</v>
      </c>
    </row>
    <row r="21" spans="1:14" x14ac:dyDescent="0.2">
      <c r="A21" s="134"/>
      <c r="B21" s="135"/>
      <c r="C21" s="136"/>
      <c r="D21" s="137"/>
      <c r="E21" s="138"/>
      <c r="F21" s="137"/>
      <c r="G21" s="127"/>
      <c r="H21" s="141"/>
      <c r="I21" s="143"/>
      <c r="K21" s="94" t="str">
        <f>'חודש א'!K21</f>
        <v>חוגים, קייטנות ובריכה</v>
      </c>
      <c r="L21" s="113">
        <f>'חודש א'!L21</f>
        <v>0</v>
      </c>
      <c r="M21" s="100">
        <f>SUMPRODUCT(($D$6:$D$1503)*($C$6:$C$1503=K21)*($B$6:$B$1503&lt;&gt;'הוראות שימוש'!$D$88))</f>
        <v>0</v>
      </c>
      <c r="N21" s="101">
        <f>'חודש א'!N21+$L$1500*(L21-M21)</f>
        <v>0</v>
      </c>
    </row>
    <row r="22" spans="1:14" x14ac:dyDescent="0.2">
      <c r="A22" s="134"/>
      <c r="B22" s="135"/>
      <c r="C22" s="136"/>
      <c r="D22" s="137"/>
      <c r="E22" s="138"/>
      <c r="F22" s="137"/>
      <c r="G22" s="127"/>
      <c r="H22" s="141"/>
      <c r="I22" s="143"/>
      <c r="K22" s="94" t="str">
        <f>'חודש א'!K22</f>
        <v>ביטוח רכב + טסט</v>
      </c>
      <c r="L22" s="113">
        <f>'חודש א'!L22</f>
        <v>0</v>
      </c>
      <c r="M22" s="100">
        <f>SUMPRODUCT(($D$6:$D$1503)*($C$6:$C$1503=K22)*($B$6:$B$1503&lt;&gt;'הוראות שימוש'!$D$88))</f>
        <v>0</v>
      </c>
      <c r="N22" s="101">
        <f>'חודש א'!N22+$L$1500*(L22-M22)</f>
        <v>0</v>
      </c>
    </row>
    <row r="23" spans="1:14" x14ac:dyDescent="0.2">
      <c r="A23" s="134"/>
      <c r="B23" s="135"/>
      <c r="C23" s="136"/>
      <c r="D23" s="137"/>
      <c r="E23" s="138"/>
      <c r="F23" s="137"/>
      <c r="G23" s="127"/>
      <c r="H23" s="141"/>
      <c r="I23" s="143"/>
      <c r="K23" s="94" t="str">
        <f>'חודש א'!K23</f>
        <v>תיקוני רכב</v>
      </c>
      <c r="L23" s="113">
        <f>'חודש א'!L23</f>
        <v>0</v>
      </c>
      <c r="M23" s="100">
        <f>SUMPRODUCT(($D$6:$D$1503)*($C$6:$C$1503=K23)*($B$6:$B$1503&lt;&gt;'הוראות שימוש'!$D$88))</f>
        <v>0</v>
      </c>
      <c r="N23" s="101">
        <f>'חודש א'!N23+$L$1500*(L23-M23)</f>
        <v>0</v>
      </c>
    </row>
    <row r="24" spans="1:14" ht="15" customHeight="1" x14ac:dyDescent="0.2">
      <c r="A24" s="134"/>
      <c r="B24" s="135"/>
      <c r="C24" s="136"/>
      <c r="D24" s="137"/>
      <c r="E24" s="138"/>
      <c r="F24" s="137"/>
      <c r="G24" s="127"/>
      <c r="H24" s="141"/>
      <c r="I24" s="143"/>
      <c r="K24" s="94" t="str">
        <f>'חודש א'!K24</f>
        <v>ביגוד והנעלה</v>
      </c>
      <c r="L24" s="113">
        <f>'חודש א'!L24</f>
        <v>0</v>
      </c>
      <c r="M24" s="100">
        <f>SUMPRODUCT(($D$6:$D$1503)*($C$6:$C$1503=K24)*($B$6:$B$1503&lt;&gt;'הוראות שימוש'!$D$88))</f>
        <v>0</v>
      </c>
      <c r="N24" s="101">
        <f>'חודש א'!N24+$L$1500*(L24-M24)</f>
        <v>0</v>
      </c>
    </row>
    <row r="25" spans="1:14" x14ac:dyDescent="0.2">
      <c r="A25" s="134"/>
      <c r="B25" s="135"/>
      <c r="C25" s="136"/>
      <c r="D25" s="137"/>
      <c r="E25" s="138"/>
      <c r="F25" s="137"/>
      <c r="G25" s="127"/>
      <c r="H25" s="141"/>
      <c r="I25" s="143"/>
      <c r="K25" s="94" t="str">
        <f>'חודש א'!K25</f>
        <v>בריאות</v>
      </c>
      <c r="L25" s="113">
        <f>'חודש א'!L25</f>
        <v>0</v>
      </c>
      <c r="M25" s="100">
        <f>SUMPRODUCT(($D$6:$D$1503)*($C$6:$C$1503=K25)*($B$6:$B$1503&lt;&gt;'הוראות שימוש'!$D$88))</f>
        <v>0</v>
      </c>
      <c r="N25" s="101">
        <f>'חודש א'!N25+$L$1500*(L25-M25)</f>
        <v>0</v>
      </c>
    </row>
    <row r="26" spans="1:14" x14ac:dyDescent="0.2">
      <c r="A26" s="134"/>
      <c r="B26" s="135"/>
      <c r="C26" s="136"/>
      <c r="D26" s="137"/>
      <c r="E26" s="138"/>
      <c r="F26" s="137"/>
      <c r="G26" s="127"/>
      <c r="H26" s="141"/>
      <c r="I26" s="143"/>
      <c r="K26" s="94" t="str">
        <f>'חודש א'!K26</f>
        <v>עמלות וריביות בנקים</v>
      </c>
      <c r="L26" s="113">
        <f>'חודש א'!L26</f>
        <v>0</v>
      </c>
      <c r="M26" s="100">
        <f>SUMPRODUCT(($D$6:$D$1503)*($C$6:$C$1503=K26)*($B$6:$B$1503&lt;&gt;'הוראות שימוש'!$D$88))</f>
        <v>0</v>
      </c>
      <c r="N26" s="101">
        <f>'חודש א'!N26+$L$1500*(L26-M26)</f>
        <v>0</v>
      </c>
    </row>
    <row r="27" spans="1:14" x14ac:dyDescent="0.2">
      <c r="A27" s="134"/>
      <c r="B27" s="135"/>
      <c r="C27" s="136"/>
      <c r="D27" s="137"/>
      <c r="E27" s="138"/>
      <c r="F27" s="137"/>
      <c r="G27" s="127"/>
      <c r="H27" s="141"/>
      <c r="I27" s="143"/>
      <c r="K27" s="94" t="str">
        <f>'חודש א'!K27</f>
        <v>טיפולי שיניים</v>
      </c>
      <c r="L27" s="113">
        <f>'חודש א'!L27</f>
        <v>0</v>
      </c>
      <c r="M27" s="100">
        <f>SUMPRODUCT(($D$6:$D$1503)*($C$6:$C$1503=K27)*($B$6:$B$1503&lt;&gt;'הוראות שימוש'!$D$88))</f>
        <v>0</v>
      </c>
      <c r="N27" s="101">
        <f>'חודש א'!N27+$L$1500*(L27-M27)</f>
        <v>0</v>
      </c>
    </row>
    <row r="28" spans="1:14" x14ac:dyDescent="0.2">
      <c r="A28" s="134"/>
      <c r="B28" s="135"/>
      <c r="C28" s="136"/>
      <c r="D28" s="137"/>
      <c r="E28" s="138"/>
      <c r="F28" s="137"/>
      <c r="G28" s="127"/>
      <c r="H28" s="141"/>
      <c r="I28" s="143"/>
      <c r="K28" s="94" t="str">
        <f>'חודש א'!K28</f>
        <v>אופטיקה</v>
      </c>
      <c r="L28" s="113">
        <f>'חודש א'!L28</f>
        <v>0</v>
      </c>
      <c r="M28" s="100">
        <f>SUMPRODUCT(($D$6:$D$1503)*($C$6:$C$1503=K28)*($B$6:$B$1503&lt;&gt;'הוראות שימוש'!$D$88))</f>
        <v>0</v>
      </c>
      <c r="N28" s="101">
        <f>'חודש א'!N28+$L$1500*(L28-M28)</f>
        <v>0</v>
      </c>
    </row>
    <row r="29" spans="1:14" x14ac:dyDescent="0.2">
      <c r="A29" s="134"/>
      <c r="B29" s="135"/>
      <c r="C29" s="136"/>
      <c r="D29" s="137"/>
      <c r="E29" s="138"/>
      <c r="F29" s="137"/>
      <c r="G29" s="127"/>
      <c r="H29" s="141"/>
      <c r="I29" s="143"/>
      <c r="K29" s="94" t="str">
        <f>'חודש א'!K29</f>
        <v>חופשה / טיול</v>
      </c>
      <c r="L29" s="113">
        <f>'חודש א'!L29</f>
        <v>0</v>
      </c>
      <c r="M29" s="100">
        <f>SUMPRODUCT(($D$6:$D$1503)*($C$6:$C$1503=K29)*($B$6:$B$1503&lt;&gt;'הוראות שימוש'!$D$88))</f>
        <v>0</v>
      </c>
      <c r="N29" s="101">
        <f>'חודש א'!N29+$L$1500*(L29-M29)</f>
        <v>0</v>
      </c>
    </row>
    <row r="30" spans="1:14" x14ac:dyDescent="0.2">
      <c r="A30" s="134"/>
      <c r="B30" s="135"/>
      <c r="C30" s="136"/>
      <c r="D30" s="137"/>
      <c r="E30" s="138"/>
      <c r="F30" s="137"/>
      <c r="G30" s="127"/>
      <c r="H30" s="141"/>
      <c r="I30" s="143"/>
      <c r="K30" s="94" t="str">
        <f>'חודש א'!K30</f>
        <v>יהדות / חגים</v>
      </c>
      <c r="L30" s="113">
        <f>'חודש א'!L30</f>
        <v>0</v>
      </c>
      <c r="M30" s="100">
        <f>SUMPRODUCT(($D$6:$D$1503)*($C$6:$C$1503=K30)*($B$6:$B$1503&lt;&gt;'הוראות שימוש'!$D$88))</f>
        <v>0</v>
      </c>
      <c r="N30" s="101">
        <f>'חודש א'!N30+$L$1500*(L30-M30)</f>
        <v>0</v>
      </c>
    </row>
    <row r="31" spans="1:14" x14ac:dyDescent="0.2">
      <c r="A31" s="134"/>
      <c r="B31" s="135"/>
      <c r="C31" s="136"/>
      <c r="D31" s="137"/>
      <c r="E31" s="138"/>
      <c r="F31" s="137"/>
      <c r="G31" s="127"/>
      <c r="H31" s="141"/>
      <c r="I31" s="143"/>
      <c r="K31" s="94" t="str">
        <f>'חודש א'!K31</f>
        <v>מתנות לאירועים ושמחות</v>
      </c>
      <c r="L31" s="113">
        <f>'חודש א'!L31</f>
        <v>0</v>
      </c>
      <c r="M31" s="100">
        <f>SUMPRODUCT(($D$6:$D$1503)*($C$6:$C$1503=K31)*($B$6:$B$1503&lt;&gt;'הוראות שימוש'!$D$88))</f>
        <v>0</v>
      </c>
      <c r="N31" s="101">
        <f>'חודש א'!N31+$L$1500*(L31-M31)</f>
        <v>0</v>
      </c>
    </row>
    <row r="32" spans="1:14" x14ac:dyDescent="0.2">
      <c r="A32" s="134"/>
      <c r="B32" s="135"/>
      <c r="C32" s="136"/>
      <c r="D32" s="137"/>
      <c r="E32" s="138"/>
      <c r="F32" s="137"/>
      <c r="G32" s="127"/>
      <c r="H32" s="141"/>
      <c r="I32" s="143"/>
      <c r="K32" s="94" t="str">
        <f>'חודש א'!K32</f>
        <v>רכישות ושירותים</v>
      </c>
      <c r="L32" s="113">
        <f>'חודש א'!L32</f>
        <v>0</v>
      </c>
      <c r="M32" s="100">
        <f>SUMPRODUCT(($D$6:$D$1503)*($C$6:$C$1503=K32)*($B$6:$B$1503&lt;&gt;'הוראות שימוש'!$D$88))</f>
        <v>0</v>
      </c>
      <c r="N32" s="101">
        <f>'חודש א'!N32+$L$1500*(L32-M32)</f>
        <v>0</v>
      </c>
    </row>
    <row r="33" spans="1:14" x14ac:dyDescent="0.2">
      <c r="A33" s="134"/>
      <c r="B33" s="135"/>
      <c r="C33" s="136"/>
      <c r="D33" s="137"/>
      <c r="E33" s="138"/>
      <c r="F33" s="137"/>
      <c r="G33" s="127"/>
      <c r="H33" s="141"/>
      <c r="I33" s="143"/>
      <c r="K33" s="94" t="str">
        <f>'חודש א'!K33</f>
        <v>תספורת וקוסמטיקה</v>
      </c>
      <c r="L33" s="113">
        <f>'חודש א'!L33</f>
        <v>0</v>
      </c>
      <c r="M33" s="100">
        <f>SUMPRODUCT(($D$6:$D$1503)*($C$6:$C$1503=K33)*($B$6:$B$1503&lt;&gt;'הוראות שימוש'!$D$88))</f>
        <v>0</v>
      </c>
      <c r="N33" s="101">
        <f>'חודש א'!N33+$L$1500*(L33-M33)</f>
        <v>0</v>
      </c>
    </row>
    <row r="34" spans="1:14" x14ac:dyDescent="0.2">
      <c r="A34" s="134"/>
      <c r="B34" s="135"/>
      <c r="C34" s="136"/>
      <c r="D34" s="137"/>
      <c r="E34" s="138"/>
      <c r="F34" s="137"/>
      <c r="G34" s="127"/>
      <c r="H34" s="141"/>
      <c r="I34" s="143"/>
      <c r="K34" s="94" t="str">
        <f>'חודש א'!K34</f>
        <v>ביטוח לאומי (למי שלא עובד)</v>
      </c>
      <c r="L34" s="113">
        <f>'חודש א'!L34</f>
        <v>0</v>
      </c>
      <c r="M34" s="100">
        <f>SUMPRODUCT(($D$6:$D$1503)*($C$6:$C$1503=K34)*($B$6:$B$1503&lt;&gt;'הוראות שימוש'!$D$88))</f>
        <v>0</v>
      </c>
      <c r="N34" s="101">
        <f>'חודש א'!N34+$L$1500*(L34-M34)</f>
        <v>0</v>
      </c>
    </row>
    <row r="35" spans="1:14" x14ac:dyDescent="0.2">
      <c r="A35" s="134"/>
      <c r="B35" s="135"/>
      <c r="C35" s="136"/>
      <c r="D35" s="137"/>
      <c r="E35" s="138"/>
      <c r="F35" s="137"/>
      <c r="G35" s="127"/>
      <c r="H35" s="141"/>
      <c r="I35" s="143"/>
      <c r="K35" s="94" t="str">
        <f>'חודש א'!K35</f>
        <v>מזון</v>
      </c>
      <c r="L35" s="113">
        <f>'חודש א'!L35</f>
        <v>0</v>
      </c>
      <c r="M35" s="100">
        <f>SUMPRODUCT(($D$6:$D$1503)*($C$6:$C$1503=K35)*($B$6:$B$1503&lt;&gt;'הוראות שימוש'!$D$88))</f>
        <v>0</v>
      </c>
      <c r="N35" s="101">
        <f>'חודש א'!N35+$L$1500*(L35-M35)</f>
        <v>0</v>
      </c>
    </row>
    <row r="36" spans="1:14" x14ac:dyDescent="0.2">
      <c r="A36" s="134"/>
      <c r="B36" s="135"/>
      <c r="C36" s="136"/>
      <c r="D36" s="137"/>
      <c r="E36" s="138"/>
      <c r="F36" s="137"/>
      <c r="G36" s="127"/>
      <c r="H36" s="141"/>
      <c r="I36" s="143"/>
      <c r="K36" s="94" t="str">
        <f>'חודש א'!K36</f>
        <v>תחבורה ציבורית</v>
      </c>
      <c r="L36" s="113">
        <f>'חודש א'!L36</f>
        <v>0</v>
      </c>
      <c r="M36" s="100">
        <f>SUMPRODUCT(($D$6:$D$1503)*($C$6:$C$1503=K36)*($B$6:$B$1503&lt;&gt;'הוראות שימוש'!$D$88))</f>
        <v>0</v>
      </c>
      <c r="N36" s="101">
        <f>'חודש א'!N36+$L$1500*(L36-M36)</f>
        <v>0</v>
      </c>
    </row>
    <row r="37" spans="1:14" x14ac:dyDescent="0.2">
      <c r="A37" s="134"/>
      <c r="B37" s="135"/>
      <c r="C37" s="136"/>
      <c r="D37" s="137"/>
      <c r="E37" s="138"/>
      <c r="F37" s="137"/>
      <c r="G37" s="127"/>
      <c r="H37" s="141"/>
      <c r="I37" s="143"/>
      <c r="K37" s="94" t="str">
        <f>'חודש א'!K37</f>
        <v>דלק וחניה</v>
      </c>
      <c r="L37" s="113">
        <f>'חודש א'!L37</f>
        <v>0</v>
      </c>
      <c r="M37" s="100">
        <f>SUMPRODUCT(($D$6:$D$1503)*($C$6:$C$1503=K37)*($B$6:$B$1503&lt;&gt;'הוראות שימוש'!$D$88))</f>
        <v>0</v>
      </c>
      <c r="N37" s="101">
        <f>'חודש א'!N37+$L$1500*(L37-M37)</f>
        <v>0</v>
      </c>
    </row>
    <row r="38" spans="1:14" x14ac:dyDescent="0.2">
      <c r="A38" s="134"/>
      <c r="B38" s="135"/>
      <c r="C38" s="136"/>
      <c r="D38" s="137"/>
      <c r="E38" s="138"/>
      <c r="F38" s="137"/>
      <c r="G38" s="127"/>
      <c r="H38" s="141"/>
      <c r="I38" s="143"/>
      <c r="K38" s="94" t="str">
        <f>'חודש א'!K38</f>
        <v>טלפון נייח</v>
      </c>
      <c r="L38" s="113">
        <f>'חודש א'!L38</f>
        <v>0</v>
      </c>
      <c r="M38" s="100">
        <f>SUMPRODUCT(($D$6:$D$1503)*($C$6:$C$1503=K38)*($B$6:$B$1503&lt;&gt;'הוראות שימוש'!$D$88))</f>
        <v>0</v>
      </c>
      <c r="N38" s="101">
        <f>'חודש א'!N38+$L$1500*(L38-M38)</f>
        <v>0</v>
      </c>
    </row>
    <row r="39" spans="1:14" x14ac:dyDescent="0.2">
      <c r="A39" s="134"/>
      <c r="B39" s="135"/>
      <c r="C39" s="136"/>
      <c r="D39" s="137"/>
      <c r="E39" s="138"/>
      <c r="F39" s="137"/>
      <c r="G39" s="127"/>
      <c r="H39" s="141"/>
      <c r="I39" s="143"/>
      <c r="K39" s="94" t="str">
        <f>'חודש א'!K39</f>
        <v>טלפון נייד</v>
      </c>
      <c r="L39" s="113">
        <f>'חודש א'!L39</f>
        <v>0</v>
      </c>
      <c r="M39" s="100">
        <f>SUMPRODUCT(($D$6:$D$1503)*($C$6:$C$1503=K39)*($B$6:$B$1503&lt;&gt;'הוראות שימוש'!$D$88))</f>
        <v>0</v>
      </c>
      <c r="N39" s="101">
        <f>'חודש א'!N39+$L$1500*(L39-M39)</f>
        <v>0</v>
      </c>
    </row>
    <row r="40" spans="1:14" x14ac:dyDescent="0.2">
      <c r="A40" s="134"/>
      <c r="B40" s="135"/>
      <c r="C40" s="136"/>
      <c r="D40" s="137"/>
      <c r="E40" s="138"/>
      <c r="F40" s="137"/>
      <c r="G40" s="127"/>
      <c r="H40" s="141"/>
      <c r="I40" s="143"/>
      <c r="K40" s="94" t="str">
        <f>'חודש א'!K40</f>
        <v>תיקונים בבית / במכשירים</v>
      </c>
      <c r="L40" s="113">
        <f>'חודש א'!L40</f>
        <v>0</v>
      </c>
      <c r="M40" s="100">
        <f>SUMPRODUCT(($D$6:$D$1503)*($C$6:$C$1503=K40)*($B$6:$B$1503&lt;&gt;'הוראות שימוש'!$D$88))</f>
        <v>0</v>
      </c>
      <c r="N40" s="101">
        <f>'חודש א'!N40+$L$1500*(L40-M40)</f>
        <v>0</v>
      </c>
    </row>
    <row r="41" spans="1:14" x14ac:dyDescent="0.2">
      <c r="A41" s="134"/>
      <c r="B41" s="135"/>
      <c r="C41" s="136"/>
      <c r="D41" s="137"/>
      <c r="E41" s="138"/>
      <c r="F41" s="137"/>
      <c r="G41" s="127"/>
      <c r="H41" s="141"/>
      <c r="I41" s="143"/>
      <c r="K41" s="94" t="str">
        <f>'חודש א'!K41</f>
        <v>עוזרת / שמרטף</v>
      </c>
      <c r="L41" s="113">
        <f>'חודש א'!L41</f>
        <v>0</v>
      </c>
      <c r="M41" s="100">
        <f>SUMPRODUCT(($D$6:$D$1503)*($C$6:$C$1503=K41)*($B$6:$B$1503&lt;&gt;'הוראות שימוש'!$D$88))</f>
        <v>0</v>
      </c>
      <c r="N41" s="101">
        <f>'חודש א'!N41+$L$1500*(L41-M41)</f>
        <v>0</v>
      </c>
    </row>
    <row r="42" spans="1:14" x14ac:dyDescent="0.2">
      <c r="A42" s="134"/>
      <c r="B42" s="135"/>
      <c r="C42" s="136"/>
      <c r="D42" s="137"/>
      <c r="E42" s="138"/>
      <c r="F42" s="137"/>
      <c r="G42" s="127"/>
      <c r="H42" s="141"/>
      <c r="I42" s="143"/>
      <c r="K42" s="94" t="str">
        <f>'חודש א'!K42</f>
        <v>סיגריות</v>
      </c>
      <c r="L42" s="113">
        <f>'חודש א'!L42</f>
        <v>0</v>
      </c>
      <c r="M42" s="100">
        <f>SUMPRODUCT(($D$6:$D$1503)*($C$6:$C$1503=K42)*($B$6:$B$1503&lt;&gt;'הוראות שימוש'!$D$88))</f>
        <v>0</v>
      </c>
      <c r="N42" s="101">
        <f>'חודש א'!N42+$L$1500*(L42-M42)</f>
        <v>0</v>
      </c>
    </row>
    <row r="43" spans="1:14" x14ac:dyDescent="0.2">
      <c r="A43" s="134"/>
      <c r="B43" s="135"/>
      <c r="C43" s="136"/>
      <c r="D43" s="137"/>
      <c r="E43" s="138"/>
      <c r="F43" s="137"/>
      <c r="G43" s="127"/>
      <c r="H43" s="141"/>
      <c r="I43" s="143"/>
      <c r="K43" s="94" t="str">
        <f>'חודש א'!K43</f>
        <v>דברים נוספים</v>
      </c>
      <c r="L43" s="113">
        <f>'חודש א'!L43</f>
        <v>0</v>
      </c>
      <c r="M43" s="100">
        <f>SUMPRODUCT(($D$6:$D$1503)*($C$6:$C$1503=K43)*($B$6:$B$1503&lt;&gt;'הוראות שימוש'!$D$88))</f>
        <v>0</v>
      </c>
      <c r="N43" s="101">
        <f>'חודש א'!N43+$L$1500*(L43-M43)</f>
        <v>0</v>
      </c>
    </row>
    <row r="44" spans="1:14" x14ac:dyDescent="0.2">
      <c r="A44" s="134"/>
      <c r="B44" s="135"/>
      <c r="C44" s="136"/>
      <c r="D44" s="137"/>
      <c r="E44" s="138"/>
      <c r="F44" s="137"/>
      <c r="G44" s="127"/>
      <c r="H44" s="141"/>
      <c r="I44" s="143"/>
      <c r="J44" s="6" t="s">
        <v>42</v>
      </c>
      <c r="K44" s="94" t="str">
        <f>'חודש א'!K44</f>
        <v>הוצאות - מותאם אישית1</v>
      </c>
      <c r="L44" s="113">
        <f>'חודש א'!L44</f>
        <v>0</v>
      </c>
      <c r="M44" s="100">
        <f>SUMPRODUCT(($D$6:$D$1503)*($C$6:$C$1503=K44)*($B$6:$B$1503&lt;&gt;'הוראות שימוש'!$D$88))</f>
        <v>0</v>
      </c>
      <c r="N44" s="101">
        <f>'חודש א'!N44+$L$1500*(L44-M44)</f>
        <v>0</v>
      </c>
    </row>
    <row r="45" spans="1:14" x14ac:dyDescent="0.2">
      <c r="A45" s="134"/>
      <c r="B45" s="135"/>
      <c r="C45" s="136"/>
      <c r="D45" s="137"/>
      <c r="E45" s="138"/>
      <c r="F45" s="137"/>
      <c r="G45" s="127"/>
      <c r="H45" s="141"/>
      <c r="I45" s="143"/>
      <c r="K45" s="94" t="str">
        <f>'חודש א'!K45</f>
        <v>הוצאות - מותאם אישית2</v>
      </c>
      <c r="L45" s="113">
        <f>'חודש א'!L45</f>
        <v>0</v>
      </c>
      <c r="M45" s="100">
        <f>SUMPRODUCT(($D$6:$D$1503)*($C$6:$C$1503=K45)*($B$6:$B$1503&lt;&gt;'הוראות שימוש'!$D$88))</f>
        <v>0</v>
      </c>
      <c r="N45" s="101">
        <f>'חודש א'!N45+$L$1500*(L45-M45)</f>
        <v>0</v>
      </c>
    </row>
    <row r="46" spans="1:14" x14ac:dyDescent="0.2">
      <c r="A46" s="134"/>
      <c r="B46" s="135"/>
      <c r="C46" s="136"/>
      <c r="D46" s="137"/>
      <c r="E46" s="138"/>
      <c r="F46" s="137"/>
      <c r="G46" s="127"/>
      <c r="H46" s="141"/>
      <c r="I46" s="143"/>
      <c r="K46" s="94" t="str">
        <f>'חודש א'!K46</f>
        <v>הוצאות - מותאם אישית3</v>
      </c>
      <c r="L46" s="113">
        <f>'חודש א'!L46</f>
        <v>0</v>
      </c>
      <c r="M46" s="100">
        <f>SUMPRODUCT(($D$6:$D$1503)*($C$6:$C$1503=K46)*($B$6:$B$1503&lt;&gt;'הוראות שימוש'!$D$88))</f>
        <v>0</v>
      </c>
      <c r="N46" s="101">
        <f>'חודש א'!N46+$L$1500*(L46-M46)</f>
        <v>0</v>
      </c>
    </row>
    <row r="47" spans="1:14" x14ac:dyDescent="0.2">
      <c r="A47" s="134"/>
      <c r="B47" s="135"/>
      <c r="C47" s="136"/>
      <c r="D47" s="137"/>
      <c r="E47" s="138"/>
      <c r="F47" s="137"/>
      <c r="G47" s="127"/>
      <c r="H47" s="141"/>
      <c r="I47" s="143"/>
      <c r="K47" s="94" t="str">
        <f>'חודש א'!K47</f>
        <v>הוצאות - מותאם אישית4</v>
      </c>
      <c r="L47" s="113">
        <f>'חודש א'!L47</f>
        <v>0</v>
      </c>
      <c r="M47" s="100">
        <f>SUMPRODUCT(($D$6:$D$1503)*($C$6:$C$1503=K47)*($B$6:$B$1503&lt;&gt;'הוראות שימוש'!$D$88))</f>
        <v>0</v>
      </c>
      <c r="N47" s="101">
        <f>'חודש א'!N47+$L$1500*(L47-M47)</f>
        <v>0</v>
      </c>
    </row>
    <row r="48" spans="1:14" x14ac:dyDescent="0.2">
      <c r="A48" s="134"/>
      <c r="B48" s="135"/>
      <c r="C48" s="136"/>
      <c r="D48" s="137"/>
      <c r="E48" s="138"/>
      <c r="F48" s="137"/>
      <c r="G48" s="127"/>
      <c r="H48" s="141"/>
      <c r="I48" s="143"/>
      <c r="K48" s="94" t="str">
        <f>'חודש א'!K48</f>
        <v>הוצאות - מותאם אישית5</v>
      </c>
      <c r="L48" s="113">
        <f>'חודש א'!L48</f>
        <v>0</v>
      </c>
      <c r="M48" s="100">
        <f>SUMPRODUCT(($D$6:$D$1503)*($C$6:$C$1503=K48)*($B$6:$B$1503&lt;&gt;'הוראות שימוש'!$D$88))</f>
        <v>0</v>
      </c>
      <c r="N48" s="101">
        <f>'חודש א'!N48+$L$1500*(L48-M48)</f>
        <v>0</v>
      </c>
    </row>
    <row r="49" spans="1:14" x14ac:dyDescent="0.2">
      <c r="A49" s="134"/>
      <c r="B49" s="135"/>
      <c r="C49" s="136"/>
      <c r="D49" s="137"/>
      <c r="E49" s="138"/>
      <c r="F49" s="137"/>
      <c r="G49" s="127"/>
      <c r="H49" s="141"/>
      <c r="I49" s="143"/>
      <c r="K49" s="94" t="str">
        <f>'חודש א'!K49</f>
        <v>הוצאות - מותאם אישית6</v>
      </c>
      <c r="L49" s="113">
        <f>'חודש א'!L49</f>
        <v>0</v>
      </c>
      <c r="M49" s="100">
        <f>SUMPRODUCT(($D$6:$D$1503)*($C$6:$C$1503=K49)*($B$6:$B$1503&lt;&gt;'הוראות שימוש'!$D$88))</f>
        <v>0</v>
      </c>
      <c r="N49" s="101">
        <f>'חודש א'!N49+$L$1500*(L49-M49)</f>
        <v>0</v>
      </c>
    </row>
    <row r="50" spans="1:14" ht="15.75" thickBot="1" x14ac:dyDescent="0.25">
      <c r="A50" s="134"/>
      <c r="B50" s="135"/>
      <c r="C50" s="136"/>
      <c r="D50" s="137"/>
      <c r="E50" s="138"/>
      <c r="F50" s="137"/>
      <c r="G50" s="127"/>
      <c r="H50" s="141"/>
      <c r="I50" s="143"/>
      <c r="K50" s="44" t="str">
        <f>'חודש א'!K50</f>
        <v>החזרי חובות</v>
      </c>
      <c r="L50" s="74">
        <f>'חודש א'!L50</f>
        <v>0</v>
      </c>
      <c r="M50" s="4">
        <f>SUMPRODUCT(($D$6:$D$1503)*($C$6:$C$1503=K50)*($B$6:$B$1503&lt;&gt;'הוראות שימוש'!$D$88))</f>
        <v>0</v>
      </c>
      <c r="N50" s="56">
        <f>'חודש א'!N50+$L$1500*(L50-M50)</f>
        <v>0</v>
      </c>
    </row>
    <row r="51" spans="1:14" ht="16.5" thickBot="1" x14ac:dyDescent="0.3">
      <c r="A51" s="134"/>
      <c r="B51" s="135"/>
      <c r="C51" s="136"/>
      <c r="D51" s="137"/>
      <c r="E51" s="138"/>
      <c r="F51" s="137"/>
      <c r="G51" s="127"/>
      <c r="H51" s="141"/>
      <c r="I51" s="143"/>
      <c r="K51" s="41"/>
      <c r="L51" s="75"/>
      <c r="M51" s="41"/>
      <c r="N51" s="57"/>
    </row>
    <row r="52" spans="1:14" ht="15.75" x14ac:dyDescent="0.25">
      <c r="A52" s="134"/>
      <c r="B52" s="135"/>
      <c r="C52" s="136"/>
      <c r="D52" s="137"/>
      <c r="E52" s="138"/>
      <c r="F52" s="137"/>
      <c r="G52" s="127"/>
      <c r="H52" s="141"/>
      <c r="I52" s="143"/>
      <c r="J52" s="116"/>
      <c r="K52" s="45" t="s">
        <v>0</v>
      </c>
      <c r="L52" s="76" t="s">
        <v>45</v>
      </c>
      <c r="M52" s="30" t="s">
        <v>48</v>
      </c>
      <c r="N52" s="58" t="s">
        <v>46</v>
      </c>
    </row>
    <row r="53" spans="1:14" x14ac:dyDescent="0.2">
      <c r="A53" s="134"/>
      <c r="B53" s="135"/>
      <c r="C53" s="136"/>
      <c r="D53" s="137"/>
      <c r="E53" s="138"/>
      <c r="F53" s="137"/>
      <c r="G53" s="127"/>
      <c r="H53" s="141"/>
      <c r="I53" s="143"/>
      <c r="K53" s="102" t="str">
        <f>'חודש א'!K53</f>
        <v>שכר עבודה 1</v>
      </c>
      <c r="L53" s="114">
        <f>'חודש א'!L53</f>
        <v>0</v>
      </c>
      <c r="M53" s="104">
        <f>SUMPRODUCT(($D$6:$D$1503)*($C$6:$C$1503=K53)*($B$6:$B$1503='הוראות שימוש'!$D$88))</f>
        <v>0</v>
      </c>
      <c r="N53" s="105">
        <f>'חודש א'!N53+$L$1500*(M53-L53)</f>
        <v>0</v>
      </c>
    </row>
    <row r="54" spans="1:14" x14ac:dyDescent="0.2">
      <c r="A54" s="134"/>
      <c r="B54" s="135"/>
      <c r="C54" s="136"/>
      <c r="D54" s="137"/>
      <c r="E54" s="138"/>
      <c r="F54" s="137"/>
      <c r="G54" s="127"/>
      <c r="H54" s="141"/>
      <c r="I54" s="143"/>
      <c r="K54" s="106" t="str">
        <f>'חודש א'!K54</f>
        <v>שכר עבודה 2</v>
      </c>
      <c r="L54" s="115">
        <f>'חודש א'!L54</f>
        <v>0</v>
      </c>
      <c r="M54" s="108">
        <f>SUMPRODUCT(($D$6:$D$1503)*($C$6:$C$1503=K54)*($B$6:$B$1503='הוראות שימוש'!$D$88))</f>
        <v>0</v>
      </c>
      <c r="N54" s="109">
        <f>'חודש א'!N54+$L$1500*(M54-L54)</f>
        <v>0</v>
      </c>
    </row>
    <row r="55" spans="1:14" x14ac:dyDescent="0.2">
      <c r="A55" s="134"/>
      <c r="B55" s="135"/>
      <c r="C55" s="136"/>
      <c r="D55" s="137"/>
      <c r="E55" s="138"/>
      <c r="F55" s="137"/>
      <c r="G55" s="127"/>
      <c r="H55" s="141"/>
      <c r="I55" s="143"/>
      <c r="K55" s="106" t="str">
        <f>'חודש א'!K55</f>
        <v>שכר עבודה 3</v>
      </c>
      <c r="L55" s="115">
        <f>'חודש א'!L55</f>
        <v>0</v>
      </c>
      <c r="M55" s="108">
        <f>SUMPRODUCT(($D$6:$D$1503)*($C$6:$C$1503=K55)*($B$6:$B$1503='הוראות שימוש'!$D$88))</f>
        <v>0</v>
      </c>
      <c r="N55" s="109">
        <f>'חודש א'!N55+$L$1500*(M55-L55)</f>
        <v>0</v>
      </c>
    </row>
    <row r="56" spans="1:14" x14ac:dyDescent="0.2">
      <c r="A56" s="134"/>
      <c r="B56" s="135"/>
      <c r="C56" s="136"/>
      <c r="D56" s="137"/>
      <c r="E56" s="138"/>
      <c r="F56" s="137"/>
      <c r="G56" s="127"/>
      <c r="H56" s="141"/>
      <c r="I56" s="143"/>
      <c r="K56" s="106" t="str">
        <f>'חודש א'!K56</f>
        <v>שכר עבודה 4</v>
      </c>
      <c r="L56" s="115">
        <f>'חודש א'!L56</f>
        <v>0</v>
      </c>
      <c r="M56" s="108">
        <f>SUMPRODUCT(($D$6:$D$1503)*($C$6:$C$1503=K56)*($B$6:$B$1503='הוראות שימוש'!$D$88))</f>
        <v>0</v>
      </c>
      <c r="N56" s="109">
        <f>'חודש א'!N56+$L$1500*(M56-L56)</f>
        <v>0</v>
      </c>
    </row>
    <row r="57" spans="1:14" x14ac:dyDescent="0.2">
      <c r="A57" s="134"/>
      <c r="B57" s="135"/>
      <c r="C57" s="136"/>
      <c r="D57" s="137"/>
      <c r="E57" s="138"/>
      <c r="F57" s="137"/>
      <c r="G57" s="127"/>
      <c r="H57" s="141"/>
      <c r="I57" s="143"/>
      <c r="K57" s="106" t="str">
        <f>'חודש א'!K57</f>
        <v>קצבת ילדים</v>
      </c>
      <c r="L57" s="115">
        <f>'חודש א'!L57</f>
        <v>0</v>
      </c>
      <c r="M57" s="108">
        <f>SUMPRODUCT(($D$6:$D$1503)*($C$6:$C$1503=K57)*($B$6:$B$1503='הוראות שימוש'!$D$88))</f>
        <v>0</v>
      </c>
      <c r="N57" s="109">
        <f>'חודש א'!N57+$L$1500*(M57-L57)</f>
        <v>0</v>
      </c>
    </row>
    <row r="58" spans="1:14" x14ac:dyDescent="0.2">
      <c r="A58" s="134"/>
      <c r="B58" s="135"/>
      <c r="C58" s="136"/>
      <c r="D58" s="137"/>
      <c r="E58" s="138"/>
      <c r="F58" s="137"/>
      <c r="G58" s="127"/>
      <c r="H58" s="141"/>
      <c r="I58" s="143"/>
      <c r="K58" s="106" t="str">
        <f>'חודש א'!K58</f>
        <v>קצבאות נוספות</v>
      </c>
      <c r="L58" s="115">
        <f>'חודש א'!L58</f>
        <v>0</v>
      </c>
      <c r="M58" s="108">
        <f>SUMPRODUCT(($D$6:$D$1503)*($C$6:$C$1503=K58)*($B$6:$B$1503='הוראות שימוש'!$D$88))</f>
        <v>0</v>
      </c>
      <c r="N58" s="109">
        <f>'חודש א'!N58+$L$1500*(M58-L58)</f>
        <v>0</v>
      </c>
    </row>
    <row r="59" spans="1:14" x14ac:dyDescent="0.2">
      <c r="A59" s="134"/>
      <c r="B59" s="135"/>
      <c r="C59" s="136"/>
      <c r="D59" s="137"/>
      <c r="E59" s="138"/>
      <c r="F59" s="137"/>
      <c r="G59" s="127"/>
      <c r="H59" s="141"/>
      <c r="I59" s="143"/>
      <c r="K59" s="106" t="str">
        <f>'חודש א'!K59</f>
        <v>סיוע בשכר דירה</v>
      </c>
      <c r="L59" s="115">
        <f>'חודש א'!L59</f>
        <v>0</v>
      </c>
      <c r="M59" s="108">
        <f>SUMPRODUCT(($D$6:$D$1503)*($C$6:$C$1503=K59)*($B$6:$B$1503='הוראות שימוש'!$D$88))</f>
        <v>0</v>
      </c>
      <c r="N59" s="109">
        <f>'חודש א'!N59+$L$1500*(M59-L59)</f>
        <v>0</v>
      </c>
    </row>
    <row r="60" spans="1:14" x14ac:dyDescent="0.2">
      <c r="A60" s="134"/>
      <c r="B60" s="135"/>
      <c r="C60" s="136"/>
      <c r="D60" s="137"/>
      <c r="E60" s="138"/>
      <c r="F60" s="137"/>
      <c r="G60" s="127"/>
      <c r="H60" s="141"/>
      <c r="I60" s="143"/>
      <c r="K60" s="106" t="str">
        <f>'חודש א'!K60</f>
        <v>מזונות</v>
      </c>
      <c r="L60" s="115">
        <f>'חודש א'!L60</f>
        <v>0</v>
      </c>
      <c r="M60" s="108">
        <f>SUMPRODUCT(($D$6:$D$1503)*($C$6:$C$1503=K60)*($B$6:$B$1503='הוראות שימוש'!$D$88))</f>
        <v>0</v>
      </c>
      <c r="N60" s="109">
        <f>'חודש א'!N60+$L$1500*(M60-L60)</f>
        <v>0</v>
      </c>
    </row>
    <row r="61" spans="1:14" x14ac:dyDescent="0.2">
      <c r="A61" s="134"/>
      <c r="B61" s="135"/>
      <c r="C61" s="136"/>
      <c r="D61" s="137"/>
      <c r="E61" s="138"/>
      <c r="F61" s="137"/>
      <c r="G61" s="127"/>
      <c r="H61" s="141"/>
      <c r="I61" s="143"/>
      <c r="K61" s="106" t="str">
        <f>'חודש א'!K61</f>
        <v>הכנסה מנכס</v>
      </c>
      <c r="L61" s="115">
        <f>'חודש א'!L61</f>
        <v>0</v>
      </c>
      <c r="M61" s="108">
        <f>SUMPRODUCT(($D$6:$D$1503)*($C$6:$C$1503=K61)*($B$6:$B$1503='הוראות שימוש'!$D$88))</f>
        <v>0</v>
      </c>
      <c r="N61" s="109">
        <f>'חודש א'!N61+$L$1500*(M61-L61)</f>
        <v>0</v>
      </c>
    </row>
    <row r="62" spans="1:14" x14ac:dyDescent="0.2">
      <c r="A62" s="134"/>
      <c r="B62" s="135"/>
      <c r="C62" s="136"/>
      <c r="D62" s="137"/>
      <c r="E62" s="138"/>
      <c r="F62" s="137"/>
      <c r="G62" s="127"/>
      <c r="H62" s="141"/>
      <c r="I62" s="143"/>
      <c r="K62" s="106" t="str">
        <f>'חודש א'!K62</f>
        <v>עזרה מההורים</v>
      </c>
      <c r="L62" s="115">
        <f>'חודש א'!L62</f>
        <v>0</v>
      </c>
      <c r="M62" s="108">
        <f>SUMPRODUCT(($D$6:$D$1503)*($C$6:$C$1503=K62)*($B$6:$B$1503='הוראות שימוש'!$D$88))</f>
        <v>0</v>
      </c>
      <c r="N62" s="109">
        <f>'חודש א'!N62+$L$1500*(M62-L62)</f>
        <v>0</v>
      </c>
    </row>
    <row r="63" spans="1:14" x14ac:dyDescent="0.2">
      <c r="A63" s="134"/>
      <c r="B63" s="135"/>
      <c r="C63" s="136"/>
      <c r="D63" s="137"/>
      <c r="E63" s="138"/>
      <c r="F63" s="137"/>
      <c r="G63" s="127"/>
      <c r="H63" s="141"/>
      <c r="I63" s="143"/>
      <c r="K63" s="106" t="str">
        <f>'חודש א'!K63</f>
        <v>הכנסה נוספת</v>
      </c>
      <c r="L63" s="115">
        <f>'חודש א'!L63</f>
        <v>0</v>
      </c>
      <c r="M63" s="108">
        <f>SUMPRODUCT(($D$6:$D$1503)*($C$6:$C$1503=K63)*($B$6:$B$1503='הוראות שימוש'!$D$88))</f>
        <v>0</v>
      </c>
      <c r="N63" s="109">
        <f>'חודש א'!N63+$L$1500*(M63-L63)</f>
        <v>0</v>
      </c>
    </row>
    <row r="64" spans="1:14" x14ac:dyDescent="0.2">
      <c r="A64" s="134"/>
      <c r="B64" s="135"/>
      <c r="C64" s="136"/>
      <c r="D64" s="137"/>
      <c r="E64" s="138"/>
      <c r="F64" s="137"/>
      <c r="G64" s="127"/>
      <c r="H64" s="141"/>
      <c r="I64" s="143"/>
      <c r="K64" s="106" t="str">
        <f>'חודש א'!K64</f>
        <v>הכנסות - מותאם אישית1</v>
      </c>
      <c r="L64" s="115">
        <f>'חודש א'!L64</f>
        <v>0</v>
      </c>
      <c r="M64" s="108">
        <f>SUMPRODUCT(($D$6:$D$1503)*($C$6:$C$1503=K64)*($B$6:$B$1503='הוראות שימוש'!$D$88))</f>
        <v>0</v>
      </c>
      <c r="N64" s="109">
        <f>'חודש א'!N64+$L$1500*(M64-L64)</f>
        <v>0</v>
      </c>
    </row>
    <row r="65" spans="1:14" ht="15.75" thickBot="1" x14ac:dyDescent="0.25">
      <c r="A65" s="134"/>
      <c r="B65" s="135"/>
      <c r="C65" s="136"/>
      <c r="D65" s="137"/>
      <c r="E65" s="138"/>
      <c r="F65" s="137"/>
      <c r="G65" s="127"/>
      <c r="H65" s="141"/>
      <c r="I65" s="143"/>
      <c r="K65" s="46" t="str">
        <f>'חודש א'!K65</f>
        <v>הכנסות - מותאם אישית2</v>
      </c>
      <c r="L65" s="77">
        <f>'חודש א'!L65</f>
        <v>0</v>
      </c>
      <c r="M65" s="31">
        <f>SUMPRODUCT(($D$6:$D$1503)*($C$6:$C$1503=K65)*($B$6:$B$1503='הוראות שימוש'!$D$88))</f>
        <v>0</v>
      </c>
      <c r="N65" s="59">
        <f>'חודש א'!N65+$L$1500*(M65-L65)</f>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7"/>
      <c r="B355" s="135"/>
      <c r="C355" s="136"/>
      <c r="D355" s="137"/>
      <c r="E355" s="138"/>
      <c r="F355" s="137"/>
      <c r="G355" s="127"/>
      <c r="H355" s="143"/>
      <c r="I355" s="143"/>
      <c r="K355" s="6"/>
      <c r="L355" s="6"/>
    </row>
    <row r="356" spans="1:12" x14ac:dyDescent="0.2">
      <c r="A356" s="477"/>
      <c r="B356" s="135"/>
      <c r="C356" s="136"/>
      <c r="D356" s="137"/>
      <c r="E356" s="138"/>
      <c r="F356" s="137"/>
      <c r="G356" s="127"/>
      <c r="H356" s="143"/>
      <c r="I356" s="143"/>
      <c r="K356" s="6"/>
      <c r="L356" s="6"/>
    </row>
    <row r="357" spans="1:12" x14ac:dyDescent="0.2">
      <c r="A357" s="477"/>
      <c r="B357" s="135"/>
      <c r="C357" s="136"/>
      <c r="D357" s="137"/>
      <c r="E357" s="138"/>
      <c r="F357" s="137"/>
      <c r="G357" s="127"/>
      <c r="H357" s="143"/>
      <c r="I357" s="143"/>
      <c r="K357" s="6"/>
      <c r="L357" s="6"/>
    </row>
    <row r="358" spans="1:12" x14ac:dyDescent="0.2">
      <c r="A358" s="477"/>
      <c r="B358" s="135"/>
      <c r="C358" s="136"/>
      <c r="D358" s="137"/>
      <c r="E358" s="138"/>
      <c r="F358" s="137"/>
      <c r="G358" s="127"/>
      <c r="H358" s="143"/>
      <c r="I358" s="143"/>
      <c r="K358" s="6"/>
      <c r="L358" s="6"/>
    </row>
    <row r="359" spans="1:12" x14ac:dyDescent="0.2">
      <c r="A359" s="477"/>
      <c r="B359" s="135"/>
      <c r="C359" s="136"/>
      <c r="D359" s="137"/>
      <c r="E359" s="138"/>
      <c r="F359" s="137"/>
      <c r="G359" s="127"/>
      <c r="H359" s="143"/>
      <c r="I359" s="143"/>
      <c r="K359" s="6"/>
      <c r="L359" s="6"/>
    </row>
    <row r="360" spans="1:12" x14ac:dyDescent="0.2">
      <c r="A360" s="477"/>
      <c r="B360" s="135"/>
      <c r="C360" s="136"/>
      <c r="D360" s="137"/>
      <c r="E360" s="138"/>
      <c r="F360" s="137"/>
      <c r="G360" s="127"/>
      <c r="H360" s="143"/>
      <c r="I360" s="143"/>
      <c r="K360" s="6"/>
      <c r="L360" s="6"/>
    </row>
    <row r="361" spans="1:12" x14ac:dyDescent="0.2">
      <c r="A361" s="477"/>
      <c r="B361" s="135"/>
      <c r="C361" s="136"/>
      <c r="D361" s="137"/>
      <c r="E361" s="138"/>
      <c r="F361" s="137"/>
      <c r="G361" s="127"/>
      <c r="H361" s="143"/>
      <c r="I361" s="143"/>
      <c r="K361" s="6"/>
      <c r="L361" s="6"/>
    </row>
    <row r="362" spans="1:12" x14ac:dyDescent="0.2">
      <c r="A362" s="477"/>
      <c r="B362" s="135"/>
      <c r="C362" s="136"/>
      <c r="D362" s="137"/>
      <c r="E362" s="138"/>
      <c r="F362" s="137"/>
      <c r="G362" s="127"/>
      <c r="H362" s="143"/>
      <c r="I362" s="143"/>
      <c r="K362" s="6"/>
      <c r="L362" s="6"/>
    </row>
    <row r="363" spans="1:12" x14ac:dyDescent="0.2">
      <c r="A363" s="477"/>
      <c r="B363" s="135"/>
      <c r="C363" s="136"/>
      <c r="D363" s="137"/>
      <c r="E363" s="138"/>
      <c r="F363" s="137"/>
      <c r="G363" s="127"/>
      <c r="H363" s="143"/>
      <c r="I363" s="143"/>
      <c r="K363" s="6"/>
      <c r="L363" s="6"/>
    </row>
    <row r="364" spans="1:12" x14ac:dyDescent="0.2">
      <c r="A364" s="477"/>
      <c r="B364" s="135"/>
      <c r="C364" s="136"/>
      <c r="D364" s="137"/>
      <c r="E364" s="138"/>
      <c r="F364" s="137"/>
      <c r="G364" s="127"/>
      <c r="H364" s="143"/>
      <c r="I364" s="143"/>
      <c r="K364" s="6"/>
      <c r="L364" s="6"/>
    </row>
    <row r="365" spans="1:12" x14ac:dyDescent="0.2">
      <c r="A365" s="477"/>
      <c r="B365" s="135"/>
      <c r="C365" s="136"/>
      <c r="D365" s="137"/>
      <c r="E365" s="138"/>
      <c r="F365" s="137"/>
      <c r="G365" s="127"/>
      <c r="H365" s="143"/>
      <c r="I365" s="143"/>
      <c r="K365" s="6"/>
      <c r="L365" s="6"/>
    </row>
    <row r="366" spans="1:12" x14ac:dyDescent="0.2">
      <c r="A366" s="477"/>
      <c r="B366" s="135"/>
      <c r="C366" s="136"/>
      <c r="D366" s="137"/>
      <c r="E366" s="138"/>
      <c r="F366" s="137"/>
      <c r="G366" s="127"/>
      <c r="H366" s="143"/>
      <c r="I366" s="143"/>
      <c r="K366" s="6"/>
      <c r="L366" s="6"/>
    </row>
    <row r="367" spans="1:12" x14ac:dyDescent="0.2">
      <c r="A367" s="477"/>
      <c r="B367" s="135"/>
      <c r="C367" s="136"/>
      <c r="D367" s="137"/>
      <c r="E367" s="138"/>
      <c r="F367" s="137"/>
      <c r="G367" s="127"/>
      <c r="H367" s="143"/>
      <c r="I367" s="143"/>
      <c r="K367" s="6"/>
      <c r="L367" s="6"/>
    </row>
    <row r="368" spans="1:12" x14ac:dyDescent="0.2">
      <c r="A368" s="477"/>
      <c r="B368" s="135"/>
      <c r="C368" s="136"/>
      <c r="D368" s="137"/>
      <c r="E368" s="138"/>
      <c r="F368" s="137"/>
      <c r="G368" s="127"/>
      <c r="H368" s="143"/>
      <c r="I368" s="143"/>
      <c r="K368" s="6"/>
      <c r="L368" s="6"/>
    </row>
    <row r="369" spans="1:12" x14ac:dyDescent="0.2">
      <c r="A369" s="477"/>
      <c r="B369" s="135"/>
      <c r="C369" s="136"/>
      <c r="D369" s="137"/>
      <c r="E369" s="138"/>
      <c r="F369" s="137"/>
      <c r="G369" s="127"/>
      <c r="H369" s="143"/>
      <c r="I369" s="143"/>
      <c r="K369" s="6"/>
      <c r="L369" s="6"/>
    </row>
    <row r="370" spans="1:12" x14ac:dyDescent="0.2">
      <c r="A370" s="477"/>
      <c r="B370" s="135"/>
      <c r="C370" s="136"/>
      <c r="D370" s="137"/>
      <c r="E370" s="138"/>
      <c r="F370" s="137"/>
      <c r="G370" s="127"/>
      <c r="H370" s="143"/>
      <c r="I370" s="143"/>
      <c r="K370" s="6"/>
      <c r="L370" s="6"/>
    </row>
    <row r="371" spans="1:12" x14ac:dyDescent="0.2">
      <c r="A371" s="477"/>
      <c r="B371" s="135"/>
      <c r="C371" s="136"/>
      <c r="D371" s="137"/>
      <c r="E371" s="138"/>
      <c r="F371" s="137"/>
      <c r="G371" s="127"/>
      <c r="H371" s="143"/>
      <c r="I371" s="143"/>
      <c r="K371" s="6"/>
      <c r="L371" s="6"/>
    </row>
    <row r="372" spans="1:12" x14ac:dyDescent="0.2">
      <c r="A372" s="477"/>
      <c r="B372" s="135"/>
      <c r="C372" s="136"/>
      <c r="D372" s="137"/>
      <c r="E372" s="138"/>
      <c r="F372" s="137"/>
      <c r="G372" s="127"/>
      <c r="H372" s="143"/>
      <c r="I372" s="143"/>
      <c r="K372" s="6"/>
      <c r="L372" s="6"/>
    </row>
    <row r="373" spans="1:12" x14ac:dyDescent="0.2">
      <c r="A373" s="477"/>
      <c r="B373" s="135"/>
      <c r="C373" s="136"/>
      <c r="D373" s="137"/>
      <c r="E373" s="138"/>
      <c r="F373" s="137"/>
      <c r="G373" s="127"/>
      <c r="H373" s="143"/>
      <c r="I373" s="143"/>
      <c r="K373" s="6"/>
      <c r="L373" s="6"/>
    </row>
    <row r="374" spans="1:12" x14ac:dyDescent="0.2">
      <c r="A374" s="477"/>
      <c r="B374" s="135"/>
      <c r="C374" s="136"/>
      <c r="D374" s="137"/>
      <c r="E374" s="138"/>
      <c r="F374" s="137"/>
      <c r="G374" s="127"/>
      <c r="H374" s="143"/>
      <c r="I374" s="143"/>
      <c r="K374" s="6"/>
      <c r="L374" s="6"/>
    </row>
    <row r="375" spans="1:12" x14ac:dyDescent="0.2">
      <c r="A375" s="477"/>
      <c r="B375" s="135"/>
      <c r="C375" s="136"/>
      <c r="D375" s="137"/>
      <c r="E375" s="138"/>
      <c r="F375" s="137"/>
      <c r="G375" s="127"/>
      <c r="H375" s="143"/>
      <c r="I375" s="143"/>
      <c r="K375" s="6"/>
      <c r="L375" s="6"/>
    </row>
    <row r="376" spans="1:12" x14ac:dyDescent="0.2">
      <c r="A376" s="477"/>
      <c r="B376" s="135"/>
      <c r="C376" s="136"/>
      <c r="D376" s="137"/>
      <c r="E376" s="138"/>
      <c r="F376" s="137"/>
      <c r="G376" s="127"/>
      <c r="H376" s="143"/>
      <c r="I376" s="143"/>
      <c r="K376" s="6"/>
      <c r="L376" s="6"/>
    </row>
    <row r="377" spans="1:12" x14ac:dyDescent="0.2">
      <c r="A377" s="477"/>
      <c r="B377" s="135"/>
      <c r="C377" s="136"/>
      <c r="D377" s="137"/>
      <c r="E377" s="138"/>
      <c r="F377" s="137"/>
      <c r="G377" s="127"/>
      <c r="H377" s="143"/>
      <c r="I377" s="143"/>
      <c r="K377" s="6"/>
      <c r="L377" s="6"/>
    </row>
    <row r="378" spans="1:12" x14ac:dyDescent="0.2">
      <c r="A378" s="477"/>
      <c r="B378" s="135"/>
      <c r="C378" s="136"/>
      <c r="D378" s="137"/>
      <c r="E378" s="138"/>
      <c r="F378" s="137"/>
      <c r="G378" s="127"/>
      <c r="H378" s="143"/>
      <c r="I378" s="143"/>
      <c r="K378" s="6"/>
      <c r="L378" s="6"/>
    </row>
    <row r="379" spans="1:12" x14ac:dyDescent="0.2">
      <c r="A379" s="477"/>
      <c r="B379" s="135"/>
      <c r="C379" s="136"/>
      <c r="D379" s="137"/>
      <c r="E379" s="138"/>
      <c r="F379" s="137"/>
      <c r="G379" s="127"/>
      <c r="H379" s="143"/>
      <c r="I379" s="143"/>
      <c r="K379" s="6"/>
      <c r="L379" s="6"/>
    </row>
    <row r="380" spans="1:12" x14ac:dyDescent="0.2">
      <c r="A380" s="477"/>
      <c r="B380" s="135"/>
      <c r="C380" s="136"/>
      <c r="D380" s="137"/>
      <c r="E380" s="138"/>
      <c r="F380" s="137"/>
      <c r="G380" s="127"/>
      <c r="H380" s="143"/>
      <c r="I380" s="143"/>
      <c r="K380" s="6"/>
      <c r="L380" s="6"/>
    </row>
    <row r="381" spans="1:12" x14ac:dyDescent="0.2">
      <c r="A381" s="477"/>
      <c r="B381" s="135"/>
      <c r="C381" s="136"/>
      <c r="D381" s="137"/>
      <c r="E381" s="138"/>
      <c r="F381" s="137"/>
      <c r="G381" s="127"/>
      <c r="H381" s="143"/>
      <c r="I381" s="143"/>
      <c r="K381" s="6"/>
      <c r="L381" s="6"/>
    </row>
    <row r="382" spans="1:12" x14ac:dyDescent="0.2">
      <c r="A382" s="477"/>
      <c r="B382" s="135"/>
      <c r="C382" s="136"/>
      <c r="D382" s="137"/>
      <c r="E382" s="138"/>
      <c r="F382" s="137"/>
      <c r="G382" s="127"/>
      <c r="H382" s="143"/>
      <c r="I382" s="143"/>
      <c r="K382" s="6"/>
      <c r="L382" s="6"/>
    </row>
    <row r="383" spans="1:12" x14ac:dyDescent="0.2">
      <c r="A383" s="477"/>
      <c r="B383" s="135"/>
      <c r="C383" s="136"/>
      <c r="D383" s="137"/>
      <c r="E383" s="138"/>
      <c r="F383" s="137"/>
      <c r="G383" s="127"/>
      <c r="H383" s="143"/>
      <c r="I383" s="143"/>
      <c r="K383" s="6"/>
      <c r="L383" s="6"/>
    </row>
    <row r="384" spans="1:12" x14ac:dyDescent="0.2">
      <c r="A384" s="477"/>
      <c r="B384" s="135"/>
      <c r="C384" s="136"/>
      <c r="D384" s="137"/>
      <c r="E384" s="138"/>
      <c r="F384" s="137"/>
      <c r="G384" s="127"/>
      <c r="H384" s="143"/>
      <c r="I384" s="143"/>
      <c r="K384" s="6"/>
      <c r="L384" s="6"/>
    </row>
    <row r="385" spans="1:12" x14ac:dyDescent="0.2">
      <c r="A385" s="477"/>
      <c r="B385" s="135"/>
      <c r="C385" s="136"/>
      <c r="D385" s="137"/>
      <c r="E385" s="138"/>
      <c r="F385" s="137"/>
      <c r="G385" s="127"/>
      <c r="H385" s="143"/>
      <c r="I385" s="143"/>
      <c r="K385" s="6"/>
      <c r="L385" s="6"/>
    </row>
    <row r="386" spans="1:12" x14ac:dyDescent="0.2">
      <c r="A386" s="477"/>
      <c r="B386" s="135"/>
      <c r="C386" s="136"/>
      <c r="D386" s="137"/>
      <c r="E386" s="138"/>
      <c r="F386" s="137"/>
      <c r="G386" s="127"/>
      <c r="H386" s="143"/>
      <c r="I386" s="143"/>
      <c r="K386" s="6"/>
      <c r="L386" s="6"/>
    </row>
    <row r="387" spans="1:12" x14ac:dyDescent="0.2">
      <c r="A387" s="477"/>
      <c r="B387" s="135"/>
      <c r="C387" s="136"/>
      <c r="D387" s="137"/>
      <c r="E387" s="138"/>
      <c r="F387" s="137"/>
      <c r="G387" s="127"/>
      <c r="H387" s="143"/>
      <c r="I387" s="143"/>
      <c r="K387" s="6"/>
      <c r="L387" s="6"/>
    </row>
    <row r="388" spans="1:12" x14ac:dyDescent="0.2">
      <c r="A388" s="477"/>
      <c r="B388" s="135"/>
      <c r="C388" s="136"/>
      <c r="D388" s="137"/>
      <c r="E388" s="138"/>
      <c r="F388" s="137"/>
      <c r="G388" s="127"/>
      <c r="H388" s="143"/>
      <c r="I388" s="143"/>
      <c r="K388" s="6"/>
      <c r="L388" s="6"/>
    </row>
    <row r="389" spans="1:12" x14ac:dyDescent="0.2">
      <c r="A389" s="477"/>
      <c r="B389" s="135"/>
      <c r="C389" s="136"/>
      <c r="D389" s="137"/>
      <c r="E389" s="138"/>
      <c r="F389" s="137"/>
      <c r="G389" s="127"/>
      <c r="H389" s="143"/>
      <c r="I389" s="143"/>
      <c r="K389" s="6"/>
      <c r="L389" s="6"/>
    </row>
    <row r="390" spans="1:12" x14ac:dyDescent="0.2">
      <c r="A390" s="477"/>
      <c r="B390" s="135"/>
      <c r="C390" s="136"/>
      <c r="D390" s="137"/>
      <c r="E390" s="138"/>
      <c r="F390" s="137"/>
      <c r="G390" s="127"/>
      <c r="H390" s="143"/>
      <c r="I390" s="143"/>
      <c r="K390" s="6"/>
      <c r="L390" s="6"/>
    </row>
    <row r="391" spans="1:12" x14ac:dyDescent="0.2">
      <c r="A391" s="477"/>
      <c r="B391" s="135"/>
      <c r="C391" s="136"/>
      <c r="D391" s="137"/>
      <c r="E391" s="138"/>
      <c r="F391" s="137"/>
      <c r="G391" s="127"/>
      <c r="H391" s="143"/>
      <c r="I391" s="143"/>
      <c r="K391" s="6"/>
      <c r="L391" s="6"/>
    </row>
    <row r="392" spans="1:12" x14ac:dyDescent="0.2">
      <c r="A392" s="477"/>
      <c r="B392" s="135"/>
      <c r="C392" s="136"/>
      <c r="D392" s="137"/>
      <c r="E392" s="138"/>
      <c r="F392" s="137"/>
      <c r="G392" s="127"/>
      <c r="H392" s="143"/>
      <c r="I392" s="143"/>
      <c r="K392" s="6"/>
      <c r="L392" s="6"/>
    </row>
    <row r="393" spans="1:12" x14ac:dyDescent="0.2">
      <c r="A393" s="477"/>
      <c r="B393" s="135"/>
      <c r="C393" s="136"/>
      <c r="D393" s="137"/>
      <c r="E393" s="138"/>
      <c r="F393" s="137"/>
      <c r="G393" s="127"/>
      <c r="H393" s="143"/>
      <c r="I393" s="143"/>
      <c r="K393" s="6"/>
      <c r="L393" s="6"/>
    </row>
    <row r="394" spans="1:12" x14ac:dyDescent="0.2">
      <c r="A394" s="477"/>
      <c r="B394" s="135"/>
      <c r="C394" s="136"/>
      <c r="D394" s="137"/>
      <c r="E394" s="138"/>
      <c r="F394" s="137"/>
      <c r="G394" s="127"/>
      <c r="H394" s="143"/>
      <c r="I394" s="143"/>
      <c r="K394" s="6"/>
      <c r="L394" s="6"/>
    </row>
    <row r="395" spans="1:12" x14ac:dyDescent="0.2">
      <c r="A395" s="477"/>
      <c r="B395" s="135"/>
      <c r="C395" s="136"/>
      <c r="D395" s="137"/>
      <c r="E395" s="138"/>
      <c r="F395" s="137"/>
      <c r="G395" s="127"/>
      <c r="H395" s="143"/>
      <c r="I395" s="143"/>
      <c r="K395" s="6"/>
      <c r="L395" s="6"/>
    </row>
    <row r="396" spans="1:12" x14ac:dyDescent="0.2">
      <c r="A396" s="477"/>
      <c r="B396" s="135"/>
      <c r="C396" s="136"/>
      <c r="D396" s="137"/>
      <c r="E396" s="138"/>
      <c r="F396" s="137"/>
      <c r="G396" s="127"/>
      <c r="H396" s="143"/>
      <c r="I396" s="143"/>
      <c r="K396" s="6"/>
      <c r="L396" s="6"/>
    </row>
    <row r="397" spans="1:12" x14ac:dyDescent="0.2">
      <c r="A397" s="477"/>
      <c r="B397" s="135"/>
      <c r="C397" s="136"/>
      <c r="D397" s="137"/>
      <c r="E397" s="138"/>
      <c r="F397" s="137"/>
      <c r="G397" s="127"/>
      <c r="H397" s="143"/>
      <c r="I397" s="143"/>
      <c r="K397" s="6"/>
      <c r="L397" s="6"/>
    </row>
    <row r="398" spans="1:12" x14ac:dyDescent="0.2">
      <c r="A398" s="477"/>
      <c r="B398" s="135"/>
      <c r="C398" s="136"/>
      <c r="D398" s="137"/>
      <c r="E398" s="138"/>
      <c r="F398" s="137"/>
      <c r="G398" s="127"/>
      <c r="H398" s="143"/>
      <c r="I398" s="143"/>
      <c r="K398" s="6"/>
      <c r="L398" s="6"/>
    </row>
    <row r="399" spans="1:12" x14ac:dyDescent="0.2">
      <c r="A399" s="477"/>
      <c r="B399" s="135"/>
      <c r="C399" s="136"/>
      <c r="D399" s="137"/>
      <c r="E399" s="138"/>
      <c r="F399" s="137"/>
      <c r="G399" s="127"/>
      <c r="H399" s="143"/>
      <c r="I399" s="143"/>
      <c r="K399" s="6"/>
      <c r="L399" s="6"/>
    </row>
    <row r="400" spans="1:12" x14ac:dyDescent="0.2">
      <c r="A400" s="477"/>
      <c r="B400" s="135"/>
      <c r="C400" s="136"/>
      <c r="D400" s="137"/>
      <c r="E400" s="138"/>
      <c r="F400" s="137"/>
      <c r="G400" s="127"/>
      <c r="H400" s="143"/>
      <c r="I400" s="143"/>
      <c r="K400" s="6"/>
      <c r="L400" s="6"/>
    </row>
    <row r="401" spans="1:12" x14ac:dyDescent="0.2">
      <c r="A401" s="477"/>
      <c r="B401" s="135"/>
      <c r="C401" s="136"/>
      <c r="D401" s="137"/>
      <c r="E401" s="138"/>
      <c r="F401" s="137"/>
      <c r="G401" s="127"/>
      <c r="H401" s="143"/>
      <c r="I401" s="143"/>
      <c r="K401" s="6"/>
      <c r="L401" s="6"/>
    </row>
    <row r="402" spans="1:12" x14ac:dyDescent="0.2">
      <c r="A402" s="477"/>
      <c r="B402" s="135"/>
      <c r="C402" s="136"/>
      <c r="D402" s="137"/>
      <c r="E402" s="138"/>
      <c r="F402" s="137"/>
      <c r="G402" s="127"/>
      <c r="H402" s="143"/>
      <c r="I402" s="143"/>
      <c r="K402" s="6"/>
      <c r="L402" s="6"/>
    </row>
    <row r="403" spans="1:12" x14ac:dyDescent="0.2">
      <c r="A403" s="477"/>
      <c r="B403" s="135"/>
      <c r="C403" s="136"/>
      <c r="D403" s="137"/>
      <c r="E403" s="138"/>
      <c r="F403" s="137"/>
      <c r="G403" s="127"/>
      <c r="H403" s="143"/>
      <c r="I403" s="143"/>
      <c r="K403" s="6"/>
      <c r="L403" s="6"/>
    </row>
    <row r="404" spans="1:12" x14ac:dyDescent="0.2">
      <c r="A404" s="477"/>
      <c r="B404" s="135"/>
      <c r="C404" s="136"/>
      <c r="D404" s="137"/>
      <c r="E404" s="138"/>
      <c r="F404" s="137"/>
      <c r="G404" s="127"/>
      <c r="H404" s="143"/>
      <c r="I404" s="143"/>
      <c r="K404" s="6"/>
      <c r="L404" s="6"/>
    </row>
    <row r="405" spans="1:12" x14ac:dyDescent="0.2">
      <c r="A405" s="477"/>
      <c r="B405" s="135"/>
      <c r="C405" s="136"/>
      <c r="D405" s="137"/>
      <c r="E405" s="138"/>
      <c r="F405" s="137"/>
      <c r="G405" s="127"/>
      <c r="H405" s="143"/>
      <c r="I405" s="143"/>
      <c r="K405" s="6"/>
      <c r="L405" s="6"/>
    </row>
    <row r="406" spans="1:12" x14ac:dyDescent="0.2">
      <c r="A406" s="477"/>
      <c r="B406" s="135"/>
      <c r="C406" s="136"/>
      <c r="D406" s="137"/>
      <c r="E406" s="138"/>
      <c r="F406" s="137"/>
      <c r="G406" s="127"/>
      <c r="H406" s="143"/>
      <c r="I406" s="143"/>
      <c r="K406" s="6"/>
      <c r="L406" s="6"/>
    </row>
    <row r="407" spans="1:12" x14ac:dyDescent="0.2">
      <c r="A407" s="477"/>
      <c r="B407" s="135"/>
      <c r="C407" s="136"/>
      <c r="D407" s="137"/>
      <c r="E407" s="138"/>
      <c r="F407" s="137"/>
      <c r="G407" s="127"/>
      <c r="H407" s="143"/>
      <c r="I407" s="143"/>
      <c r="K407" s="6"/>
      <c r="L407" s="6"/>
    </row>
    <row r="408" spans="1:12" x14ac:dyDescent="0.2">
      <c r="A408" s="477"/>
      <c r="B408" s="135"/>
      <c r="C408" s="136"/>
      <c r="D408" s="137"/>
      <c r="E408" s="138"/>
      <c r="F408" s="137"/>
      <c r="G408" s="127"/>
      <c r="H408" s="143"/>
      <c r="I408" s="143"/>
      <c r="K408" s="6"/>
      <c r="L408" s="6"/>
    </row>
    <row r="409" spans="1:12" x14ac:dyDescent="0.2">
      <c r="A409" s="477"/>
      <c r="B409" s="135"/>
      <c r="C409" s="136"/>
      <c r="D409" s="137"/>
      <c r="E409" s="138"/>
      <c r="F409" s="137"/>
      <c r="G409" s="127"/>
      <c r="H409" s="143"/>
      <c r="I409" s="143"/>
      <c r="K409" s="6"/>
      <c r="L409" s="6"/>
    </row>
    <row r="410" spans="1:12" x14ac:dyDescent="0.2">
      <c r="A410" s="477"/>
      <c r="B410" s="135"/>
      <c r="C410" s="136"/>
      <c r="D410" s="137"/>
      <c r="E410" s="138"/>
      <c r="F410" s="137"/>
      <c r="G410" s="127"/>
      <c r="H410" s="143"/>
      <c r="I410" s="143"/>
      <c r="K410" s="6"/>
      <c r="L410" s="6"/>
    </row>
    <row r="411" spans="1:12" x14ac:dyDescent="0.2">
      <c r="A411" s="477"/>
      <c r="B411" s="135"/>
      <c r="C411" s="136"/>
      <c r="D411" s="137"/>
      <c r="E411" s="138"/>
      <c r="F411" s="137"/>
      <c r="G411" s="127"/>
      <c r="H411" s="143"/>
      <c r="I411" s="143"/>
      <c r="K411" s="6"/>
      <c r="L411" s="6"/>
    </row>
    <row r="412" spans="1:12" x14ac:dyDescent="0.2">
      <c r="A412" s="477"/>
      <c r="B412" s="135"/>
      <c r="C412" s="136"/>
      <c r="D412" s="137"/>
      <c r="E412" s="138"/>
      <c r="F412" s="137"/>
      <c r="G412" s="127"/>
      <c r="H412" s="143"/>
      <c r="I412" s="143"/>
      <c r="K412" s="6"/>
      <c r="L412" s="6"/>
    </row>
    <row r="413" spans="1:12" x14ac:dyDescent="0.2">
      <c r="A413" s="477"/>
      <c r="B413" s="135"/>
      <c r="C413" s="136"/>
      <c r="D413" s="137"/>
      <c r="E413" s="138"/>
      <c r="F413" s="137"/>
      <c r="G413" s="127"/>
      <c r="H413" s="143"/>
      <c r="I413" s="143"/>
      <c r="K413" s="6"/>
      <c r="L413" s="6"/>
    </row>
    <row r="414" spans="1:12" x14ac:dyDescent="0.2">
      <c r="A414" s="477"/>
      <c r="B414" s="135"/>
      <c r="C414" s="136"/>
      <c r="D414" s="137"/>
      <c r="E414" s="138"/>
      <c r="F414" s="137"/>
      <c r="G414" s="127"/>
      <c r="H414" s="143"/>
      <c r="I414" s="143"/>
      <c r="K414" s="6"/>
      <c r="L414" s="6"/>
    </row>
    <row r="415" spans="1:12" x14ac:dyDescent="0.2">
      <c r="A415" s="477"/>
      <c r="B415" s="135"/>
      <c r="C415" s="136"/>
      <c r="D415" s="137"/>
      <c r="E415" s="138"/>
      <c r="F415" s="137"/>
      <c r="G415" s="127"/>
      <c r="H415" s="143"/>
      <c r="I415" s="143"/>
      <c r="K415" s="6"/>
      <c r="L415" s="6"/>
    </row>
    <row r="416" spans="1:12" x14ac:dyDescent="0.2">
      <c r="A416" s="477"/>
      <c r="B416" s="135"/>
      <c r="C416" s="136"/>
      <c r="D416" s="137"/>
      <c r="E416" s="138"/>
      <c r="F416" s="137"/>
      <c r="G416" s="127"/>
      <c r="H416" s="143"/>
      <c r="I416" s="143"/>
      <c r="K416" s="6"/>
      <c r="L416" s="6"/>
    </row>
    <row r="417" spans="1:12" x14ac:dyDescent="0.2">
      <c r="A417" s="477"/>
      <c r="B417" s="135"/>
      <c r="C417" s="136"/>
      <c r="D417" s="137"/>
      <c r="E417" s="138"/>
      <c r="F417" s="137"/>
      <c r="G417" s="127"/>
      <c r="H417" s="143"/>
      <c r="I417" s="143"/>
      <c r="K417" s="6"/>
      <c r="L417" s="6"/>
    </row>
    <row r="418" spans="1:12" x14ac:dyDescent="0.2">
      <c r="A418" s="477"/>
      <c r="B418" s="135"/>
      <c r="C418" s="136"/>
      <c r="D418" s="137"/>
      <c r="E418" s="138"/>
      <c r="F418" s="137"/>
      <c r="G418" s="127"/>
      <c r="H418" s="143"/>
      <c r="I418" s="143"/>
      <c r="K418" s="6"/>
      <c r="L418" s="6"/>
    </row>
    <row r="419" spans="1:12" x14ac:dyDescent="0.2">
      <c r="A419" s="477"/>
      <c r="B419" s="135"/>
      <c r="C419" s="136"/>
      <c r="D419" s="137"/>
      <c r="E419" s="138"/>
      <c r="F419" s="137"/>
      <c r="G419" s="127"/>
      <c r="H419" s="143"/>
      <c r="I419" s="143"/>
      <c r="K419" s="6"/>
      <c r="L419" s="6"/>
    </row>
    <row r="420" spans="1:12" x14ac:dyDescent="0.2">
      <c r="A420" s="477"/>
      <c r="B420" s="135"/>
      <c r="C420" s="136"/>
      <c r="D420" s="137"/>
      <c r="E420" s="138"/>
      <c r="F420" s="137"/>
      <c r="G420" s="127"/>
      <c r="H420" s="143"/>
      <c r="I420" s="143"/>
      <c r="K420" s="6"/>
      <c r="L420" s="6"/>
    </row>
    <row r="421" spans="1:12" x14ac:dyDescent="0.2">
      <c r="A421" s="477"/>
      <c r="B421" s="135"/>
      <c r="C421" s="136"/>
      <c r="D421" s="137"/>
      <c r="E421" s="138"/>
      <c r="F421" s="137"/>
      <c r="G421" s="127"/>
      <c r="H421" s="143"/>
      <c r="I421" s="143"/>
      <c r="K421" s="6"/>
      <c r="L421" s="6"/>
    </row>
    <row r="422" spans="1:12" x14ac:dyDescent="0.2">
      <c r="A422" s="477"/>
      <c r="B422" s="135"/>
      <c r="C422" s="136"/>
      <c r="D422" s="137"/>
      <c r="E422" s="138"/>
      <c r="F422" s="137"/>
      <c r="G422" s="127"/>
      <c r="H422" s="143"/>
      <c r="I422" s="143"/>
      <c r="K422" s="6"/>
      <c r="L422" s="6"/>
    </row>
    <row r="423" spans="1:12" x14ac:dyDescent="0.2">
      <c r="A423" s="477"/>
      <c r="B423" s="135"/>
      <c r="C423" s="136"/>
      <c r="D423" s="137"/>
      <c r="E423" s="138"/>
      <c r="F423" s="137"/>
      <c r="G423" s="127"/>
      <c r="H423" s="143"/>
      <c r="I423" s="143"/>
      <c r="K423" s="6"/>
      <c r="L423" s="6"/>
    </row>
    <row r="424" spans="1:12" x14ac:dyDescent="0.2">
      <c r="A424" s="477"/>
      <c r="B424" s="135"/>
      <c r="C424" s="136"/>
      <c r="D424" s="137"/>
      <c r="E424" s="138"/>
      <c r="F424" s="137"/>
      <c r="G424" s="127"/>
      <c r="H424" s="143"/>
      <c r="I424" s="143"/>
      <c r="K424" s="6"/>
      <c r="L424" s="6"/>
    </row>
    <row r="425" spans="1:12" x14ac:dyDescent="0.2">
      <c r="A425" s="477"/>
      <c r="B425" s="135"/>
      <c r="C425" s="136"/>
      <c r="D425" s="137"/>
      <c r="E425" s="138"/>
      <c r="F425" s="137"/>
      <c r="G425" s="127"/>
      <c r="H425" s="143"/>
      <c r="I425" s="143"/>
      <c r="K425" s="6"/>
      <c r="L425" s="6"/>
    </row>
    <row r="426" spans="1:12" x14ac:dyDescent="0.2">
      <c r="A426" s="477"/>
      <c r="B426" s="135"/>
      <c r="C426" s="136"/>
      <c r="D426" s="137"/>
      <c r="E426" s="138"/>
      <c r="F426" s="137"/>
      <c r="G426" s="127"/>
      <c r="H426" s="143"/>
      <c r="I426" s="143"/>
      <c r="K426" s="6"/>
      <c r="L426" s="6"/>
    </row>
    <row r="427" spans="1:12" x14ac:dyDescent="0.2">
      <c r="A427" s="477"/>
      <c r="B427" s="135"/>
      <c r="C427" s="136"/>
      <c r="D427" s="137"/>
      <c r="E427" s="138"/>
      <c r="F427" s="137"/>
      <c r="G427" s="127"/>
      <c r="H427" s="143"/>
      <c r="I427" s="143"/>
      <c r="K427" s="6"/>
      <c r="L427" s="6"/>
    </row>
    <row r="428" spans="1:12" x14ac:dyDescent="0.2">
      <c r="A428" s="477"/>
      <c r="B428" s="135"/>
      <c r="C428" s="136"/>
      <c r="D428" s="137"/>
      <c r="E428" s="138"/>
      <c r="F428" s="137"/>
      <c r="G428" s="127"/>
      <c r="H428" s="143"/>
      <c r="I428" s="143"/>
      <c r="K428" s="6"/>
      <c r="L428" s="6"/>
    </row>
    <row r="429" spans="1:12" x14ac:dyDescent="0.2">
      <c r="A429" s="477"/>
      <c r="B429" s="135"/>
      <c r="C429" s="136"/>
      <c r="D429" s="137"/>
      <c r="E429" s="138"/>
      <c r="F429" s="137"/>
      <c r="G429" s="127"/>
      <c r="H429" s="143"/>
      <c r="I429" s="143"/>
      <c r="K429" s="6"/>
      <c r="L429" s="6"/>
    </row>
    <row r="430" spans="1:12" x14ac:dyDescent="0.2">
      <c r="A430" s="477"/>
      <c r="B430" s="135"/>
      <c r="C430" s="136"/>
      <c r="D430" s="137"/>
      <c r="E430" s="138"/>
      <c r="F430" s="137"/>
      <c r="G430" s="127"/>
      <c r="H430" s="143"/>
      <c r="I430" s="143"/>
      <c r="K430" s="6"/>
      <c r="L430" s="6"/>
    </row>
    <row r="431" spans="1:12" x14ac:dyDescent="0.2">
      <c r="A431" s="477"/>
      <c r="B431" s="135"/>
      <c r="C431" s="136"/>
      <c r="D431" s="137"/>
      <c r="E431" s="138"/>
      <c r="F431" s="137"/>
      <c r="G431" s="127"/>
      <c r="H431" s="143"/>
      <c r="I431" s="143"/>
      <c r="K431" s="6"/>
      <c r="L431" s="6"/>
    </row>
    <row r="432" spans="1:12" x14ac:dyDescent="0.2">
      <c r="A432" s="477"/>
      <c r="B432" s="135"/>
      <c r="C432" s="136"/>
      <c r="D432" s="137"/>
      <c r="E432" s="138"/>
      <c r="F432" s="137"/>
      <c r="G432" s="127"/>
      <c r="H432" s="143"/>
      <c r="I432" s="143"/>
      <c r="K432" s="6"/>
      <c r="L432" s="6"/>
    </row>
    <row r="433" spans="1:12" x14ac:dyDescent="0.2">
      <c r="A433" s="477"/>
      <c r="B433" s="135"/>
      <c r="C433" s="136"/>
      <c r="D433" s="137"/>
      <c r="E433" s="138"/>
      <c r="F433" s="137"/>
      <c r="G433" s="127"/>
      <c r="H433" s="143"/>
      <c r="I433" s="143"/>
      <c r="K433" s="6"/>
      <c r="L433" s="6"/>
    </row>
    <row r="434" spans="1:12" x14ac:dyDescent="0.2">
      <c r="A434" s="477"/>
      <c r="B434" s="135"/>
      <c r="C434" s="136"/>
      <c r="D434" s="137"/>
      <c r="E434" s="138"/>
      <c r="F434" s="137"/>
      <c r="G434" s="127"/>
      <c r="H434" s="143"/>
      <c r="I434" s="143"/>
      <c r="K434" s="6"/>
      <c r="L434" s="6"/>
    </row>
    <row r="435" spans="1:12" x14ac:dyDescent="0.2">
      <c r="A435" s="477"/>
      <c r="B435" s="135"/>
      <c r="C435" s="136"/>
      <c r="D435" s="137"/>
      <c r="E435" s="138"/>
      <c r="F435" s="137"/>
      <c r="G435" s="127"/>
      <c r="H435" s="143"/>
      <c r="I435" s="143"/>
      <c r="K435" s="6"/>
      <c r="L435" s="6"/>
    </row>
    <row r="436" spans="1:12" x14ac:dyDescent="0.2">
      <c r="A436" s="477"/>
      <c r="B436" s="135"/>
      <c r="C436" s="136"/>
      <c r="D436" s="137"/>
      <c r="E436" s="138"/>
      <c r="F436" s="137"/>
      <c r="G436" s="127"/>
      <c r="H436" s="143"/>
      <c r="I436" s="143"/>
      <c r="K436" s="6"/>
      <c r="L436" s="6"/>
    </row>
    <row r="437" spans="1:12" x14ac:dyDescent="0.2">
      <c r="A437" s="477"/>
      <c r="B437" s="135"/>
      <c r="C437" s="136"/>
      <c r="D437" s="137"/>
      <c r="E437" s="138"/>
      <c r="F437" s="137"/>
      <c r="G437" s="127"/>
      <c r="H437" s="143"/>
      <c r="I437" s="143"/>
      <c r="K437" s="6"/>
      <c r="L437" s="6"/>
    </row>
    <row r="438" spans="1:12" x14ac:dyDescent="0.2">
      <c r="A438" s="477"/>
      <c r="B438" s="135"/>
      <c r="C438" s="136"/>
      <c r="D438" s="137"/>
      <c r="E438" s="138"/>
      <c r="F438" s="137"/>
      <c r="G438" s="127"/>
      <c r="H438" s="143"/>
      <c r="I438" s="143"/>
      <c r="K438" s="6"/>
      <c r="L438" s="6"/>
    </row>
    <row r="439" spans="1:12" x14ac:dyDescent="0.2">
      <c r="A439" s="477"/>
      <c r="B439" s="135"/>
      <c r="C439" s="136"/>
      <c r="D439" s="137"/>
      <c r="E439" s="138"/>
      <c r="F439" s="137"/>
      <c r="G439" s="127"/>
      <c r="H439" s="143"/>
      <c r="I439" s="143"/>
      <c r="K439" s="6"/>
      <c r="L439" s="6"/>
    </row>
    <row r="440" spans="1:12" x14ac:dyDescent="0.2">
      <c r="A440" s="477"/>
      <c r="B440" s="135"/>
      <c r="C440" s="136"/>
      <c r="D440" s="137"/>
      <c r="E440" s="138"/>
      <c r="F440" s="137"/>
      <c r="G440" s="127"/>
      <c r="H440" s="143"/>
      <c r="I440" s="143"/>
      <c r="K440" s="6"/>
      <c r="L440" s="6"/>
    </row>
    <row r="441" spans="1:12" x14ac:dyDescent="0.2">
      <c r="A441" s="477"/>
      <c r="B441" s="135"/>
      <c r="C441" s="136"/>
      <c r="D441" s="137"/>
      <c r="E441" s="138"/>
      <c r="F441" s="137"/>
      <c r="G441" s="127"/>
      <c r="H441" s="143"/>
      <c r="I441" s="143"/>
      <c r="K441" s="6"/>
      <c r="L441" s="6"/>
    </row>
    <row r="442" spans="1:12" x14ac:dyDescent="0.2">
      <c r="A442" s="477"/>
      <c r="B442" s="135"/>
      <c r="C442" s="136"/>
      <c r="D442" s="137"/>
      <c r="E442" s="138"/>
      <c r="F442" s="137"/>
      <c r="G442" s="127"/>
      <c r="H442" s="143"/>
      <c r="I442" s="143"/>
      <c r="K442" s="6"/>
      <c r="L442" s="6"/>
    </row>
    <row r="443" spans="1:12" x14ac:dyDescent="0.2">
      <c r="A443" s="477"/>
      <c r="B443" s="135"/>
      <c r="C443" s="136"/>
      <c r="D443" s="137"/>
      <c r="E443" s="138"/>
      <c r="F443" s="137"/>
      <c r="G443" s="127"/>
      <c r="H443" s="143"/>
      <c r="I443" s="143"/>
      <c r="K443" s="6"/>
      <c r="L443" s="6"/>
    </row>
    <row r="444" spans="1:12" x14ac:dyDescent="0.2">
      <c r="A444" s="477"/>
      <c r="B444" s="135"/>
      <c r="C444" s="136"/>
      <c r="D444" s="137"/>
      <c r="E444" s="138"/>
      <c r="F444" s="137"/>
      <c r="G444" s="127"/>
      <c r="H444" s="143"/>
      <c r="I444" s="143"/>
      <c r="K444" s="6"/>
      <c r="L444" s="6"/>
    </row>
    <row r="445" spans="1:12" x14ac:dyDescent="0.2">
      <c r="A445" s="477"/>
      <c r="B445" s="135"/>
      <c r="C445" s="136"/>
      <c r="D445" s="137"/>
      <c r="E445" s="138"/>
      <c r="F445" s="137"/>
      <c r="G445" s="127"/>
      <c r="H445" s="143"/>
      <c r="I445" s="143"/>
      <c r="K445" s="6"/>
      <c r="L445" s="6"/>
    </row>
    <row r="446" spans="1:12" x14ac:dyDescent="0.2">
      <c r="A446" s="477"/>
      <c r="B446" s="135"/>
      <c r="C446" s="136"/>
      <c r="D446" s="137"/>
      <c r="E446" s="138"/>
      <c r="F446" s="137"/>
      <c r="G446" s="127"/>
      <c r="H446" s="143"/>
      <c r="I446" s="143"/>
      <c r="K446" s="6"/>
      <c r="L446" s="6"/>
    </row>
    <row r="447" spans="1:12" x14ac:dyDescent="0.2">
      <c r="A447" s="477"/>
      <c r="B447" s="135"/>
      <c r="C447" s="136"/>
      <c r="D447" s="137"/>
      <c r="E447" s="138"/>
      <c r="F447" s="137"/>
      <c r="G447" s="127"/>
      <c r="H447" s="143"/>
      <c r="I447" s="143"/>
      <c r="K447" s="6"/>
      <c r="L447" s="6"/>
    </row>
    <row r="448" spans="1:12" x14ac:dyDescent="0.2">
      <c r="A448" s="477"/>
      <c r="B448" s="135"/>
      <c r="C448" s="136"/>
      <c r="D448" s="137"/>
      <c r="E448" s="138"/>
      <c r="F448" s="137"/>
      <c r="G448" s="127"/>
      <c r="H448" s="143"/>
      <c r="I448" s="143"/>
      <c r="K448" s="6"/>
      <c r="L448" s="6"/>
    </row>
    <row r="449" spans="1:12" x14ac:dyDescent="0.2">
      <c r="A449" s="477"/>
      <c r="B449" s="135"/>
      <c r="C449" s="136"/>
      <c r="D449" s="137"/>
      <c r="E449" s="138"/>
      <c r="F449" s="137"/>
      <c r="G449" s="127"/>
      <c r="H449" s="143"/>
      <c r="I449" s="143"/>
      <c r="K449" s="6"/>
      <c r="L449" s="6"/>
    </row>
    <row r="450" spans="1:12" x14ac:dyDescent="0.2">
      <c r="A450" s="477"/>
      <c r="B450" s="135"/>
      <c r="C450" s="136"/>
      <c r="D450" s="137"/>
      <c r="E450" s="138"/>
      <c r="F450" s="137"/>
      <c r="G450" s="127"/>
      <c r="H450" s="143"/>
      <c r="I450" s="143"/>
      <c r="K450" s="6"/>
      <c r="L450" s="6"/>
    </row>
    <row r="451" spans="1:12" x14ac:dyDescent="0.2">
      <c r="A451" s="477"/>
      <c r="B451" s="135"/>
      <c r="C451" s="136"/>
      <c r="D451" s="137"/>
      <c r="E451" s="138"/>
      <c r="F451" s="137"/>
      <c r="G451" s="127"/>
      <c r="H451" s="143"/>
      <c r="I451" s="143"/>
      <c r="K451" s="6"/>
      <c r="L451" s="6"/>
    </row>
    <row r="452" spans="1:12" x14ac:dyDescent="0.2">
      <c r="A452" s="477"/>
      <c r="B452" s="135"/>
      <c r="C452" s="136"/>
      <c r="D452" s="137"/>
      <c r="E452" s="138"/>
      <c r="F452" s="137"/>
      <c r="G452" s="127"/>
      <c r="H452" s="143"/>
      <c r="I452" s="143"/>
      <c r="K452" s="6"/>
      <c r="L452" s="6"/>
    </row>
    <row r="453" spans="1:12" x14ac:dyDescent="0.2">
      <c r="A453" s="477"/>
      <c r="B453" s="135"/>
      <c r="C453" s="136"/>
      <c r="D453" s="137"/>
      <c r="E453" s="138"/>
      <c r="F453" s="137"/>
      <c r="G453" s="127"/>
      <c r="H453" s="143"/>
      <c r="I453" s="143"/>
      <c r="K453" s="6"/>
      <c r="L453" s="6"/>
    </row>
    <row r="454" spans="1:12" x14ac:dyDescent="0.2">
      <c r="A454" s="477"/>
      <c r="B454" s="135"/>
      <c r="C454" s="136"/>
      <c r="D454" s="137"/>
      <c r="E454" s="138"/>
      <c r="F454" s="137"/>
      <c r="G454" s="127"/>
      <c r="H454" s="143"/>
      <c r="I454" s="143"/>
      <c r="K454" s="6"/>
      <c r="L454" s="6"/>
    </row>
    <row r="455" spans="1:12" x14ac:dyDescent="0.2">
      <c r="A455" s="477"/>
      <c r="B455" s="135"/>
      <c r="C455" s="136"/>
      <c r="D455" s="137"/>
      <c r="E455" s="138"/>
      <c r="F455" s="137"/>
      <c r="G455" s="127"/>
      <c r="H455" s="143"/>
      <c r="I455" s="143"/>
      <c r="K455" s="6"/>
      <c r="L455" s="6"/>
    </row>
    <row r="456" spans="1:12" x14ac:dyDescent="0.2">
      <c r="A456" s="477"/>
      <c r="B456" s="135"/>
      <c r="C456" s="136"/>
      <c r="D456" s="137"/>
      <c r="E456" s="138"/>
      <c r="F456" s="137"/>
      <c r="G456" s="127"/>
      <c r="H456" s="143"/>
      <c r="I456" s="143"/>
      <c r="K456" s="6"/>
      <c r="L456" s="6"/>
    </row>
    <row r="457" spans="1:12" x14ac:dyDescent="0.2">
      <c r="A457" s="477"/>
      <c r="B457" s="135"/>
      <c r="C457" s="136"/>
      <c r="D457" s="137"/>
      <c r="E457" s="138"/>
      <c r="F457" s="137"/>
      <c r="G457" s="127"/>
      <c r="H457" s="143"/>
      <c r="I457" s="143"/>
      <c r="K457" s="6"/>
      <c r="L457" s="6"/>
    </row>
    <row r="458" spans="1:12" x14ac:dyDescent="0.2">
      <c r="A458" s="477"/>
      <c r="B458" s="135"/>
      <c r="C458" s="136"/>
      <c r="D458" s="137"/>
      <c r="E458" s="138"/>
      <c r="F458" s="137"/>
      <c r="G458" s="127"/>
      <c r="H458" s="143"/>
      <c r="I458" s="143"/>
      <c r="K458" s="6"/>
      <c r="L458" s="6"/>
    </row>
    <row r="459" spans="1:12" x14ac:dyDescent="0.2">
      <c r="A459" s="477"/>
      <c r="B459" s="135"/>
      <c r="C459" s="136"/>
      <c r="D459" s="137"/>
      <c r="E459" s="138"/>
      <c r="F459" s="137"/>
      <c r="G459" s="127"/>
      <c r="H459" s="143"/>
      <c r="I459" s="143"/>
      <c r="K459" s="6"/>
      <c r="L459" s="6"/>
    </row>
    <row r="460" spans="1:12" x14ac:dyDescent="0.2">
      <c r="A460" s="477"/>
      <c r="B460" s="135"/>
      <c r="C460" s="136"/>
      <c r="D460" s="137"/>
      <c r="E460" s="138"/>
      <c r="F460" s="137"/>
      <c r="G460" s="127"/>
      <c r="H460" s="143"/>
      <c r="I460" s="143"/>
      <c r="K460" s="6"/>
      <c r="L460" s="6"/>
    </row>
    <row r="461" spans="1:12" x14ac:dyDescent="0.2">
      <c r="A461" s="477"/>
      <c r="B461" s="135"/>
      <c r="C461" s="136"/>
      <c r="D461" s="137"/>
      <c r="E461" s="138"/>
      <c r="F461" s="137"/>
      <c r="G461" s="127"/>
      <c r="H461" s="143"/>
      <c r="I461" s="143"/>
      <c r="K461" s="6"/>
      <c r="L461" s="6"/>
    </row>
    <row r="462" spans="1:12" x14ac:dyDescent="0.2">
      <c r="A462" s="477"/>
      <c r="B462" s="135"/>
      <c r="C462" s="136"/>
      <c r="D462" s="137"/>
      <c r="E462" s="138"/>
      <c r="F462" s="137"/>
      <c r="G462" s="127"/>
      <c r="H462" s="143"/>
      <c r="I462" s="143"/>
      <c r="K462" s="6"/>
      <c r="L462" s="6"/>
    </row>
    <row r="463" spans="1:12" x14ac:dyDescent="0.2">
      <c r="A463" s="477"/>
      <c r="B463" s="135"/>
      <c r="C463" s="136"/>
      <c r="D463" s="137"/>
      <c r="E463" s="138"/>
      <c r="F463" s="137"/>
      <c r="G463" s="127"/>
      <c r="H463" s="143"/>
      <c r="I463" s="143"/>
      <c r="K463" s="6"/>
      <c r="L463" s="6"/>
    </row>
    <row r="464" spans="1:12" x14ac:dyDescent="0.2">
      <c r="A464" s="477"/>
      <c r="B464" s="135"/>
      <c r="C464" s="136"/>
      <c r="D464" s="137"/>
      <c r="E464" s="138"/>
      <c r="F464" s="137"/>
      <c r="G464" s="127"/>
      <c r="H464" s="143"/>
      <c r="I464" s="143"/>
      <c r="K464" s="6"/>
      <c r="L464" s="6"/>
    </row>
    <row r="465" spans="1:12" x14ac:dyDescent="0.2">
      <c r="A465" s="477"/>
      <c r="B465" s="135"/>
      <c r="C465" s="136"/>
      <c r="D465" s="137"/>
      <c r="E465" s="138"/>
      <c r="F465" s="137"/>
      <c r="G465" s="127"/>
      <c r="H465" s="143"/>
      <c r="I465" s="143"/>
      <c r="K465" s="6"/>
      <c r="L465" s="6"/>
    </row>
    <row r="466" spans="1:12" x14ac:dyDescent="0.2">
      <c r="A466" s="477"/>
      <c r="B466" s="135"/>
      <c r="C466" s="136"/>
      <c r="D466" s="137"/>
      <c r="E466" s="138"/>
      <c r="F466" s="137"/>
      <c r="G466" s="127"/>
      <c r="H466" s="143"/>
      <c r="I466" s="143"/>
      <c r="K466" s="6"/>
      <c r="L466" s="6"/>
    </row>
    <row r="467" spans="1:12" x14ac:dyDescent="0.2">
      <c r="A467" s="477"/>
      <c r="B467" s="135"/>
      <c r="C467" s="136"/>
      <c r="D467" s="137"/>
      <c r="E467" s="138"/>
      <c r="F467" s="137"/>
      <c r="G467" s="127"/>
      <c r="H467" s="143"/>
      <c r="I467" s="143"/>
      <c r="K467" s="6"/>
      <c r="L467" s="6"/>
    </row>
    <row r="468" spans="1:12" x14ac:dyDescent="0.2">
      <c r="A468" s="477"/>
      <c r="B468" s="135"/>
      <c r="C468" s="136"/>
      <c r="D468" s="137"/>
      <c r="E468" s="138"/>
      <c r="F468" s="137"/>
      <c r="G468" s="127"/>
      <c r="H468" s="143"/>
      <c r="I468" s="143"/>
      <c r="K468" s="6"/>
      <c r="L468" s="6"/>
    </row>
    <row r="469" spans="1:12" x14ac:dyDescent="0.2">
      <c r="A469" s="477"/>
      <c r="B469" s="135"/>
      <c r="C469" s="136"/>
      <c r="D469" s="137"/>
      <c r="E469" s="138"/>
      <c r="F469" s="137"/>
      <c r="G469" s="127"/>
      <c r="H469" s="143"/>
      <c r="I469" s="143"/>
      <c r="K469" s="6"/>
      <c r="L469" s="6"/>
    </row>
    <row r="470" spans="1:12" x14ac:dyDescent="0.2">
      <c r="A470" s="477"/>
      <c r="B470" s="135"/>
      <c r="C470" s="136"/>
      <c r="D470" s="137"/>
      <c r="E470" s="138"/>
      <c r="F470" s="137"/>
      <c r="G470" s="127"/>
      <c r="H470" s="143"/>
      <c r="I470" s="143"/>
      <c r="K470" s="6"/>
      <c r="L470" s="6"/>
    </row>
    <row r="471" spans="1:12" x14ac:dyDescent="0.2">
      <c r="A471" s="477"/>
      <c r="B471" s="135"/>
      <c r="C471" s="136"/>
      <c r="D471" s="137"/>
      <c r="E471" s="138"/>
      <c r="F471" s="137"/>
      <c r="G471" s="127"/>
      <c r="H471" s="143"/>
      <c r="I471" s="143"/>
      <c r="K471" s="6"/>
      <c r="L471" s="6"/>
    </row>
    <row r="472" spans="1:12" x14ac:dyDescent="0.2">
      <c r="A472" s="477"/>
      <c r="B472" s="135"/>
      <c r="C472" s="136"/>
      <c r="D472" s="137"/>
      <c r="E472" s="138"/>
      <c r="F472" s="137"/>
      <c r="G472" s="127"/>
      <c r="H472" s="143"/>
      <c r="I472" s="143"/>
      <c r="K472" s="6"/>
      <c r="L472" s="6"/>
    </row>
    <row r="473" spans="1:12" x14ac:dyDescent="0.2">
      <c r="A473" s="477"/>
      <c r="B473" s="135"/>
      <c r="C473" s="136"/>
      <c r="D473" s="137"/>
      <c r="E473" s="138"/>
      <c r="F473" s="137"/>
      <c r="G473" s="127"/>
      <c r="H473" s="143"/>
      <c r="I473" s="143"/>
      <c r="K473" s="6"/>
      <c r="L473" s="6"/>
    </row>
    <row r="474" spans="1:12" x14ac:dyDescent="0.2">
      <c r="A474" s="477"/>
      <c r="B474" s="135"/>
      <c r="C474" s="136"/>
      <c r="D474" s="137"/>
      <c r="E474" s="138"/>
      <c r="F474" s="137"/>
      <c r="G474" s="127"/>
      <c r="H474" s="143"/>
      <c r="I474" s="143"/>
      <c r="K474" s="6"/>
      <c r="L474" s="6"/>
    </row>
    <row r="475" spans="1:12" x14ac:dyDescent="0.2">
      <c r="A475" s="477"/>
      <c r="B475" s="135"/>
      <c r="C475" s="136"/>
      <c r="D475" s="137"/>
      <c r="E475" s="138"/>
      <c r="F475" s="137"/>
      <c r="G475" s="127"/>
      <c r="H475" s="143"/>
      <c r="I475" s="143"/>
      <c r="K475" s="6"/>
      <c r="L475" s="6"/>
    </row>
    <row r="476" spans="1:12" x14ac:dyDescent="0.2">
      <c r="A476" s="477"/>
      <c r="B476" s="135"/>
      <c r="C476" s="136"/>
      <c r="D476" s="137"/>
      <c r="E476" s="138"/>
      <c r="F476" s="137"/>
      <c r="G476" s="127"/>
      <c r="H476" s="143"/>
      <c r="I476" s="143"/>
      <c r="K476" s="6"/>
      <c r="L476" s="6"/>
    </row>
    <row r="477" spans="1:12" x14ac:dyDescent="0.2">
      <c r="A477" s="477"/>
      <c r="B477" s="135"/>
      <c r="C477" s="136"/>
      <c r="D477" s="137"/>
      <c r="E477" s="138"/>
      <c r="F477" s="137"/>
      <c r="G477" s="127"/>
      <c r="H477" s="143"/>
      <c r="I477" s="143"/>
      <c r="K477" s="6"/>
      <c r="L477" s="6"/>
    </row>
    <row r="478" spans="1:12" x14ac:dyDescent="0.2">
      <c r="A478" s="477"/>
      <c r="B478" s="135"/>
      <c r="C478" s="136"/>
      <c r="D478" s="137"/>
      <c r="E478" s="138"/>
      <c r="F478" s="137"/>
      <c r="G478" s="127"/>
      <c r="H478" s="143"/>
      <c r="I478" s="143"/>
      <c r="K478" s="6"/>
      <c r="L478" s="6"/>
    </row>
    <row r="479" spans="1:12" x14ac:dyDescent="0.2">
      <c r="A479" s="477"/>
      <c r="B479" s="135"/>
      <c r="C479" s="136"/>
      <c r="D479" s="137"/>
      <c r="E479" s="138"/>
      <c r="F479" s="137"/>
      <c r="G479" s="127"/>
      <c r="H479" s="143"/>
      <c r="I479" s="143"/>
      <c r="K479" s="6"/>
      <c r="L479" s="6"/>
    </row>
    <row r="480" spans="1:12" x14ac:dyDescent="0.2">
      <c r="A480" s="477"/>
      <c r="B480" s="135"/>
      <c r="C480" s="136"/>
      <c r="D480" s="137"/>
      <c r="E480" s="138"/>
      <c r="F480" s="137"/>
      <c r="G480" s="127"/>
      <c r="H480" s="143"/>
      <c r="I480" s="143"/>
      <c r="K480" s="6"/>
      <c r="L480" s="6"/>
    </row>
    <row r="481" spans="1:12" x14ac:dyDescent="0.2">
      <c r="A481" s="477"/>
      <c r="B481" s="135"/>
      <c r="C481" s="136"/>
      <c r="D481" s="137"/>
      <c r="E481" s="138"/>
      <c r="F481" s="137"/>
      <c r="G481" s="127"/>
      <c r="H481" s="143"/>
      <c r="I481" s="143"/>
      <c r="K481" s="6"/>
      <c r="L481" s="6"/>
    </row>
    <row r="482" spans="1:12" x14ac:dyDescent="0.2">
      <c r="A482" s="477"/>
      <c r="B482" s="135"/>
      <c r="C482" s="136"/>
      <c r="D482" s="137"/>
      <c r="E482" s="138"/>
      <c r="F482" s="137"/>
      <c r="G482" s="127"/>
      <c r="H482" s="143"/>
      <c r="I482" s="143"/>
      <c r="K482" s="6"/>
      <c r="L482" s="6"/>
    </row>
    <row r="483" spans="1:12" x14ac:dyDescent="0.2">
      <c r="A483" s="477"/>
      <c r="B483" s="135"/>
      <c r="C483" s="136"/>
      <c r="D483" s="137"/>
      <c r="E483" s="138"/>
      <c r="F483" s="137"/>
      <c r="G483" s="127"/>
      <c r="H483" s="143"/>
      <c r="I483" s="143"/>
      <c r="K483" s="6"/>
      <c r="L483" s="6"/>
    </row>
    <row r="484" spans="1:12" x14ac:dyDescent="0.2">
      <c r="A484" s="477"/>
      <c r="B484" s="135"/>
      <c r="C484" s="136"/>
      <c r="D484" s="137"/>
      <c r="E484" s="138"/>
      <c r="F484" s="137"/>
      <c r="G484" s="127"/>
      <c r="H484" s="143"/>
      <c r="I484" s="143"/>
      <c r="K484" s="6"/>
      <c r="L484" s="6"/>
    </row>
    <row r="485" spans="1:12" x14ac:dyDescent="0.2">
      <c r="A485" s="477"/>
      <c r="B485" s="135"/>
      <c r="C485" s="136"/>
      <c r="D485" s="137"/>
      <c r="E485" s="138"/>
      <c r="F485" s="137"/>
      <c r="G485" s="127"/>
      <c r="H485" s="143"/>
      <c r="I485" s="143"/>
      <c r="K485" s="6"/>
      <c r="L485" s="6"/>
    </row>
    <row r="486" spans="1:12" x14ac:dyDescent="0.2">
      <c r="A486" s="477"/>
      <c r="B486" s="135"/>
      <c r="C486" s="136"/>
      <c r="D486" s="137"/>
      <c r="E486" s="138"/>
      <c r="F486" s="137"/>
      <c r="G486" s="127"/>
      <c r="H486" s="143"/>
      <c r="I486" s="143"/>
      <c r="K486" s="6"/>
      <c r="L486" s="6"/>
    </row>
    <row r="487" spans="1:12" x14ac:dyDescent="0.2">
      <c r="A487" s="477"/>
      <c r="B487" s="135"/>
      <c r="C487" s="136"/>
      <c r="D487" s="137"/>
      <c r="E487" s="138"/>
      <c r="F487" s="137"/>
      <c r="G487" s="127"/>
      <c r="H487" s="143"/>
      <c r="I487" s="143"/>
      <c r="K487" s="6"/>
      <c r="L487" s="6"/>
    </row>
    <row r="488" spans="1:12" x14ac:dyDescent="0.2">
      <c r="A488" s="477"/>
      <c r="B488" s="135"/>
      <c r="C488" s="136"/>
      <c r="D488" s="137"/>
      <c r="E488" s="138"/>
      <c r="F488" s="137"/>
      <c r="G488" s="127"/>
      <c r="H488" s="143"/>
      <c r="I488" s="143"/>
      <c r="K488" s="6"/>
      <c r="L488" s="6"/>
    </row>
    <row r="489" spans="1:12" x14ac:dyDescent="0.2">
      <c r="A489" s="477"/>
      <c r="B489" s="135"/>
      <c r="C489" s="136"/>
      <c r="D489" s="137"/>
      <c r="E489" s="138"/>
      <c r="F489" s="137"/>
      <c r="G489" s="127"/>
      <c r="H489" s="143"/>
      <c r="I489" s="143"/>
      <c r="K489" s="6"/>
      <c r="L489" s="6"/>
    </row>
    <row r="490" spans="1:12" x14ac:dyDescent="0.2">
      <c r="A490" s="477"/>
      <c r="B490" s="135"/>
      <c r="C490" s="136"/>
      <c r="D490" s="137"/>
      <c r="E490" s="138"/>
      <c r="F490" s="137"/>
      <c r="G490" s="127"/>
      <c r="H490" s="143"/>
      <c r="I490" s="143"/>
      <c r="K490" s="6"/>
      <c r="L490" s="6"/>
    </row>
    <row r="491" spans="1:12" x14ac:dyDescent="0.2">
      <c r="A491" s="477"/>
      <c r="B491" s="135"/>
      <c r="C491" s="136"/>
      <c r="D491" s="137"/>
      <c r="E491" s="138"/>
      <c r="F491" s="137"/>
      <c r="G491" s="127"/>
      <c r="H491" s="143"/>
      <c r="I491" s="143"/>
      <c r="K491" s="6"/>
      <c r="L491" s="6"/>
    </row>
    <row r="492" spans="1:12" x14ac:dyDescent="0.2">
      <c r="A492" s="477"/>
      <c r="B492" s="135"/>
      <c r="C492" s="136"/>
      <c r="D492" s="137"/>
      <c r="E492" s="138"/>
      <c r="F492" s="137"/>
      <c r="G492" s="127"/>
      <c r="H492" s="143"/>
      <c r="I492" s="143"/>
      <c r="K492" s="6"/>
      <c r="L492" s="6"/>
    </row>
    <row r="493" spans="1:12" x14ac:dyDescent="0.2">
      <c r="A493" s="477"/>
      <c r="B493" s="135"/>
      <c r="C493" s="136"/>
      <c r="D493" s="137"/>
      <c r="E493" s="138"/>
      <c r="F493" s="137"/>
      <c r="G493" s="127"/>
      <c r="H493" s="143"/>
      <c r="I493" s="143"/>
      <c r="K493" s="6"/>
      <c r="L493" s="6"/>
    </row>
    <row r="494" spans="1:12" x14ac:dyDescent="0.2">
      <c r="A494" s="477"/>
      <c r="B494" s="135"/>
      <c r="C494" s="136"/>
      <c r="D494" s="137"/>
      <c r="E494" s="138"/>
      <c r="F494" s="137"/>
      <c r="G494" s="127"/>
      <c r="H494" s="143"/>
      <c r="I494" s="143"/>
      <c r="K494" s="6"/>
      <c r="L494" s="6"/>
    </row>
    <row r="495" spans="1:12" x14ac:dyDescent="0.2">
      <c r="A495" s="477"/>
      <c r="B495" s="135"/>
      <c r="C495" s="136"/>
      <c r="D495" s="137"/>
      <c r="E495" s="138"/>
      <c r="F495" s="137"/>
      <c r="G495" s="127"/>
      <c r="H495" s="143"/>
      <c r="I495" s="143"/>
      <c r="K495" s="6"/>
      <c r="L495" s="6"/>
    </row>
    <row r="496" spans="1:12" x14ac:dyDescent="0.2">
      <c r="A496" s="477"/>
      <c r="B496" s="135"/>
      <c r="C496" s="136"/>
      <c r="D496" s="137"/>
      <c r="E496" s="138"/>
      <c r="F496" s="137"/>
      <c r="G496" s="127"/>
      <c r="H496" s="143"/>
      <c r="I496" s="143"/>
      <c r="K496" s="6"/>
      <c r="L496" s="6"/>
    </row>
    <row r="497" spans="1:12" x14ac:dyDescent="0.2">
      <c r="A497" s="477"/>
      <c r="B497" s="135"/>
      <c r="C497" s="136"/>
      <c r="D497" s="137"/>
      <c r="E497" s="138"/>
      <c r="F497" s="137"/>
      <c r="G497" s="127"/>
      <c r="H497" s="143"/>
      <c r="I497" s="143"/>
      <c r="K497" s="6"/>
      <c r="L497" s="6"/>
    </row>
    <row r="498" spans="1:12" x14ac:dyDescent="0.2">
      <c r="A498" s="477"/>
      <c r="B498" s="135"/>
      <c r="C498" s="136"/>
      <c r="D498" s="137"/>
      <c r="E498" s="138"/>
      <c r="F498" s="137"/>
      <c r="G498" s="127"/>
      <c r="H498" s="143"/>
      <c r="I498" s="143"/>
      <c r="K498" s="6"/>
      <c r="L498" s="6"/>
    </row>
    <row r="499" spans="1:12" x14ac:dyDescent="0.2">
      <c r="A499" s="477"/>
      <c r="B499" s="135"/>
      <c r="C499" s="136"/>
      <c r="D499" s="137"/>
      <c r="E499" s="138"/>
      <c r="F499" s="137"/>
      <c r="G499" s="127"/>
      <c r="H499" s="143"/>
      <c r="I499" s="143"/>
      <c r="K499" s="6"/>
      <c r="L499" s="6"/>
    </row>
    <row r="500" spans="1:12" x14ac:dyDescent="0.2">
      <c r="A500" s="477"/>
      <c r="B500" s="135"/>
      <c r="C500" s="136"/>
      <c r="D500" s="137"/>
      <c r="E500" s="138"/>
      <c r="F500" s="137"/>
      <c r="G500" s="127"/>
      <c r="H500" s="143"/>
      <c r="I500" s="143"/>
      <c r="K500" s="6"/>
      <c r="L500" s="6"/>
    </row>
    <row r="501" spans="1:12" x14ac:dyDescent="0.2">
      <c r="A501" s="477"/>
      <c r="B501" s="135"/>
      <c r="C501" s="136"/>
      <c r="D501" s="137"/>
      <c r="E501" s="138"/>
      <c r="F501" s="137"/>
      <c r="G501" s="127"/>
      <c r="H501" s="143"/>
      <c r="I501" s="143"/>
      <c r="K501" s="6"/>
      <c r="L501" s="6"/>
    </row>
    <row r="502" spans="1:12" x14ac:dyDescent="0.2">
      <c r="A502" s="477"/>
      <c r="B502" s="135"/>
      <c r="C502" s="136"/>
      <c r="D502" s="137"/>
      <c r="E502" s="138"/>
      <c r="F502" s="137"/>
      <c r="G502" s="127"/>
      <c r="H502" s="143"/>
      <c r="I502" s="143"/>
      <c r="K502" s="6"/>
      <c r="L502" s="6"/>
    </row>
    <row r="503" spans="1:12" x14ac:dyDescent="0.2">
      <c r="A503" s="477"/>
      <c r="B503" s="135"/>
      <c r="C503" s="136"/>
      <c r="D503" s="137"/>
      <c r="E503" s="138"/>
      <c r="F503" s="137"/>
      <c r="G503" s="127"/>
      <c r="H503" s="143"/>
      <c r="I503" s="143"/>
      <c r="K503" s="6"/>
      <c r="L503" s="6"/>
    </row>
    <row r="504" spans="1:12" x14ac:dyDescent="0.2">
      <c r="A504" s="477"/>
      <c r="B504" s="135"/>
      <c r="C504" s="136"/>
      <c r="D504" s="137"/>
      <c r="E504" s="138"/>
      <c r="F504" s="137"/>
      <c r="G504" s="127"/>
      <c r="H504" s="143"/>
      <c r="I504" s="143"/>
      <c r="K504" s="6"/>
      <c r="L504" s="6"/>
    </row>
    <row r="505" spans="1:12" x14ac:dyDescent="0.2">
      <c r="A505" s="477"/>
      <c r="B505" s="135"/>
      <c r="C505" s="136"/>
      <c r="D505" s="137"/>
      <c r="E505" s="138"/>
      <c r="F505" s="137"/>
      <c r="G505" s="127"/>
      <c r="H505" s="143"/>
      <c r="I505" s="143"/>
      <c r="K505" s="6"/>
      <c r="L505" s="6"/>
    </row>
    <row r="506" spans="1:12" x14ac:dyDescent="0.2">
      <c r="A506" s="477"/>
      <c r="B506" s="135"/>
      <c r="C506" s="136"/>
      <c r="D506" s="137"/>
      <c r="E506" s="138"/>
      <c r="F506" s="137"/>
      <c r="G506" s="127"/>
      <c r="H506" s="143"/>
      <c r="I506" s="143"/>
      <c r="K506" s="6"/>
      <c r="L506" s="6"/>
    </row>
    <row r="507" spans="1:12" x14ac:dyDescent="0.2">
      <c r="A507" s="477"/>
      <c r="B507" s="135"/>
      <c r="C507" s="136"/>
      <c r="D507" s="137"/>
      <c r="E507" s="138"/>
      <c r="F507" s="137"/>
      <c r="G507" s="127"/>
      <c r="H507" s="143"/>
      <c r="I507" s="143"/>
      <c r="K507" s="6"/>
      <c r="L507" s="6"/>
    </row>
    <row r="508" spans="1:12" x14ac:dyDescent="0.2">
      <c r="A508" s="477"/>
      <c r="B508" s="135"/>
      <c r="C508" s="136"/>
      <c r="D508" s="137"/>
      <c r="E508" s="138"/>
      <c r="F508" s="137"/>
      <c r="G508" s="127"/>
      <c r="H508" s="143"/>
      <c r="I508" s="143"/>
      <c r="K508" s="6"/>
      <c r="L508" s="6"/>
    </row>
    <row r="509" spans="1:12" x14ac:dyDescent="0.2">
      <c r="A509" s="477"/>
      <c r="B509" s="135"/>
      <c r="C509" s="136"/>
      <c r="D509" s="137"/>
      <c r="E509" s="138"/>
      <c r="F509" s="137"/>
      <c r="G509" s="127"/>
      <c r="H509" s="143"/>
      <c r="I509" s="143"/>
      <c r="K509" s="6"/>
      <c r="L509" s="6"/>
    </row>
    <row r="510" spans="1:12" x14ac:dyDescent="0.2">
      <c r="A510" s="477"/>
      <c r="B510" s="135"/>
      <c r="C510" s="136"/>
      <c r="D510" s="137"/>
      <c r="E510" s="138"/>
      <c r="F510" s="137"/>
      <c r="G510" s="127"/>
      <c r="H510" s="143"/>
      <c r="I510" s="143"/>
      <c r="K510" s="6"/>
      <c r="L510" s="6"/>
    </row>
    <row r="511" spans="1:12" x14ac:dyDescent="0.2">
      <c r="A511" s="477"/>
      <c r="B511" s="135"/>
      <c r="C511" s="136"/>
      <c r="D511" s="137"/>
      <c r="E511" s="138"/>
      <c r="F511" s="137"/>
      <c r="G511" s="127"/>
      <c r="H511" s="143"/>
      <c r="I511" s="143"/>
      <c r="K511" s="6"/>
      <c r="L511" s="6"/>
    </row>
    <row r="512" spans="1:12" x14ac:dyDescent="0.2">
      <c r="A512" s="477"/>
      <c r="B512" s="135"/>
      <c r="C512" s="136"/>
      <c r="D512" s="137"/>
      <c r="E512" s="138"/>
      <c r="F512" s="137"/>
      <c r="G512" s="127"/>
      <c r="H512" s="143"/>
      <c r="I512" s="143"/>
      <c r="K512" s="6"/>
      <c r="L512" s="6"/>
    </row>
    <row r="513" spans="1:12" x14ac:dyDescent="0.2">
      <c r="A513" s="477"/>
      <c r="B513" s="135"/>
      <c r="C513" s="136"/>
      <c r="D513" s="137"/>
      <c r="E513" s="138"/>
      <c r="F513" s="137"/>
      <c r="G513" s="127"/>
      <c r="H513" s="143"/>
      <c r="I513" s="143"/>
      <c r="K513" s="6"/>
      <c r="L513" s="6"/>
    </row>
    <row r="514" spans="1:12" x14ac:dyDescent="0.2">
      <c r="A514" s="477"/>
      <c r="B514" s="135"/>
      <c r="C514" s="136"/>
      <c r="D514" s="137"/>
      <c r="E514" s="138"/>
      <c r="F514" s="137"/>
      <c r="G514" s="127"/>
      <c r="H514" s="143"/>
      <c r="I514" s="143"/>
      <c r="K514" s="6"/>
      <c r="L514" s="6"/>
    </row>
    <row r="515" spans="1:12" x14ac:dyDescent="0.2">
      <c r="A515" s="477"/>
      <c r="B515" s="135"/>
      <c r="C515" s="136"/>
      <c r="D515" s="137"/>
      <c r="E515" s="138"/>
      <c r="F515" s="137"/>
      <c r="G515" s="127"/>
      <c r="H515" s="143"/>
      <c r="I515" s="143"/>
      <c r="K515" s="6"/>
      <c r="L515" s="6"/>
    </row>
    <row r="516" spans="1:12" x14ac:dyDescent="0.2">
      <c r="A516" s="477"/>
      <c r="B516" s="135"/>
      <c r="C516" s="136"/>
      <c r="D516" s="137"/>
      <c r="E516" s="138"/>
      <c r="F516" s="137"/>
      <c r="G516" s="127"/>
      <c r="H516" s="143"/>
      <c r="I516" s="143"/>
      <c r="K516" s="6"/>
      <c r="L516" s="6"/>
    </row>
    <row r="517" spans="1:12" x14ac:dyDescent="0.2">
      <c r="A517" s="477"/>
      <c r="B517" s="135"/>
      <c r="C517" s="136"/>
      <c r="D517" s="137"/>
      <c r="E517" s="138"/>
      <c r="F517" s="137"/>
      <c r="G517" s="127"/>
      <c r="H517" s="143"/>
      <c r="I517" s="143"/>
      <c r="K517" s="6"/>
      <c r="L517" s="6"/>
    </row>
    <row r="518" spans="1:12" x14ac:dyDescent="0.2">
      <c r="A518" s="477"/>
      <c r="B518" s="135"/>
      <c r="C518" s="136"/>
      <c r="D518" s="137"/>
      <c r="E518" s="138"/>
      <c r="F518" s="137"/>
      <c r="G518" s="127"/>
      <c r="H518" s="143"/>
      <c r="I518" s="143"/>
      <c r="K518" s="6"/>
      <c r="L518" s="6"/>
    </row>
    <row r="519" spans="1:12" x14ac:dyDescent="0.2">
      <c r="A519" s="477"/>
      <c r="B519" s="135"/>
      <c r="C519" s="136"/>
      <c r="D519" s="137"/>
      <c r="E519" s="138"/>
      <c r="F519" s="137"/>
      <c r="G519" s="127"/>
      <c r="H519" s="143"/>
      <c r="I519" s="143"/>
      <c r="K519" s="6"/>
      <c r="L519" s="6"/>
    </row>
    <row r="520" spans="1:12" x14ac:dyDescent="0.2">
      <c r="A520" s="477"/>
      <c r="B520" s="135"/>
      <c r="C520" s="136"/>
      <c r="D520" s="137"/>
      <c r="E520" s="138"/>
      <c r="F520" s="137"/>
      <c r="G520" s="127"/>
      <c r="H520" s="143"/>
      <c r="I520" s="143"/>
      <c r="K520" s="6"/>
      <c r="L520" s="6"/>
    </row>
    <row r="521" spans="1:12" x14ac:dyDescent="0.2">
      <c r="A521" s="477"/>
      <c r="B521" s="135"/>
      <c r="C521" s="136"/>
      <c r="D521" s="137"/>
      <c r="E521" s="138"/>
      <c r="F521" s="137"/>
      <c r="G521" s="127"/>
      <c r="H521" s="143"/>
      <c r="I521" s="143"/>
      <c r="K521" s="6"/>
      <c r="L521" s="6"/>
    </row>
    <row r="522" spans="1:12" x14ac:dyDescent="0.2">
      <c r="A522" s="477"/>
      <c r="B522" s="135"/>
      <c r="C522" s="136"/>
      <c r="D522" s="137"/>
      <c r="E522" s="138"/>
      <c r="F522" s="137"/>
      <c r="G522" s="127"/>
      <c r="H522" s="143"/>
      <c r="I522" s="143"/>
      <c r="K522" s="6"/>
      <c r="L522" s="6"/>
    </row>
    <row r="523" spans="1:12" x14ac:dyDescent="0.2">
      <c r="A523" s="477"/>
      <c r="B523" s="135"/>
      <c r="C523" s="136"/>
      <c r="D523" s="137"/>
      <c r="E523" s="138"/>
      <c r="F523" s="137"/>
      <c r="G523" s="127"/>
      <c r="H523" s="143"/>
      <c r="I523" s="143"/>
      <c r="K523" s="6"/>
      <c r="L523" s="6"/>
    </row>
    <row r="524" spans="1:12" x14ac:dyDescent="0.2">
      <c r="A524" s="477"/>
      <c r="B524" s="135"/>
      <c r="C524" s="136"/>
      <c r="D524" s="137"/>
      <c r="E524" s="138"/>
      <c r="F524" s="137"/>
      <c r="G524" s="127"/>
      <c r="H524" s="143"/>
      <c r="I524" s="143"/>
      <c r="K524" s="6"/>
      <c r="L524" s="6"/>
    </row>
    <row r="525" spans="1:12" x14ac:dyDescent="0.2">
      <c r="A525" s="477"/>
      <c r="B525" s="135"/>
      <c r="C525" s="136"/>
      <c r="D525" s="137"/>
      <c r="E525" s="138"/>
      <c r="F525" s="137"/>
      <c r="G525" s="127"/>
      <c r="H525" s="143"/>
      <c r="I525" s="143"/>
      <c r="K525" s="6"/>
      <c r="L525" s="6"/>
    </row>
    <row r="526" spans="1:12" x14ac:dyDescent="0.2">
      <c r="A526" s="477"/>
      <c r="B526" s="135"/>
      <c r="C526" s="136"/>
      <c r="D526" s="137"/>
      <c r="E526" s="138"/>
      <c r="F526" s="137"/>
      <c r="G526" s="127"/>
      <c r="H526" s="143"/>
      <c r="I526" s="143"/>
      <c r="K526" s="6"/>
      <c r="L526" s="6"/>
    </row>
    <row r="527" spans="1:12" x14ac:dyDescent="0.2">
      <c r="A527" s="477"/>
      <c r="B527" s="135"/>
      <c r="C527" s="136"/>
      <c r="D527" s="137"/>
      <c r="E527" s="138"/>
      <c r="F527" s="137"/>
      <c r="G527" s="127"/>
      <c r="H527" s="143"/>
      <c r="I527" s="143"/>
      <c r="K527" s="6"/>
      <c r="L527" s="6"/>
    </row>
    <row r="528" spans="1:12" x14ac:dyDescent="0.2">
      <c r="A528" s="477"/>
      <c r="B528" s="135"/>
      <c r="C528" s="136"/>
      <c r="D528" s="137"/>
      <c r="E528" s="138"/>
      <c r="F528" s="137"/>
      <c r="G528" s="127"/>
      <c r="H528" s="143"/>
      <c r="I528" s="143"/>
      <c r="K528" s="6"/>
      <c r="L528" s="6"/>
    </row>
    <row r="529" spans="1:12" x14ac:dyDescent="0.2">
      <c r="A529" s="477"/>
      <c r="B529" s="135"/>
      <c r="C529" s="136"/>
      <c r="D529" s="137"/>
      <c r="E529" s="138"/>
      <c r="F529" s="137"/>
      <c r="G529" s="127"/>
      <c r="H529" s="143"/>
      <c r="I529" s="143"/>
      <c r="K529" s="6"/>
      <c r="L529" s="6"/>
    </row>
    <row r="530" spans="1:12" x14ac:dyDescent="0.2">
      <c r="A530" s="477"/>
      <c r="B530" s="135"/>
      <c r="C530" s="136"/>
      <c r="D530" s="137"/>
      <c r="E530" s="138"/>
      <c r="F530" s="137"/>
      <c r="G530" s="127"/>
      <c r="H530" s="143"/>
      <c r="I530" s="143"/>
      <c r="K530" s="6"/>
      <c r="L530" s="6"/>
    </row>
    <row r="531" spans="1:12" x14ac:dyDescent="0.2">
      <c r="A531" s="477"/>
      <c r="B531" s="135"/>
      <c r="C531" s="136"/>
      <c r="D531" s="137"/>
      <c r="E531" s="138"/>
      <c r="F531" s="137"/>
      <c r="G531" s="127"/>
      <c r="H531" s="143"/>
      <c r="I531" s="143"/>
      <c r="K531" s="6"/>
      <c r="L531" s="6"/>
    </row>
    <row r="532" spans="1:12" x14ac:dyDescent="0.2">
      <c r="A532" s="477"/>
      <c r="B532" s="135"/>
      <c r="C532" s="136"/>
      <c r="D532" s="137"/>
      <c r="E532" s="138"/>
      <c r="F532" s="137"/>
      <c r="G532" s="127"/>
      <c r="H532" s="143"/>
      <c r="I532" s="143"/>
      <c r="K532" s="6"/>
      <c r="L532" s="6"/>
    </row>
    <row r="533" spans="1:12" x14ac:dyDescent="0.2">
      <c r="A533" s="477"/>
      <c r="B533" s="135"/>
      <c r="C533" s="136"/>
      <c r="D533" s="137"/>
      <c r="E533" s="138"/>
      <c r="F533" s="137"/>
      <c r="G533" s="127"/>
      <c r="H533" s="143"/>
      <c r="I533" s="143"/>
      <c r="K533" s="6"/>
      <c r="L533" s="6"/>
    </row>
    <row r="534" spans="1:12" x14ac:dyDescent="0.2">
      <c r="A534" s="477"/>
      <c r="B534" s="135"/>
      <c r="C534" s="136"/>
      <c r="D534" s="137"/>
      <c r="E534" s="138"/>
      <c r="F534" s="137"/>
      <c r="G534" s="127"/>
      <c r="H534" s="143"/>
      <c r="I534" s="143"/>
      <c r="K534" s="6"/>
      <c r="L534" s="6"/>
    </row>
    <row r="535" spans="1:12" x14ac:dyDescent="0.2">
      <c r="A535" s="477"/>
      <c r="B535" s="135"/>
      <c r="C535" s="136"/>
      <c r="D535" s="137"/>
      <c r="E535" s="138"/>
      <c r="F535" s="137"/>
      <c r="G535" s="127"/>
      <c r="H535" s="143"/>
      <c r="I535" s="143"/>
      <c r="K535" s="6"/>
      <c r="L535" s="6"/>
    </row>
    <row r="536" spans="1:12" x14ac:dyDescent="0.2">
      <c r="A536" s="477"/>
      <c r="B536" s="135"/>
      <c r="C536" s="136"/>
      <c r="D536" s="137"/>
      <c r="E536" s="138"/>
      <c r="F536" s="137"/>
      <c r="G536" s="127"/>
      <c r="H536" s="143"/>
      <c r="I536" s="143"/>
      <c r="K536" s="6"/>
      <c r="L536" s="6"/>
    </row>
    <row r="537" spans="1:12" x14ac:dyDescent="0.2">
      <c r="A537" s="477"/>
      <c r="B537" s="135"/>
      <c r="C537" s="136"/>
      <c r="D537" s="137"/>
      <c r="E537" s="138"/>
      <c r="F537" s="137"/>
      <c r="G537" s="127"/>
      <c r="H537" s="143"/>
      <c r="I537" s="143"/>
      <c r="K537" s="6"/>
      <c r="L537" s="6"/>
    </row>
    <row r="538" spans="1:12" x14ac:dyDescent="0.2">
      <c r="A538" s="477"/>
      <c r="B538" s="135"/>
      <c r="C538" s="136"/>
      <c r="D538" s="137"/>
      <c r="E538" s="138"/>
      <c r="F538" s="137"/>
      <c r="G538" s="127"/>
      <c r="H538" s="143"/>
      <c r="I538" s="143"/>
      <c r="K538" s="6"/>
      <c r="L538" s="6"/>
    </row>
    <row r="539" spans="1:12" x14ac:dyDescent="0.2">
      <c r="A539" s="477"/>
      <c r="B539" s="135"/>
      <c r="C539" s="136"/>
      <c r="D539" s="137"/>
      <c r="E539" s="138"/>
      <c r="F539" s="137"/>
      <c r="G539" s="127"/>
      <c r="H539" s="143"/>
      <c r="I539" s="143"/>
      <c r="K539" s="6"/>
      <c r="L539" s="6"/>
    </row>
    <row r="540" spans="1:12" x14ac:dyDescent="0.2">
      <c r="A540" s="477"/>
      <c r="B540" s="135"/>
      <c r="C540" s="136"/>
      <c r="D540" s="137"/>
      <c r="E540" s="138"/>
      <c r="F540" s="137"/>
      <c r="G540" s="127"/>
      <c r="H540" s="143"/>
      <c r="I540" s="143"/>
      <c r="K540" s="6"/>
      <c r="L540" s="6"/>
    </row>
    <row r="541" spans="1:12" x14ac:dyDescent="0.2">
      <c r="A541" s="477"/>
      <c r="B541" s="135"/>
      <c r="C541" s="136"/>
      <c r="D541" s="137"/>
      <c r="E541" s="138"/>
      <c r="F541" s="137"/>
      <c r="G541" s="127"/>
      <c r="H541" s="143"/>
      <c r="I541" s="143"/>
      <c r="K541" s="6"/>
      <c r="L541" s="6"/>
    </row>
    <row r="542" spans="1:12" x14ac:dyDescent="0.2">
      <c r="A542" s="477"/>
      <c r="B542" s="135"/>
      <c r="C542" s="136"/>
      <c r="D542" s="137"/>
      <c r="E542" s="138"/>
      <c r="F542" s="137"/>
      <c r="G542" s="127"/>
      <c r="H542" s="143"/>
      <c r="I542" s="143"/>
      <c r="K542" s="6"/>
      <c r="L542" s="6"/>
    </row>
    <row r="543" spans="1:12" x14ac:dyDescent="0.2">
      <c r="A543" s="477"/>
      <c r="B543" s="135"/>
      <c r="C543" s="136"/>
      <c r="D543" s="137"/>
      <c r="E543" s="138"/>
      <c r="F543" s="137"/>
      <c r="G543" s="127"/>
      <c r="H543" s="143"/>
      <c r="I543" s="143"/>
      <c r="K543" s="6"/>
      <c r="L543" s="6"/>
    </row>
    <row r="544" spans="1:12" x14ac:dyDescent="0.2">
      <c r="A544" s="477"/>
      <c r="B544" s="135"/>
      <c r="C544" s="136"/>
      <c r="D544" s="137"/>
      <c r="E544" s="138"/>
      <c r="F544" s="137"/>
      <c r="G544" s="127"/>
      <c r="H544" s="143"/>
      <c r="I544" s="143"/>
      <c r="K544" s="6"/>
      <c r="L544" s="6"/>
    </row>
    <row r="545" spans="1:12" x14ac:dyDescent="0.2">
      <c r="A545" s="477"/>
      <c r="B545" s="135"/>
      <c r="C545" s="136"/>
      <c r="D545" s="137"/>
      <c r="E545" s="138"/>
      <c r="F545" s="137"/>
      <c r="G545" s="127"/>
      <c r="H545" s="143"/>
      <c r="I545" s="143"/>
      <c r="K545" s="6"/>
      <c r="L545" s="6"/>
    </row>
    <row r="546" spans="1:12" x14ac:dyDescent="0.2">
      <c r="A546" s="477"/>
      <c r="B546" s="135"/>
      <c r="C546" s="136"/>
      <c r="D546" s="137"/>
      <c r="E546" s="138"/>
      <c r="F546" s="137"/>
      <c r="G546" s="127"/>
      <c r="H546" s="143"/>
      <c r="I546" s="143"/>
      <c r="K546" s="6"/>
      <c r="L546" s="6"/>
    </row>
    <row r="547" spans="1:12" x14ac:dyDescent="0.2">
      <c r="A547" s="477"/>
      <c r="B547" s="135"/>
      <c r="C547" s="136"/>
      <c r="D547" s="137"/>
      <c r="E547" s="138"/>
      <c r="F547" s="137"/>
      <c r="G547" s="127"/>
      <c r="H547" s="143"/>
      <c r="I547" s="143"/>
      <c r="K547" s="6"/>
      <c r="L547" s="6"/>
    </row>
    <row r="548" spans="1:12" x14ac:dyDescent="0.2">
      <c r="A548" s="477"/>
      <c r="B548" s="135"/>
      <c r="C548" s="136"/>
      <c r="D548" s="137"/>
      <c r="E548" s="138"/>
      <c r="F548" s="137"/>
      <c r="G548" s="127"/>
      <c r="H548" s="143"/>
      <c r="I548" s="143"/>
      <c r="K548" s="6"/>
      <c r="L548" s="6"/>
    </row>
    <row r="549" spans="1:12" x14ac:dyDescent="0.2">
      <c r="A549" s="477"/>
      <c r="B549" s="135"/>
      <c r="C549" s="136"/>
      <c r="D549" s="137"/>
      <c r="E549" s="138"/>
      <c r="F549" s="137"/>
      <c r="G549" s="127"/>
      <c r="H549" s="143"/>
      <c r="I549" s="143"/>
      <c r="K549" s="6"/>
      <c r="L549" s="6"/>
    </row>
    <row r="550" spans="1:12" x14ac:dyDescent="0.2">
      <c r="A550" s="477"/>
      <c r="B550" s="135"/>
      <c r="C550" s="136"/>
      <c r="D550" s="137"/>
      <c r="E550" s="138"/>
      <c r="F550" s="137"/>
      <c r="G550" s="127"/>
      <c r="H550" s="143"/>
      <c r="I550" s="143"/>
      <c r="K550" s="6"/>
      <c r="L550" s="6"/>
    </row>
    <row r="551" spans="1:12" x14ac:dyDescent="0.2">
      <c r="A551" s="477"/>
      <c r="B551" s="135"/>
      <c r="C551" s="136"/>
      <c r="D551" s="137"/>
      <c r="E551" s="138"/>
      <c r="F551" s="137"/>
      <c r="G551" s="127"/>
      <c r="H551" s="143"/>
      <c r="I551" s="143"/>
      <c r="K551" s="6"/>
      <c r="L551" s="6"/>
    </row>
    <row r="552" spans="1:12" x14ac:dyDescent="0.2">
      <c r="A552" s="477"/>
      <c r="B552" s="135"/>
      <c r="C552" s="136"/>
      <c r="D552" s="137"/>
      <c r="E552" s="138"/>
      <c r="F552" s="137"/>
      <c r="G552" s="127"/>
      <c r="H552" s="143"/>
      <c r="I552" s="143"/>
      <c r="K552" s="6"/>
      <c r="L552" s="6"/>
    </row>
    <row r="553" spans="1:12" x14ac:dyDescent="0.2">
      <c r="A553" s="477"/>
      <c r="B553" s="135"/>
      <c r="C553" s="136"/>
      <c r="D553" s="137"/>
      <c r="E553" s="138"/>
      <c r="F553" s="137"/>
      <c r="G553" s="127"/>
      <c r="H553" s="143"/>
      <c r="I553" s="143"/>
      <c r="K553" s="6"/>
      <c r="L553" s="6"/>
    </row>
    <row r="554" spans="1:12" x14ac:dyDescent="0.2">
      <c r="A554" s="477"/>
      <c r="B554" s="135"/>
      <c r="C554" s="136"/>
      <c r="D554" s="137"/>
      <c r="E554" s="138"/>
      <c r="F554" s="137"/>
      <c r="G554" s="127"/>
      <c r="H554" s="143"/>
      <c r="I554" s="143"/>
      <c r="K554" s="6"/>
      <c r="L554" s="6"/>
    </row>
    <row r="555" spans="1:12" x14ac:dyDescent="0.2">
      <c r="A555" s="477"/>
      <c r="B555" s="135"/>
      <c r="C555" s="136"/>
      <c r="D555" s="137"/>
      <c r="E555" s="138"/>
      <c r="F555" s="137"/>
      <c r="G555" s="127"/>
      <c r="H555" s="143"/>
      <c r="I555" s="143"/>
      <c r="K555" s="6"/>
      <c r="L555" s="6"/>
    </row>
    <row r="556" spans="1:12" x14ac:dyDescent="0.2">
      <c r="A556" s="477"/>
      <c r="B556" s="135"/>
      <c r="C556" s="136"/>
      <c r="D556" s="137"/>
      <c r="E556" s="138"/>
      <c r="F556" s="137"/>
      <c r="G556" s="127"/>
      <c r="H556" s="143"/>
      <c r="I556" s="143"/>
      <c r="K556" s="6"/>
      <c r="L556" s="6"/>
    </row>
    <row r="557" spans="1:12" x14ac:dyDescent="0.2">
      <c r="A557" s="477"/>
      <c r="B557" s="135"/>
      <c r="C557" s="136"/>
      <c r="D557" s="137"/>
      <c r="E557" s="138"/>
      <c r="F557" s="137"/>
      <c r="G557" s="127"/>
      <c r="H557" s="143"/>
      <c r="I557" s="143"/>
      <c r="K557" s="6"/>
      <c r="L557" s="6"/>
    </row>
    <row r="558" spans="1:12" x14ac:dyDescent="0.2">
      <c r="A558" s="477"/>
      <c r="B558" s="135"/>
      <c r="C558" s="136"/>
      <c r="D558" s="137"/>
      <c r="E558" s="138"/>
      <c r="F558" s="137"/>
      <c r="G558" s="127"/>
      <c r="H558" s="143"/>
      <c r="I558" s="143"/>
      <c r="K558" s="6"/>
      <c r="L558" s="6"/>
    </row>
    <row r="559" spans="1:12" x14ac:dyDescent="0.2">
      <c r="A559" s="477"/>
      <c r="B559" s="135"/>
      <c r="C559" s="136"/>
      <c r="D559" s="137"/>
      <c r="E559" s="138"/>
      <c r="F559" s="137"/>
      <c r="G559" s="127"/>
      <c r="H559" s="143"/>
      <c r="I559" s="143"/>
      <c r="K559" s="6"/>
      <c r="L559" s="6"/>
    </row>
    <row r="560" spans="1:12" x14ac:dyDescent="0.2">
      <c r="A560" s="477"/>
      <c r="B560" s="135"/>
      <c r="C560" s="136"/>
      <c r="D560" s="137"/>
      <c r="E560" s="138"/>
      <c r="F560" s="137"/>
      <c r="G560" s="127"/>
      <c r="H560" s="143"/>
      <c r="I560" s="143"/>
      <c r="K560" s="6"/>
      <c r="L560" s="6"/>
    </row>
    <row r="561" spans="1:12" x14ac:dyDescent="0.2">
      <c r="A561" s="477"/>
      <c r="B561" s="135"/>
      <c r="C561" s="136"/>
      <c r="D561" s="137"/>
      <c r="E561" s="138"/>
      <c r="F561" s="137"/>
      <c r="G561" s="127"/>
      <c r="H561" s="143"/>
      <c r="I561" s="143"/>
      <c r="K561" s="6"/>
      <c r="L561" s="6"/>
    </row>
    <row r="562" spans="1:12" x14ac:dyDescent="0.2">
      <c r="A562" s="477"/>
      <c r="B562" s="135"/>
      <c r="C562" s="136"/>
      <c r="D562" s="137"/>
      <c r="E562" s="138"/>
      <c r="F562" s="137"/>
      <c r="G562" s="127"/>
      <c r="H562" s="143"/>
      <c r="I562" s="143"/>
      <c r="K562" s="6"/>
      <c r="L562" s="6"/>
    </row>
    <row r="563" spans="1:12" x14ac:dyDescent="0.2">
      <c r="A563" s="477"/>
      <c r="B563" s="135"/>
      <c r="C563" s="136"/>
      <c r="D563" s="137"/>
      <c r="E563" s="138"/>
      <c r="F563" s="137"/>
      <c r="G563" s="127"/>
      <c r="H563" s="143"/>
      <c r="I563" s="143"/>
      <c r="K563" s="6"/>
      <c r="L563" s="6"/>
    </row>
    <row r="564" spans="1:12" x14ac:dyDescent="0.2">
      <c r="A564" s="477"/>
      <c r="B564" s="135"/>
      <c r="C564" s="136"/>
      <c r="D564" s="137"/>
      <c r="E564" s="138"/>
      <c r="F564" s="137"/>
      <c r="G564" s="127"/>
      <c r="H564" s="143"/>
      <c r="I564" s="143"/>
      <c r="K564" s="6"/>
      <c r="L564" s="6"/>
    </row>
    <row r="565" spans="1:12" x14ac:dyDescent="0.2">
      <c r="A565" s="477"/>
      <c r="B565" s="135"/>
      <c r="C565" s="136"/>
      <c r="D565" s="137"/>
      <c r="E565" s="138"/>
      <c r="F565" s="137"/>
      <c r="G565" s="127"/>
      <c r="H565" s="143"/>
      <c r="I565" s="143"/>
      <c r="K565" s="6"/>
      <c r="L565" s="6"/>
    </row>
    <row r="566" spans="1:12" x14ac:dyDescent="0.2">
      <c r="A566" s="477"/>
      <c r="B566" s="135"/>
      <c r="C566" s="136"/>
      <c r="D566" s="137"/>
      <c r="E566" s="138"/>
      <c r="F566" s="137"/>
      <c r="G566" s="127"/>
      <c r="H566" s="143"/>
      <c r="I566" s="143"/>
      <c r="K566" s="6"/>
      <c r="L566" s="6"/>
    </row>
    <row r="567" spans="1:12" x14ac:dyDescent="0.2">
      <c r="A567" s="477"/>
      <c r="B567" s="135"/>
      <c r="C567" s="136"/>
      <c r="D567" s="137"/>
      <c r="E567" s="138"/>
      <c r="F567" s="137"/>
      <c r="G567" s="127"/>
      <c r="H567" s="143"/>
      <c r="I567" s="143"/>
      <c r="K567" s="6"/>
      <c r="L567" s="6"/>
    </row>
    <row r="568" spans="1:12" x14ac:dyDescent="0.2">
      <c r="A568" s="477"/>
      <c r="B568" s="135"/>
      <c r="C568" s="136"/>
      <c r="D568" s="137"/>
      <c r="E568" s="138"/>
      <c r="F568" s="137"/>
      <c r="G568" s="127"/>
      <c r="H568" s="143"/>
      <c r="I568" s="143"/>
      <c r="K568" s="6"/>
      <c r="L568" s="6"/>
    </row>
    <row r="569" spans="1:12" x14ac:dyDescent="0.2">
      <c r="A569" s="477"/>
      <c r="B569" s="135"/>
      <c r="C569" s="136"/>
      <c r="D569" s="137"/>
      <c r="E569" s="138"/>
      <c r="F569" s="137"/>
      <c r="G569" s="127"/>
      <c r="H569" s="143"/>
      <c r="I569" s="143"/>
      <c r="K569" s="6"/>
      <c r="L569" s="6"/>
    </row>
    <row r="570" spans="1:12" x14ac:dyDescent="0.2">
      <c r="A570" s="477"/>
      <c r="B570" s="135"/>
      <c r="C570" s="136"/>
      <c r="D570" s="137"/>
      <c r="E570" s="138"/>
      <c r="F570" s="137"/>
      <c r="G570" s="127"/>
      <c r="H570" s="143"/>
      <c r="I570" s="143"/>
      <c r="K570" s="6"/>
      <c r="L570" s="6"/>
    </row>
    <row r="571" spans="1:12" x14ac:dyDescent="0.2">
      <c r="A571" s="477"/>
      <c r="B571" s="135"/>
      <c r="C571" s="136"/>
      <c r="D571" s="137"/>
      <c r="E571" s="138"/>
      <c r="F571" s="137"/>
      <c r="G571" s="127"/>
      <c r="H571" s="143"/>
      <c r="I571" s="143"/>
      <c r="K571" s="6"/>
      <c r="L571" s="6"/>
    </row>
    <row r="572" spans="1:12" x14ac:dyDescent="0.2">
      <c r="A572" s="477"/>
      <c r="B572" s="135"/>
      <c r="C572" s="136"/>
      <c r="D572" s="137"/>
      <c r="E572" s="138"/>
      <c r="F572" s="137"/>
      <c r="G572" s="127"/>
      <c r="H572" s="143"/>
      <c r="I572" s="143"/>
      <c r="K572" s="6"/>
      <c r="L572" s="6"/>
    </row>
    <row r="573" spans="1:12" x14ac:dyDescent="0.2">
      <c r="A573" s="477"/>
      <c r="B573" s="135"/>
      <c r="C573" s="136"/>
      <c r="D573" s="137"/>
      <c r="E573" s="138"/>
      <c r="F573" s="137"/>
      <c r="G573" s="127"/>
      <c r="H573" s="143"/>
      <c r="I573" s="143"/>
      <c r="K573" s="6"/>
      <c r="L573" s="6"/>
    </row>
    <row r="574" spans="1:12" x14ac:dyDescent="0.2">
      <c r="A574" s="477"/>
      <c r="B574" s="135"/>
      <c r="C574" s="136"/>
      <c r="D574" s="137"/>
      <c r="E574" s="138"/>
      <c r="F574" s="137"/>
      <c r="G574" s="127"/>
      <c r="H574" s="143"/>
      <c r="I574" s="143"/>
      <c r="K574" s="6"/>
      <c r="L574" s="6"/>
    </row>
    <row r="575" spans="1:12" x14ac:dyDescent="0.2">
      <c r="A575" s="477"/>
      <c r="B575" s="135"/>
      <c r="C575" s="136"/>
      <c r="D575" s="137"/>
      <c r="E575" s="138"/>
      <c r="F575" s="137"/>
      <c r="G575" s="127"/>
      <c r="H575" s="143"/>
      <c r="I575" s="143"/>
      <c r="K575" s="6"/>
      <c r="L575" s="6"/>
    </row>
    <row r="576" spans="1:12" x14ac:dyDescent="0.2">
      <c r="A576" s="477"/>
      <c r="B576" s="135"/>
      <c r="C576" s="136"/>
      <c r="D576" s="137"/>
      <c r="E576" s="138"/>
      <c r="F576" s="137"/>
      <c r="G576" s="127"/>
      <c r="H576" s="143"/>
      <c r="I576" s="143"/>
      <c r="K576" s="6"/>
      <c r="L576" s="6"/>
    </row>
    <row r="577" spans="1:12" x14ac:dyDescent="0.2">
      <c r="A577" s="477"/>
      <c r="B577" s="135"/>
      <c r="C577" s="136"/>
      <c r="D577" s="137"/>
      <c r="E577" s="138"/>
      <c r="F577" s="137"/>
      <c r="G577" s="127"/>
      <c r="H577" s="143"/>
      <c r="I577" s="143"/>
      <c r="K577" s="6"/>
      <c r="L577" s="6"/>
    </row>
    <row r="578" spans="1:12" x14ac:dyDescent="0.2">
      <c r="A578" s="477"/>
      <c r="B578" s="135"/>
      <c r="C578" s="136"/>
      <c r="D578" s="137"/>
      <c r="E578" s="138"/>
      <c r="F578" s="137"/>
      <c r="G578" s="127"/>
      <c r="H578" s="143"/>
      <c r="I578" s="143"/>
      <c r="K578" s="6"/>
      <c r="L578" s="6"/>
    </row>
    <row r="579" spans="1:12" x14ac:dyDescent="0.2">
      <c r="A579" s="477"/>
      <c r="B579" s="135"/>
      <c r="C579" s="136"/>
      <c r="D579" s="137"/>
      <c r="E579" s="138"/>
      <c r="F579" s="137"/>
      <c r="G579" s="127"/>
      <c r="H579" s="143"/>
      <c r="I579" s="143"/>
      <c r="K579" s="6"/>
      <c r="L579" s="6"/>
    </row>
    <row r="580" spans="1:12" x14ac:dyDescent="0.2">
      <c r="A580" s="477"/>
      <c r="B580" s="135"/>
      <c r="C580" s="136"/>
      <c r="D580" s="137"/>
      <c r="E580" s="138"/>
      <c r="F580" s="137"/>
      <c r="G580" s="127"/>
      <c r="H580" s="143"/>
      <c r="I580" s="143"/>
      <c r="K580" s="6"/>
      <c r="L580" s="6"/>
    </row>
    <row r="581" spans="1:12" x14ac:dyDescent="0.2">
      <c r="A581" s="477"/>
      <c r="B581" s="135"/>
      <c r="C581" s="136"/>
      <c r="D581" s="137"/>
      <c r="E581" s="138"/>
      <c r="F581" s="137"/>
      <c r="G581" s="127"/>
      <c r="H581" s="143"/>
      <c r="I581" s="143"/>
      <c r="K581" s="6"/>
      <c r="L581" s="6"/>
    </row>
    <row r="582" spans="1:12" x14ac:dyDescent="0.2">
      <c r="A582" s="477"/>
      <c r="B582" s="135"/>
      <c r="C582" s="136"/>
      <c r="D582" s="137"/>
      <c r="E582" s="138"/>
      <c r="F582" s="137"/>
      <c r="G582" s="127"/>
      <c r="H582" s="143"/>
      <c r="I582" s="143"/>
      <c r="K582" s="6"/>
      <c r="L582" s="6"/>
    </row>
    <row r="583" spans="1:12" x14ac:dyDescent="0.2">
      <c r="A583" s="477"/>
      <c r="B583" s="135"/>
      <c r="C583" s="136"/>
      <c r="D583" s="137"/>
      <c r="E583" s="138"/>
      <c r="F583" s="137"/>
      <c r="G583" s="127"/>
      <c r="H583" s="143"/>
      <c r="I583" s="143"/>
      <c r="K583" s="6"/>
      <c r="L583" s="6"/>
    </row>
    <row r="584" spans="1:12" x14ac:dyDescent="0.2">
      <c r="A584" s="477"/>
      <c r="B584" s="135"/>
      <c r="C584" s="136"/>
      <c r="D584" s="137"/>
      <c r="E584" s="138"/>
      <c r="F584" s="137"/>
      <c r="G584" s="127"/>
      <c r="H584" s="143"/>
      <c r="I584" s="143"/>
      <c r="K584" s="6"/>
      <c r="L584" s="6"/>
    </row>
    <row r="585" spans="1:12" x14ac:dyDescent="0.2">
      <c r="A585" s="477"/>
      <c r="B585" s="135"/>
      <c r="C585" s="136"/>
      <c r="D585" s="137"/>
      <c r="E585" s="138"/>
      <c r="F585" s="137"/>
      <c r="G585" s="127"/>
      <c r="H585" s="143"/>
      <c r="I585" s="143"/>
      <c r="K585" s="6"/>
      <c r="L585" s="6"/>
    </row>
    <row r="586" spans="1:12" x14ac:dyDescent="0.2">
      <c r="A586" s="477"/>
      <c r="B586" s="135"/>
      <c r="C586" s="136"/>
      <c r="D586" s="137"/>
      <c r="E586" s="138"/>
      <c r="F586" s="137"/>
      <c r="G586" s="127"/>
      <c r="H586" s="143"/>
      <c r="I586" s="143"/>
      <c r="K586" s="6"/>
      <c r="L586" s="6"/>
    </row>
    <row r="587" spans="1:12" x14ac:dyDescent="0.2">
      <c r="A587" s="477"/>
      <c r="B587" s="135"/>
      <c r="C587" s="136"/>
      <c r="D587" s="137"/>
      <c r="E587" s="138"/>
      <c r="F587" s="137"/>
      <c r="G587" s="127"/>
      <c r="H587" s="143"/>
      <c r="I587" s="143"/>
      <c r="K587" s="6"/>
      <c r="L587" s="6"/>
    </row>
    <row r="588" spans="1:12" x14ac:dyDescent="0.2">
      <c r="A588" s="477"/>
      <c r="B588" s="135"/>
      <c r="C588" s="136"/>
      <c r="D588" s="137"/>
      <c r="E588" s="138"/>
      <c r="F588" s="137"/>
      <c r="G588" s="127"/>
      <c r="H588" s="143"/>
      <c r="I588" s="143"/>
      <c r="K588" s="6"/>
      <c r="L588" s="6"/>
    </row>
    <row r="589" spans="1:12" x14ac:dyDescent="0.2">
      <c r="A589" s="477"/>
      <c r="B589" s="135"/>
      <c r="C589" s="136"/>
      <c r="D589" s="137"/>
      <c r="E589" s="138"/>
      <c r="F589" s="137"/>
      <c r="G589" s="127"/>
      <c r="H589" s="143"/>
      <c r="I589" s="143"/>
      <c r="K589" s="6"/>
      <c r="L589" s="6"/>
    </row>
    <row r="590" spans="1:12" x14ac:dyDescent="0.2">
      <c r="A590" s="477"/>
      <c r="B590" s="135"/>
      <c r="C590" s="136"/>
      <c r="D590" s="137"/>
      <c r="E590" s="138"/>
      <c r="F590" s="137"/>
      <c r="G590" s="127"/>
      <c r="H590" s="143"/>
      <c r="I590" s="143"/>
      <c r="K590" s="6"/>
      <c r="L590" s="6"/>
    </row>
    <row r="591" spans="1:12" x14ac:dyDescent="0.2">
      <c r="A591" s="477"/>
      <c r="B591" s="135"/>
      <c r="C591" s="136"/>
      <c r="D591" s="137"/>
      <c r="E591" s="138"/>
      <c r="F591" s="137"/>
      <c r="G591" s="127"/>
      <c r="H591" s="143"/>
      <c r="I591" s="143"/>
      <c r="K591" s="6"/>
      <c r="L591" s="6"/>
    </row>
    <row r="592" spans="1:12" x14ac:dyDescent="0.2">
      <c r="A592" s="477"/>
      <c r="B592" s="135"/>
      <c r="C592" s="136"/>
      <c r="D592" s="137"/>
      <c r="E592" s="138"/>
      <c r="F592" s="137"/>
      <c r="G592" s="127"/>
      <c r="H592" s="143"/>
      <c r="I592" s="143"/>
      <c r="K592" s="6"/>
      <c r="L592" s="6"/>
    </row>
    <row r="593" spans="1:12" x14ac:dyDescent="0.2">
      <c r="A593" s="477"/>
      <c r="B593" s="135"/>
      <c r="C593" s="136"/>
      <c r="D593" s="137"/>
      <c r="E593" s="138"/>
      <c r="F593" s="137"/>
      <c r="G593" s="127"/>
      <c r="H593" s="143"/>
      <c r="I593" s="143"/>
      <c r="K593" s="6"/>
      <c r="L593" s="6"/>
    </row>
    <row r="594" spans="1:12" x14ac:dyDescent="0.2">
      <c r="A594" s="477"/>
      <c r="B594" s="135"/>
      <c r="C594" s="136"/>
      <c r="D594" s="137"/>
      <c r="E594" s="138"/>
      <c r="F594" s="137"/>
      <c r="G594" s="127"/>
      <c r="H594" s="143"/>
      <c r="I594" s="143"/>
      <c r="K594" s="6"/>
      <c r="L594" s="6"/>
    </row>
    <row r="595" spans="1:12" x14ac:dyDescent="0.2">
      <c r="A595" s="477"/>
      <c r="B595" s="135"/>
      <c r="C595" s="136"/>
      <c r="D595" s="137"/>
      <c r="E595" s="138"/>
      <c r="F595" s="137"/>
      <c r="G595" s="127"/>
      <c r="H595" s="143"/>
      <c r="I595" s="143"/>
      <c r="K595" s="6"/>
      <c r="L595" s="6"/>
    </row>
    <row r="596" spans="1:12" x14ac:dyDescent="0.2">
      <c r="A596" s="477"/>
      <c r="B596" s="135"/>
      <c r="C596" s="136"/>
      <c r="D596" s="137"/>
      <c r="E596" s="138"/>
      <c r="F596" s="137"/>
      <c r="G596" s="127"/>
      <c r="H596" s="143"/>
      <c r="I596" s="143"/>
      <c r="K596" s="6"/>
      <c r="L596" s="6"/>
    </row>
    <row r="597" spans="1:12" x14ac:dyDescent="0.2">
      <c r="A597" s="477"/>
      <c r="B597" s="135"/>
      <c r="C597" s="136"/>
      <c r="D597" s="137"/>
      <c r="E597" s="138"/>
      <c r="F597" s="137"/>
      <c r="G597" s="127"/>
      <c r="H597" s="143"/>
      <c r="I597" s="143"/>
      <c r="K597" s="6"/>
      <c r="L597" s="6"/>
    </row>
    <row r="598" spans="1:12" x14ac:dyDescent="0.2">
      <c r="A598" s="477"/>
      <c r="B598" s="135"/>
      <c r="C598" s="136"/>
      <c r="D598" s="137"/>
      <c r="E598" s="138"/>
      <c r="F598" s="137"/>
      <c r="G598" s="127"/>
      <c r="H598" s="143"/>
      <c r="I598" s="143"/>
      <c r="K598" s="6"/>
      <c r="L598" s="6"/>
    </row>
    <row r="599" spans="1:12" x14ac:dyDescent="0.2">
      <c r="A599" s="477"/>
      <c r="B599" s="135"/>
      <c r="C599" s="136"/>
      <c r="D599" s="137"/>
      <c r="E599" s="138"/>
      <c r="F599" s="137"/>
      <c r="G599" s="127"/>
      <c r="H599" s="143"/>
      <c r="I599" s="143"/>
      <c r="K599" s="6"/>
      <c r="L599" s="6"/>
    </row>
    <row r="600" spans="1:12" x14ac:dyDescent="0.2">
      <c r="A600" s="477"/>
      <c r="B600" s="135"/>
      <c r="C600" s="136"/>
      <c r="D600" s="137"/>
      <c r="E600" s="138"/>
      <c r="F600" s="137"/>
      <c r="G600" s="127"/>
      <c r="H600" s="143"/>
      <c r="I600" s="143"/>
      <c r="K600" s="6"/>
      <c r="L600" s="6"/>
    </row>
    <row r="601" spans="1:12" x14ac:dyDescent="0.2">
      <c r="A601" s="477"/>
      <c r="B601" s="135"/>
      <c r="C601" s="136"/>
      <c r="D601" s="137"/>
      <c r="E601" s="138"/>
      <c r="F601" s="137"/>
      <c r="G601" s="127"/>
      <c r="H601" s="143"/>
      <c r="I601" s="143"/>
      <c r="K601" s="6"/>
      <c r="L601" s="6"/>
    </row>
    <row r="602" spans="1:12" x14ac:dyDescent="0.2">
      <c r="A602" s="477"/>
      <c r="B602" s="135"/>
      <c r="C602" s="136"/>
      <c r="D602" s="137"/>
      <c r="E602" s="138"/>
      <c r="F602" s="137"/>
      <c r="G602" s="127"/>
      <c r="H602" s="143"/>
      <c r="I602" s="143"/>
      <c r="K602" s="6"/>
      <c r="L602" s="6"/>
    </row>
    <row r="603" spans="1:12" x14ac:dyDescent="0.2">
      <c r="A603" s="477"/>
      <c r="B603" s="135"/>
      <c r="C603" s="136"/>
      <c r="D603" s="137"/>
      <c r="E603" s="138"/>
      <c r="F603" s="137"/>
      <c r="G603" s="127"/>
      <c r="H603" s="143"/>
      <c r="I603" s="143"/>
      <c r="K603" s="6"/>
      <c r="L603" s="6"/>
    </row>
    <row r="604" spans="1:12" x14ac:dyDescent="0.2">
      <c r="A604" s="477"/>
      <c r="B604" s="135"/>
      <c r="C604" s="136"/>
      <c r="D604" s="137"/>
      <c r="E604" s="138"/>
      <c r="F604" s="137"/>
      <c r="G604" s="127"/>
      <c r="H604" s="143"/>
      <c r="I604" s="143"/>
      <c r="K604" s="6"/>
      <c r="L604" s="6"/>
    </row>
    <row r="605" spans="1:12" x14ac:dyDescent="0.2">
      <c r="A605" s="477"/>
      <c r="B605" s="135"/>
      <c r="C605" s="136"/>
      <c r="D605" s="137"/>
      <c r="E605" s="138"/>
      <c r="F605" s="137"/>
      <c r="G605" s="127"/>
      <c r="H605" s="143"/>
      <c r="I605" s="143"/>
      <c r="K605" s="6"/>
      <c r="L605" s="6"/>
    </row>
    <row r="606" spans="1:12" x14ac:dyDescent="0.2">
      <c r="A606" s="477"/>
      <c r="B606" s="135"/>
      <c r="C606" s="136"/>
      <c r="D606" s="137"/>
      <c r="E606" s="138"/>
      <c r="F606" s="137"/>
      <c r="G606" s="127"/>
      <c r="H606" s="143"/>
      <c r="I606" s="143"/>
      <c r="K606" s="6"/>
      <c r="L606" s="6"/>
    </row>
    <row r="607" spans="1:12" x14ac:dyDescent="0.2">
      <c r="A607" s="477"/>
      <c r="B607" s="135"/>
      <c r="C607" s="136"/>
      <c r="D607" s="137"/>
      <c r="E607" s="138"/>
      <c r="F607" s="137"/>
      <c r="G607" s="127"/>
      <c r="H607" s="143"/>
      <c r="I607" s="143"/>
      <c r="K607" s="6"/>
      <c r="L607" s="6"/>
    </row>
    <row r="608" spans="1:12" x14ac:dyDescent="0.2">
      <c r="A608" s="477"/>
      <c r="B608" s="135"/>
      <c r="C608" s="136"/>
      <c r="D608" s="137"/>
      <c r="E608" s="138"/>
      <c r="F608" s="137"/>
      <c r="G608" s="127"/>
      <c r="H608" s="143"/>
      <c r="I608" s="143"/>
      <c r="K608" s="6"/>
      <c r="L608" s="6"/>
    </row>
    <row r="609" spans="1:12" x14ac:dyDescent="0.2">
      <c r="A609" s="477"/>
      <c r="B609" s="135"/>
      <c r="C609" s="136"/>
      <c r="D609" s="137"/>
      <c r="E609" s="138"/>
      <c r="F609" s="137"/>
      <c r="G609" s="127"/>
      <c r="H609" s="143"/>
      <c r="I609" s="143"/>
      <c r="K609" s="6"/>
      <c r="L609" s="6"/>
    </row>
    <row r="610" spans="1:12" x14ac:dyDescent="0.2">
      <c r="A610" s="477"/>
      <c r="B610" s="135"/>
      <c r="C610" s="136"/>
      <c r="D610" s="137"/>
      <c r="E610" s="138"/>
      <c r="F610" s="137"/>
      <c r="G610" s="127"/>
      <c r="H610" s="143"/>
      <c r="I610" s="143"/>
      <c r="K610" s="6"/>
      <c r="L610" s="6"/>
    </row>
    <row r="611" spans="1:12" x14ac:dyDescent="0.2">
      <c r="A611" s="477"/>
      <c r="B611" s="135"/>
      <c r="C611" s="136"/>
      <c r="D611" s="137"/>
      <c r="E611" s="138"/>
      <c r="F611" s="137"/>
      <c r="G611" s="127"/>
      <c r="H611" s="143"/>
      <c r="I611" s="143"/>
      <c r="K611" s="6"/>
      <c r="L611" s="6"/>
    </row>
    <row r="612" spans="1:12" x14ac:dyDescent="0.2">
      <c r="A612" s="477"/>
      <c r="B612" s="135"/>
      <c r="C612" s="136"/>
      <c r="D612" s="137"/>
      <c r="E612" s="138"/>
      <c r="F612" s="137"/>
      <c r="G612" s="127"/>
      <c r="H612" s="143"/>
      <c r="I612" s="143"/>
      <c r="K612" s="6"/>
      <c r="L612" s="6"/>
    </row>
    <row r="613" spans="1:12" x14ac:dyDescent="0.2">
      <c r="A613" s="477"/>
      <c r="B613" s="135"/>
      <c r="C613" s="136"/>
      <c r="D613" s="137"/>
      <c r="E613" s="138"/>
      <c r="F613" s="137"/>
      <c r="G613" s="127"/>
      <c r="H613" s="143"/>
      <c r="I613" s="143"/>
      <c r="K613" s="6"/>
      <c r="L613" s="6"/>
    </row>
    <row r="614" spans="1:12" x14ac:dyDescent="0.2">
      <c r="A614" s="477"/>
      <c r="B614" s="135"/>
      <c r="C614" s="136"/>
      <c r="D614" s="137"/>
      <c r="E614" s="138"/>
      <c r="F614" s="137"/>
      <c r="G614" s="127"/>
      <c r="H614" s="143"/>
      <c r="I614" s="143"/>
      <c r="K614" s="6"/>
      <c r="L614" s="6"/>
    </row>
    <row r="615" spans="1:12" x14ac:dyDescent="0.2">
      <c r="A615" s="477"/>
      <c r="B615" s="135"/>
      <c r="C615" s="136"/>
      <c r="D615" s="137"/>
      <c r="E615" s="138"/>
      <c r="F615" s="137"/>
      <c r="G615" s="127"/>
      <c r="H615" s="143"/>
      <c r="I615" s="143"/>
      <c r="K615" s="6"/>
      <c r="L615" s="6"/>
    </row>
    <row r="616" spans="1:12" x14ac:dyDescent="0.2">
      <c r="A616" s="477"/>
      <c r="B616" s="135"/>
      <c r="C616" s="136"/>
      <c r="D616" s="137"/>
      <c r="E616" s="138"/>
      <c r="F616" s="137"/>
      <c r="G616" s="127"/>
      <c r="H616" s="143"/>
      <c r="I616" s="143"/>
      <c r="K616" s="6"/>
      <c r="L616" s="6"/>
    </row>
    <row r="617" spans="1:12" x14ac:dyDescent="0.2">
      <c r="A617" s="477"/>
      <c r="B617" s="135"/>
      <c r="C617" s="136"/>
      <c r="D617" s="137"/>
      <c r="E617" s="138"/>
      <c r="F617" s="137"/>
      <c r="G617" s="127"/>
      <c r="H617" s="143"/>
      <c r="I617" s="143"/>
      <c r="K617" s="6"/>
      <c r="L617" s="6"/>
    </row>
    <row r="618" spans="1:12" x14ac:dyDescent="0.2">
      <c r="A618" s="477"/>
      <c r="B618" s="135"/>
      <c r="C618" s="136"/>
      <c r="D618" s="137"/>
      <c r="E618" s="138"/>
      <c r="F618" s="137"/>
      <c r="G618" s="127"/>
      <c r="H618" s="143"/>
      <c r="I618" s="143"/>
      <c r="K618" s="6"/>
      <c r="L618" s="6"/>
    </row>
    <row r="619" spans="1:12" x14ac:dyDescent="0.2">
      <c r="A619" s="477"/>
      <c r="B619" s="135"/>
      <c r="C619" s="136"/>
      <c r="D619" s="137"/>
      <c r="E619" s="138"/>
      <c r="F619" s="137"/>
      <c r="G619" s="127"/>
      <c r="H619" s="143"/>
      <c r="I619" s="143"/>
      <c r="K619" s="6"/>
      <c r="L619" s="6"/>
    </row>
    <row r="620" spans="1:12" x14ac:dyDescent="0.2">
      <c r="A620" s="477"/>
      <c r="B620" s="135"/>
      <c r="C620" s="136"/>
      <c r="D620" s="137"/>
      <c r="E620" s="138"/>
      <c r="F620" s="137"/>
      <c r="G620" s="127"/>
      <c r="H620" s="143"/>
      <c r="I620" s="143"/>
      <c r="K620" s="6"/>
      <c r="L620" s="6"/>
    </row>
    <row r="621" spans="1:12" x14ac:dyDescent="0.2">
      <c r="A621" s="477"/>
      <c r="B621" s="135"/>
      <c r="C621" s="136"/>
      <c r="D621" s="137"/>
      <c r="E621" s="138"/>
      <c r="F621" s="137"/>
      <c r="G621" s="127"/>
      <c r="H621" s="143"/>
      <c r="I621" s="143"/>
      <c r="K621" s="6"/>
      <c r="L621" s="6"/>
    </row>
    <row r="622" spans="1:12" x14ac:dyDescent="0.2">
      <c r="A622" s="477"/>
      <c r="B622" s="135"/>
      <c r="C622" s="136"/>
      <c r="D622" s="137"/>
      <c r="E622" s="138"/>
      <c r="F622" s="137"/>
      <c r="G622" s="127"/>
      <c r="H622" s="143"/>
      <c r="I622" s="143"/>
      <c r="K622" s="6"/>
      <c r="L622" s="6"/>
    </row>
    <row r="623" spans="1:12" x14ac:dyDescent="0.2">
      <c r="A623" s="477"/>
      <c r="B623" s="135"/>
      <c r="C623" s="136"/>
      <c r="D623" s="137"/>
      <c r="E623" s="138"/>
      <c r="F623" s="137"/>
      <c r="G623" s="127"/>
      <c r="H623" s="143"/>
      <c r="I623" s="143"/>
      <c r="K623" s="6"/>
      <c r="L623" s="6"/>
    </row>
    <row r="624" spans="1:12" x14ac:dyDescent="0.2">
      <c r="A624" s="477"/>
      <c r="B624" s="135"/>
      <c r="C624" s="136"/>
      <c r="D624" s="137"/>
      <c r="E624" s="138"/>
      <c r="F624" s="137"/>
      <c r="G624" s="127"/>
      <c r="H624" s="143"/>
      <c r="I624" s="143"/>
      <c r="K624" s="6"/>
      <c r="L624" s="6"/>
    </row>
    <row r="625" spans="1:12" x14ac:dyDescent="0.2">
      <c r="A625" s="477"/>
      <c r="B625" s="135"/>
      <c r="C625" s="136"/>
      <c r="D625" s="137"/>
      <c r="E625" s="138"/>
      <c r="F625" s="137"/>
      <c r="G625" s="127"/>
      <c r="H625" s="143"/>
      <c r="I625" s="143"/>
      <c r="K625" s="6"/>
      <c r="L625" s="6"/>
    </row>
    <row r="626" spans="1:12" x14ac:dyDescent="0.2">
      <c r="A626" s="477"/>
      <c r="B626" s="135"/>
      <c r="C626" s="136"/>
      <c r="D626" s="137"/>
      <c r="E626" s="138"/>
      <c r="F626" s="137"/>
      <c r="G626" s="127"/>
      <c r="H626" s="143"/>
      <c r="I626" s="143"/>
      <c r="K626" s="6"/>
      <c r="L626" s="6"/>
    </row>
    <row r="627" spans="1:12" x14ac:dyDescent="0.2">
      <c r="A627" s="477"/>
      <c r="B627" s="135"/>
      <c r="C627" s="136"/>
      <c r="D627" s="137"/>
      <c r="E627" s="138"/>
      <c r="F627" s="137"/>
      <c r="G627" s="127"/>
      <c r="H627" s="143"/>
      <c r="I627" s="143"/>
      <c r="K627" s="6"/>
      <c r="L627" s="6"/>
    </row>
    <row r="628" spans="1:12" x14ac:dyDescent="0.2">
      <c r="A628" s="477"/>
      <c r="B628" s="135"/>
      <c r="C628" s="136"/>
      <c r="D628" s="137"/>
      <c r="E628" s="138"/>
      <c r="F628" s="137"/>
      <c r="G628" s="127"/>
      <c r="H628" s="143"/>
      <c r="I628" s="143"/>
      <c r="K628" s="6"/>
      <c r="L628" s="6"/>
    </row>
    <row r="629" spans="1:12" x14ac:dyDescent="0.2">
      <c r="A629" s="477"/>
      <c r="B629" s="135"/>
      <c r="C629" s="136"/>
      <c r="D629" s="137"/>
      <c r="E629" s="138"/>
      <c r="F629" s="137"/>
      <c r="G629" s="127"/>
      <c r="H629" s="143"/>
      <c r="I629" s="143"/>
      <c r="K629" s="6"/>
      <c r="L629" s="6"/>
    </row>
    <row r="630" spans="1:12" x14ac:dyDescent="0.2">
      <c r="A630" s="477"/>
      <c r="B630" s="135"/>
      <c r="C630" s="136"/>
      <c r="D630" s="137"/>
      <c r="E630" s="138"/>
      <c r="F630" s="137"/>
      <c r="G630" s="127"/>
      <c r="H630" s="143"/>
      <c r="I630" s="143"/>
      <c r="K630" s="6"/>
      <c r="L630" s="6"/>
    </row>
    <row r="631" spans="1:12" x14ac:dyDescent="0.2">
      <c r="A631" s="477"/>
      <c r="B631" s="135"/>
      <c r="C631" s="136"/>
      <c r="D631" s="137"/>
      <c r="E631" s="138"/>
      <c r="F631" s="137"/>
      <c r="G631" s="127"/>
      <c r="H631" s="143"/>
      <c r="I631" s="143"/>
      <c r="K631" s="6"/>
      <c r="L631" s="6"/>
    </row>
    <row r="632" spans="1:12" x14ac:dyDescent="0.2">
      <c r="A632" s="477"/>
      <c r="B632" s="135"/>
      <c r="C632" s="136"/>
      <c r="D632" s="137"/>
      <c r="E632" s="138"/>
      <c r="F632" s="137"/>
      <c r="G632" s="127"/>
      <c r="H632" s="143"/>
      <c r="I632" s="143"/>
      <c r="K632" s="6"/>
      <c r="L632" s="6"/>
    </row>
    <row r="633" spans="1:12" x14ac:dyDescent="0.2">
      <c r="A633" s="477"/>
      <c r="B633" s="135"/>
      <c r="C633" s="136"/>
      <c r="D633" s="137"/>
      <c r="E633" s="138"/>
      <c r="F633" s="137"/>
      <c r="G633" s="127"/>
      <c r="H633" s="143"/>
      <c r="I633" s="143"/>
      <c r="K633" s="6"/>
      <c r="L633" s="6"/>
    </row>
    <row r="634" spans="1:12" x14ac:dyDescent="0.2">
      <c r="A634" s="477"/>
      <c r="B634" s="135"/>
      <c r="C634" s="136"/>
      <c r="D634" s="137"/>
      <c r="E634" s="138"/>
      <c r="F634" s="137"/>
      <c r="G634" s="127"/>
      <c r="H634" s="143"/>
      <c r="I634" s="143"/>
      <c r="K634" s="6"/>
      <c r="L634" s="6"/>
    </row>
    <row r="635" spans="1:12" x14ac:dyDescent="0.2">
      <c r="A635" s="477"/>
      <c r="B635" s="135"/>
      <c r="C635" s="136"/>
      <c r="D635" s="137"/>
      <c r="E635" s="138"/>
      <c r="F635" s="137"/>
      <c r="G635" s="127"/>
      <c r="H635" s="143"/>
      <c r="I635" s="143"/>
      <c r="K635" s="6"/>
      <c r="L635" s="6"/>
    </row>
    <row r="636" spans="1:12" x14ac:dyDescent="0.2">
      <c r="A636" s="477"/>
      <c r="B636" s="135"/>
      <c r="C636" s="136"/>
      <c r="D636" s="137"/>
      <c r="E636" s="138"/>
      <c r="F636" s="137"/>
      <c r="G636" s="127"/>
      <c r="H636" s="143"/>
      <c r="I636" s="143"/>
      <c r="K636" s="6"/>
      <c r="L636" s="6"/>
    </row>
    <row r="637" spans="1:12" x14ac:dyDescent="0.2">
      <c r="A637" s="477"/>
      <c r="B637" s="135"/>
      <c r="C637" s="136"/>
      <c r="D637" s="137"/>
      <c r="E637" s="138"/>
      <c r="F637" s="137"/>
      <c r="G637" s="127"/>
      <c r="H637" s="143"/>
      <c r="I637" s="143"/>
      <c r="K637" s="6"/>
      <c r="L637" s="6"/>
    </row>
    <row r="638" spans="1:12" x14ac:dyDescent="0.2">
      <c r="A638" s="477"/>
      <c r="B638" s="135"/>
      <c r="C638" s="136"/>
      <c r="D638" s="137"/>
      <c r="E638" s="138"/>
      <c r="F638" s="137"/>
      <c r="G638" s="127"/>
      <c r="H638" s="143"/>
      <c r="I638" s="143"/>
      <c r="K638" s="6"/>
      <c r="L638" s="6"/>
    </row>
    <row r="639" spans="1:12" x14ac:dyDescent="0.2">
      <c r="A639" s="477"/>
      <c r="B639" s="135"/>
      <c r="C639" s="136"/>
      <c r="D639" s="137"/>
      <c r="E639" s="138"/>
      <c r="F639" s="137"/>
      <c r="G639" s="127"/>
      <c r="H639" s="143"/>
      <c r="I639" s="143"/>
      <c r="K639" s="6"/>
      <c r="L639" s="6"/>
    </row>
    <row r="640" spans="1:12" x14ac:dyDescent="0.2">
      <c r="A640" s="477"/>
      <c r="B640" s="135"/>
      <c r="C640" s="136"/>
      <c r="D640" s="137"/>
      <c r="E640" s="138"/>
      <c r="F640" s="137"/>
      <c r="G640" s="127"/>
      <c r="H640" s="143"/>
      <c r="I640" s="143"/>
      <c r="K640" s="6"/>
      <c r="L640" s="6"/>
    </row>
    <row r="641" spans="1:12" x14ac:dyDescent="0.2">
      <c r="A641" s="477"/>
      <c r="B641" s="135"/>
      <c r="C641" s="136"/>
      <c r="D641" s="137"/>
      <c r="E641" s="138"/>
      <c r="F641" s="137"/>
      <c r="G641" s="127"/>
      <c r="H641" s="143"/>
      <c r="I641" s="143"/>
      <c r="K641" s="6"/>
      <c r="L641" s="6"/>
    </row>
    <row r="642" spans="1:12" x14ac:dyDescent="0.2">
      <c r="A642" s="477"/>
      <c r="B642" s="135"/>
      <c r="C642" s="136"/>
      <c r="D642" s="137"/>
      <c r="E642" s="138"/>
      <c r="F642" s="137"/>
      <c r="G642" s="127"/>
      <c r="H642" s="143"/>
      <c r="I642" s="143"/>
      <c r="K642" s="6"/>
      <c r="L642" s="6"/>
    </row>
    <row r="643" spans="1:12" x14ac:dyDescent="0.2">
      <c r="A643" s="477"/>
      <c r="B643" s="135"/>
      <c r="C643" s="136"/>
      <c r="D643" s="137"/>
      <c r="E643" s="138"/>
      <c r="F643" s="137"/>
      <c r="G643" s="127"/>
      <c r="H643" s="143"/>
      <c r="I643" s="143"/>
      <c r="K643" s="6"/>
      <c r="L643" s="6"/>
    </row>
    <row r="644" spans="1:12" x14ac:dyDescent="0.2">
      <c r="A644" s="477"/>
      <c r="B644" s="135"/>
      <c r="C644" s="136"/>
      <c r="D644" s="137"/>
      <c r="E644" s="138"/>
      <c r="F644" s="137"/>
      <c r="G644" s="127"/>
      <c r="H644" s="143"/>
      <c r="I644" s="143"/>
      <c r="K644" s="6"/>
      <c r="L644" s="6"/>
    </row>
    <row r="645" spans="1:12" x14ac:dyDescent="0.2">
      <c r="A645" s="477"/>
      <c r="B645" s="135"/>
      <c r="C645" s="136"/>
      <c r="D645" s="137"/>
      <c r="E645" s="138"/>
      <c r="F645" s="137"/>
      <c r="G645" s="127"/>
      <c r="H645" s="143"/>
      <c r="I645" s="143"/>
      <c r="K645" s="6"/>
      <c r="L645" s="6"/>
    </row>
    <row r="646" spans="1:12" x14ac:dyDescent="0.2">
      <c r="A646" s="477"/>
      <c r="B646" s="135"/>
      <c r="C646" s="136"/>
      <c r="D646" s="137"/>
      <c r="E646" s="138"/>
      <c r="F646" s="137"/>
      <c r="G646" s="127"/>
      <c r="H646" s="143"/>
      <c r="I646" s="143"/>
      <c r="K646" s="6"/>
      <c r="L646" s="6"/>
    </row>
    <row r="647" spans="1:12" x14ac:dyDescent="0.2">
      <c r="A647" s="477"/>
      <c r="B647" s="135"/>
      <c r="C647" s="136"/>
      <c r="D647" s="137"/>
      <c r="E647" s="138"/>
      <c r="F647" s="137"/>
      <c r="G647" s="127"/>
      <c r="H647" s="143"/>
      <c r="I647" s="143"/>
      <c r="K647" s="6"/>
      <c r="L647" s="6"/>
    </row>
    <row r="648" spans="1:12" x14ac:dyDescent="0.2">
      <c r="A648" s="477"/>
      <c r="B648" s="135"/>
      <c r="C648" s="136"/>
      <c r="D648" s="137"/>
      <c r="E648" s="138"/>
      <c r="F648" s="137"/>
      <c r="G648" s="127"/>
      <c r="H648" s="143"/>
      <c r="I648" s="143"/>
      <c r="K648" s="6"/>
      <c r="L648" s="6"/>
    </row>
    <row r="649" spans="1:12" x14ac:dyDescent="0.2">
      <c r="A649" s="477"/>
      <c r="B649" s="135"/>
      <c r="C649" s="136"/>
      <c r="D649" s="137"/>
      <c r="E649" s="138"/>
      <c r="F649" s="137"/>
      <c r="G649" s="127"/>
      <c r="H649" s="143"/>
      <c r="I649" s="143"/>
      <c r="K649" s="6"/>
      <c r="L649" s="6"/>
    </row>
    <row r="650" spans="1:12" x14ac:dyDescent="0.2">
      <c r="A650" s="477"/>
      <c r="B650" s="135"/>
      <c r="C650" s="136"/>
      <c r="D650" s="137"/>
      <c r="E650" s="138"/>
      <c r="F650" s="137"/>
      <c r="G650" s="127"/>
      <c r="H650" s="143"/>
      <c r="I650" s="143"/>
      <c r="K650" s="6"/>
      <c r="L650" s="6"/>
    </row>
    <row r="651" spans="1:12" x14ac:dyDescent="0.2">
      <c r="A651" s="477"/>
      <c r="B651" s="135"/>
      <c r="C651" s="136"/>
      <c r="D651" s="137"/>
      <c r="E651" s="138"/>
      <c r="F651" s="137"/>
      <c r="G651" s="127"/>
      <c r="H651" s="143"/>
      <c r="I651" s="143"/>
      <c r="K651" s="6"/>
      <c r="L651" s="6"/>
    </row>
    <row r="652" spans="1:12" x14ac:dyDescent="0.2">
      <c r="A652" s="477"/>
      <c r="B652" s="135"/>
      <c r="C652" s="136"/>
      <c r="D652" s="137"/>
      <c r="E652" s="138"/>
      <c r="F652" s="137"/>
      <c r="G652" s="127"/>
      <c r="H652" s="143"/>
      <c r="I652" s="143"/>
      <c r="K652" s="6"/>
      <c r="L652" s="6"/>
    </row>
    <row r="653" spans="1:12" x14ac:dyDescent="0.2">
      <c r="A653" s="477"/>
      <c r="B653" s="135"/>
      <c r="C653" s="136"/>
      <c r="D653" s="137"/>
      <c r="E653" s="138"/>
      <c r="F653" s="137"/>
      <c r="G653" s="127"/>
      <c r="H653" s="143"/>
      <c r="I653" s="143"/>
      <c r="K653" s="6"/>
      <c r="L653" s="6"/>
    </row>
    <row r="654" spans="1:12" x14ac:dyDescent="0.2">
      <c r="A654" s="477"/>
      <c r="B654" s="135"/>
      <c r="C654" s="136"/>
      <c r="D654" s="137"/>
      <c r="E654" s="138"/>
      <c r="F654" s="137"/>
      <c r="G654" s="127"/>
      <c r="H654" s="143"/>
      <c r="I654" s="143"/>
      <c r="K654" s="6"/>
      <c r="L654" s="6"/>
    </row>
    <row r="655" spans="1:12" x14ac:dyDescent="0.2">
      <c r="A655" s="477"/>
      <c r="B655" s="135"/>
      <c r="C655" s="136"/>
      <c r="D655" s="137"/>
      <c r="E655" s="138"/>
      <c r="F655" s="137"/>
      <c r="G655" s="127"/>
      <c r="H655" s="143"/>
      <c r="I655" s="143"/>
      <c r="K655" s="6"/>
      <c r="L655" s="6"/>
    </row>
    <row r="656" spans="1:12" x14ac:dyDescent="0.2">
      <c r="A656" s="477"/>
      <c r="B656" s="135"/>
      <c r="C656" s="136"/>
      <c r="D656" s="137"/>
      <c r="E656" s="138"/>
      <c r="F656" s="137"/>
      <c r="G656" s="127"/>
      <c r="H656" s="143"/>
      <c r="I656" s="143"/>
      <c r="K656" s="6"/>
      <c r="L656" s="6"/>
    </row>
    <row r="657" spans="1:12" x14ac:dyDescent="0.2">
      <c r="A657" s="477"/>
      <c r="B657" s="135"/>
      <c r="C657" s="136"/>
      <c r="D657" s="137"/>
      <c r="E657" s="138"/>
      <c r="F657" s="137"/>
      <c r="G657" s="127"/>
      <c r="H657" s="143"/>
      <c r="I657" s="143"/>
      <c r="K657" s="6"/>
      <c r="L657" s="6"/>
    </row>
    <row r="658" spans="1:12" x14ac:dyDescent="0.2">
      <c r="A658" s="477"/>
      <c r="B658" s="135"/>
      <c r="C658" s="136"/>
      <c r="D658" s="137"/>
      <c r="E658" s="138"/>
      <c r="F658" s="137"/>
      <c r="G658" s="127"/>
      <c r="H658" s="143"/>
      <c r="I658" s="143"/>
      <c r="K658" s="6"/>
      <c r="L658" s="6"/>
    </row>
    <row r="659" spans="1:12" x14ac:dyDescent="0.2">
      <c r="A659" s="477"/>
      <c r="B659" s="135"/>
      <c r="C659" s="136"/>
      <c r="D659" s="137"/>
      <c r="E659" s="138"/>
      <c r="F659" s="137"/>
      <c r="G659" s="127"/>
      <c r="H659" s="143"/>
      <c r="I659" s="143"/>
      <c r="K659" s="6"/>
      <c r="L659" s="6"/>
    </row>
    <row r="660" spans="1:12" x14ac:dyDescent="0.2">
      <c r="A660" s="477"/>
      <c r="B660" s="135"/>
      <c r="C660" s="136"/>
      <c r="D660" s="137"/>
      <c r="E660" s="138"/>
      <c r="F660" s="137"/>
      <c r="G660" s="127"/>
      <c r="H660" s="143"/>
      <c r="I660" s="143"/>
      <c r="K660" s="6"/>
      <c r="L660" s="6"/>
    </row>
    <row r="661" spans="1:12" x14ac:dyDescent="0.2">
      <c r="A661" s="477"/>
      <c r="B661" s="135"/>
      <c r="C661" s="136"/>
      <c r="D661" s="137"/>
      <c r="E661" s="138"/>
      <c r="F661" s="137"/>
      <c r="G661" s="127"/>
      <c r="H661" s="143"/>
      <c r="I661" s="143"/>
      <c r="K661" s="6"/>
      <c r="L661" s="6"/>
    </row>
    <row r="662" spans="1:12" x14ac:dyDescent="0.2">
      <c r="A662" s="477"/>
      <c r="B662" s="135"/>
      <c r="C662" s="136"/>
      <c r="D662" s="137"/>
      <c r="E662" s="138"/>
      <c r="F662" s="137"/>
      <c r="G662" s="127"/>
      <c r="H662" s="143"/>
      <c r="I662" s="143"/>
      <c r="K662" s="6"/>
      <c r="L662" s="6"/>
    </row>
    <row r="663" spans="1:12" x14ac:dyDescent="0.2">
      <c r="A663" s="477"/>
      <c r="B663" s="135"/>
      <c r="C663" s="136"/>
      <c r="D663" s="137"/>
      <c r="E663" s="138"/>
      <c r="F663" s="137"/>
      <c r="G663" s="127"/>
      <c r="H663" s="143"/>
      <c r="I663" s="143"/>
      <c r="K663" s="6"/>
      <c r="L663" s="6"/>
    </row>
    <row r="664" spans="1:12" x14ac:dyDescent="0.2">
      <c r="A664" s="477"/>
      <c r="B664" s="135"/>
      <c r="C664" s="136"/>
      <c r="D664" s="137"/>
      <c r="E664" s="138"/>
      <c r="F664" s="137"/>
      <c r="G664" s="127"/>
      <c r="H664" s="143"/>
      <c r="I664" s="143"/>
      <c r="K664" s="6"/>
      <c r="L664" s="6"/>
    </row>
    <row r="665" spans="1:12" x14ac:dyDescent="0.2">
      <c r="A665" s="477"/>
      <c r="B665" s="135"/>
      <c r="C665" s="136"/>
      <c r="D665" s="137"/>
      <c r="E665" s="138"/>
      <c r="F665" s="137"/>
      <c r="G665" s="127"/>
      <c r="H665" s="143"/>
      <c r="I665" s="143"/>
      <c r="K665" s="6"/>
      <c r="L665" s="6"/>
    </row>
    <row r="666" spans="1:12" x14ac:dyDescent="0.2">
      <c r="A666" s="477"/>
      <c r="B666" s="135"/>
      <c r="C666" s="136"/>
      <c r="D666" s="137"/>
      <c r="E666" s="138"/>
      <c r="F666" s="137"/>
      <c r="G666" s="127"/>
      <c r="H666" s="143"/>
      <c r="I666" s="143"/>
      <c r="K666" s="6"/>
      <c r="L666" s="6"/>
    </row>
    <row r="667" spans="1:12" x14ac:dyDescent="0.2">
      <c r="A667" s="477"/>
      <c r="B667" s="135"/>
      <c r="C667" s="136"/>
      <c r="D667" s="137"/>
      <c r="E667" s="138"/>
      <c r="F667" s="137"/>
      <c r="G667" s="127"/>
      <c r="H667" s="143"/>
      <c r="I667" s="143"/>
      <c r="K667" s="6"/>
      <c r="L667" s="6"/>
    </row>
    <row r="668" spans="1:12" x14ac:dyDescent="0.2">
      <c r="A668" s="477"/>
      <c r="B668" s="135"/>
      <c r="C668" s="136"/>
      <c r="D668" s="137"/>
      <c r="E668" s="138"/>
      <c r="F668" s="137"/>
      <c r="G668" s="127"/>
      <c r="H668" s="143"/>
      <c r="I668" s="143"/>
      <c r="K668" s="6"/>
      <c r="L668" s="6"/>
    </row>
    <row r="669" spans="1:12" x14ac:dyDescent="0.2">
      <c r="A669" s="477"/>
      <c r="B669" s="135"/>
      <c r="C669" s="136"/>
      <c r="D669" s="137"/>
      <c r="E669" s="138"/>
      <c r="F669" s="137"/>
      <c r="G669" s="127"/>
      <c r="H669" s="143"/>
      <c r="I669" s="143"/>
      <c r="K669" s="6"/>
      <c r="L669" s="6"/>
    </row>
    <row r="670" spans="1:12" x14ac:dyDescent="0.2">
      <c r="A670" s="477"/>
      <c r="B670" s="135"/>
      <c r="C670" s="136"/>
      <c r="D670" s="137"/>
      <c r="E670" s="138"/>
      <c r="F670" s="137"/>
      <c r="G670" s="127"/>
      <c r="H670" s="143"/>
      <c r="I670" s="143"/>
      <c r="K670" s="6"/>
      <c r="L670" s="6"/>
    </row>
    <row r="671" spans="1:12" x14ac:dyDescent="0.2">
      <c r="A671" s="477"/>
      <c r="B671" s="135"/>
      <c r="C671" s="136"/>
      <c r="D671" s="137"/>
      <c r="E671" s="138"/>
      <c r="F671" s="137"/>
      <c r="G671" s="127"/>
      <c r="H671" s="143"/>
      <c r="I671" s="143"/>
      <c r="K671" s="6"/>
      <c r="L671" s="6"/>
    </row>
    <row r="672" spans="1:12" x14ac:dyDescent="0.2">
      <c r="A672" s="477"/>
      <c r="B672" s="135"/>
      <c r="C672" s="136"/>
      <c r="D672" s="137"/>
      <c r="E672" s="138"/>
      <c r="F672" s="137"/>
      <c r="G672" s="127"/>
      <c r="H672" s="143"/>
      <c r="I672" s="143"/>
      <c r="K672" s="6"/>
      <c r="L672" s="6"/>
    </row>
    <row r="673" spans="1:12" x14ac:dyDescent="0.2">
      <c r="A673" s="477"/>
      <c r="B673" s="135"/>
      <c r="C673" s="136"/>
      <c r="D673" s="137"/>
      <c r="E673" s="138"/>
      <c r="F673" s="137"/>
      <c r="G673" s="127"/>
      <c r="H673" s="143"/>
      <c r="I673" s="143"/>
      <c r="K673" s="6"/>
      <c r="L673" s="6"/>
    </row>
    <row r="674" spans="1:12" x14ac:dyDescent="0.2">
      <c r="A674" s="477"/>
      <c r="B674" s="135"/>
      <c r="C674" s="136"/>
      <c r="D674" s="137"/>
      <c r="E674" s="138"/>
      <c r="F674" s="137"/>
      <c r="G674" s="127"/>
      <c r="H674" s="143"/>
      <c r="I674" s="143"/>
      <c r="K674" s="6"/>
      <c r="L674" s="6"/>
    </row>
    <row r="675" spans="1:12" x14ac:dyDescent="0.2">
      <c r="A675" s="477"/>
      <c r="B675" s="135"/>
      <c r="C675" s="136"/>
      <c r="D675" s="137"/>
      <c r="E675" s="138"/>
      <c r="F675" s="137"/>
      <c r="G675" s="127"/>
      <c r="H675" s="143"/>
      <c r="I675" s="143"/>
      <c r="K675" s="6"/>
      <c r="L675" s="6"/>
    </row>
    <row r="676" spans="1:12" x14ac:dyDescent="0.2">
      <c r="A676" s="477"/>
      <c r="B676" s="135"/>
      <c r="C676" s="136"/>
      <c r="D676" s="137"/>
      <c r="E676" s="138"/>
      <c r="F676" s="137"/>
      <c r="G676" s="127"/>
      <c r="H676" s="143"/>
      <c r="I676" s="143"/>
      <c r="K676" s="6"/>
      <c r="L676" s="6"/>
    </row>
    <row r="677" spans="1:12" x14ac:dyDescent="0.2">
      <c r="A677" s="477"/>
      <c r="B677" s="135"/>
      <c r="C677" s="136"/>
      <c r="D677" s="137"/>
      <c r="E677" s="138"/>
      <c r="F677" s="137"/>
      <c r="G677" s="127"/>
      <c r="H677" s="143"/>
      <c r="I677" s="143"/>
      <c r="K677" s="6"/>
      <c r="L677" s="6"/>
    </row>
    <row r="678" spans="1:12" x14ac:dyDescent="0.2">
      <c r="A678" s="477"/>
      <c r="B678" s="135"/>
      <c r="C678" s="136"/>
      <c r="D678" s="137"/>
      <c r="E678" s="138"/>
      <c r="F678" s="137"/>
      <c r="G678" s="127"/>
      <c r="H678" s="143"/>
      <c r="I678" s="143"/>
      <c r="K678" s="6"/>
      <c r="L678" s="6"/>
    </row>
    <row r="679" spans="1:12" x14ac:dyDescent="0.2">
      <c r="A679" s="477"/>
      <c r="B679" s="135"/>
      <c r="C679" s="136"/>
      <c r="D679" s="137"/>
      <c r="E679" s="138"/>
      <c r="F679" s="137"/>
      <c r="G679" s="127"/>
      <c r="H679" s="143"/>
      <c r="I679" s="143"/>
      <c r="K679" s="6"/>
      <c r="L679" s="6"/>
    </row>
    <row r="680" spans="1:12" x14ac:dyDescent="0.2">
      <c r="A680" s="477"/>
      <c r="B680" s="135"/>
      <c r="C680" s="136"/>
      <c r="D680" s="137"/>
      <c r="E680" s="138"/>
      <c r="F680" s="137"/>
      <c r="G680" s="127"/>
      <c r="H680" s="143"/>
      <c r="I680" s="143"/>
      <c r="K680" s="6"/>
      <c r="L680" s="6"/>
    </row>
    <row r="681" spans="1:12" x14ac:dyDescent="0.2">
      <c r="A681" s="477"/>
      <c r="B681" s="135"/>
      <c r="C681" s="136"/>
      <c r="D681" s="137"/>
      <c r="E681" s="138"/>
      <c r="F681" s="137"/>
      <c r="G681" s="127"/>
      <c r="H681" s="143"/>
      <c r="I681" s="143"/>
      <c r="K681" s="6"/>
      <c r="L681" s="6"/>
    </row>
    <row r="682" spans="1:12" x14ac:dyDescent="0.2">
      <c r="A682" s="477"/>
      <c r="B682" s="135"/>
      <c r="C682" s="136"/>
      <c r="D682" s="137"/>
      <c r="E682" s="138"/>
      <c r="F682" s="137"/>
      <c r="G682" s="127"/>
      <c r="H682" s="143"/>
      <c r="I682" s="143"/>
      <c r="K682" s="6"/>
      <c r="L682" s="6"/>
    </row>
    <row r="683" spans="1:12" x14ac:dyDescent="0.2">
      <c r="A683" s="477"/>
      <c r="B683" s="135"/>
      <c r="C683" s="136"/>
      <c r="D683" s="137"/>
      <c r="E683" s="138"/>
      <c r="F683" s="137"/>
      <c r="G683" s="127"/>
      <c r="H683" s="143"/>
      <c r="I683" s="143"/>
      <c r="K683" s="6"/>
      <c r="L683" s="6"/>
    </row>
    <row r="684" spans="1:12" x14ac:dyDescent="0.2">
      <c r="A684" s="477"/>
      <c r="B684" s="135"/>
      <c r="C684" s="136"/>
      <c r="D684" s="137"/>
      <c r="E684" s="138"/>
      <c r="F684" s="137"/>
      <c r="G684" s="127"/>
      <c r="H684" s="143"/>
      <c r="I684" s="143"/>
      <c r="K684" s="6"/>
      <c r="L684" s="6"/>
    </row>
    <row r="685" spans="1:12" x14ac:dyDescent="0.2">
      <c r="A685" s="477"/>
      <c r="B685" s="135"/>
      <c r="C685" s="136"/>
      <c r="D685" s="137"/>
      <c r="E685" s="138"/>
      <c r="F685" s="137"/>
      <c r="G685" s="127"/>
      <c r="H685" s="143"/>
      <c r="I685" s="143"/>
      <c r="K685" s="6"/>
      <c r="L685" s="6"/>
    </row>
    <row r="686" spans="1:12" x14ac:dyDescent="0.2">
      <c r="A686" s="477"/>
      <c r="B686" s="135"/>
      <c r="C686" s="136"/>
      <c r="D686" s="137"/>
      <c r="E686" s="138"/>
      <c r="F686" s="137"/>
      <c r="G686" s="127"/>
      <c r="H686" s="143"/>
      <c r="I686" s="143"/>
      <c r="K686" s="6"/>
      <c r="L686" s="6"/>
    </row>
    <row r="687" spans="1:12" x14ac:dyDescent="0.2">
      <c r="A687" s="477"/>
      <c r="B687" s="135"/>
      <c r="C687" s="136"/>
      <c r="D687" s="137"/>
      <c r="E687" s="138"/>
      <c r="F687" s="137"/>
      <c r="G687" s="127"/>
      <c r="H687" s="143"/>
      <c r="I687" s="143"/>
      <c r="K687" s="6"/>
      <c r="L687" s="6"/>
    </row>
    <row r="688" spans="1:12" x14ac:dyDescent="0.2">
      <c r="A688" s="477"/>
      <c r="B688" s="135"/>
      <c r="C688" s="136"/>
      <c r="D688" s="137"/>
      <c r="E688" s="138"/>
      <c r="F688" s="137"/>
      <c r="G688" s="127"/>
      <c r="H688" s="143"/>
      <c r="I688" s="143"/>
      <c r="K688" s="6"/>
      <c r="L688" s="6"/>
    </row>
    <row r="689" spans="1:12" x14ac:dyDescent="0.2">
      <c r="A689" s="477"/>
      <c r="B689" s="135"/>
      <c r="C689" s="136"/>
      <c r="D689" s="137"/>
      <c r="E689" s="138"/>
      <c r="F689" s="137"/>
      <c r="G689" s="127"/>
      <c r="H689" s="143"/>
      <c r="I689" s="143"/>
      <c r="K689" s="6"/>
      <c r="L689" s="6"/>
    </row>
    <row r="690" spans="1:12" x14ac:dyDescent="0.2">
      <c r="A690" s="477"/>
      <c r="B690" s="135"/>
      <c r="C690" s="136"/>
      <c r="D690" s="137"/>
      <c r="E690" s="138"/>
      <c r="F690" s="137"/>
      <c r="G690" s="127"/>
      <c r="H690" s="143"/>
      <c r="I690" s="143"/>
      <c r="K690" s="6"/>
      <c r="L690" s="6"/>
    </row>
    <row r="691" spans="1:12" x14ac:dyDescent="0.2">
      <c r="A691" s="477"/>
      <c r="B691" s="135"/>
      <c r="C691" s="136"/>
      <c r="D691" s="137"/>
      <c r="E691" s="138"/>
      <c r="F691" s="137"/>
      <c r="G691" s="127"/>
      <c r="H691" s="143"/>
      <c r="I691" s="143"/>
      <c r="K691" s="6"/>
      <c r="L691" s="6"/>
    </row>
    <row r="692" spans="1:12" x14ac:dyDescent="0.2">
      <c r="A692" s="477"/>
      <c r="B692" s="135"/>
      <c r="C692" s="136"/>
      <c r="D692" s="137"/>
      <c r="E692" s="138"/>
      <c r="F692" s="137"/>
      <c r="G692" s="127"/>
      <c r="H692" s="143"/>
      <c r="I692" s="143"/>
      <c r="K692" s="6"/>
      <c r="L692" s="6"/>
    </row>
    <row r="693" spans="1:12" x14ac:dyDescent="0.2">
      <c r="A693" s="477"/>
      <c r="B693" s="135"/>
      <c r="C693" s="136"/>
      <c r="D693" s="137"/>
      <c r="E693" s="138"/>
      <c r="F693" s="137"/>
      <c r="G693" s="127"/>
      <c r="H693" s="143"/>
      <c r="I693" s="143"/>
      <c r="K693" s="6"/>
      <c r="L693" s="6"/>
    </row>
    <row r="694" spans="1:12" x14ac:dyDescent="0.2">
      <c r="A694" s="477"/>
      <c r="B694" s="135"/>
      <c r="C694" s="136"/>
      <c r="D694" s="137"/>
      <c r="E694" s="138"/>
      <c r="F694" s="137"/>
      <c r="G694" s="127"/>
      <c r="H694" s="143"/>
      <c r="I694" s="143"/>
      <c r="K694" s="6"/>
      <c r="L694" s="6"/>
    </row>
    <row r="695" spans="1:12" x14ac:dyDescent="0.2">
      <c r="A695" s="477"/>
      <c r="B695" s="135"/>
      <c r="C695" s="136"/>
      <c r="D695" s="137"/>
      <c r="E695" s="138"/>
      <c r="F695" s="137"/>
      <c r="G695" s="127"/>
      <c r="H695" s="143"/>
      <c r="I695" s="143"/>
      <c r="K695" s="6"/>
      <c r="L695" s="6"/>
    </row>
    <row r="696" spans="1:12" x14ac:dyDescent="0.2">
      <c r="A696" s="477"/>
      <c r="B696" s="135"/>
      <c r="C696" s="136"/>
      <c r="D696" s="137"/>
      <c r="E696" s="138"/>
      <c r="F696" s="137"/>
      <c r="G696" s="127"/>
      <c r="H696" s="143"/>
      <c r="I696" s="143"/>
      <c r="K696" s="6"/>
      <c r="L696" s="6"/>
    </row>
    <row r="697" spans="1:12" x14ac:dyDescent="0.2">
      <c r="A697" s="477"/>
      <c r="B697" s="135"/>
      <c r="C697" s="136"/>
      <c r="D697" s="137"/>
      <c r="E697" s="138"/>
      <c r="F697" s="137"/>
      <c r="G697" s="127"/>
      <c r="H697" s="143"/>
      <c r="I697" s="143"/>
      <c r="K697" s="6"/>
      <c r="L697" s="6"/>
    </row>
    <row r="698" spans="1:12" x14ac:dyDescent="0.2">
      <c r="A698" s="477"/>
      <c r="B698" s="135"/>
      <c r="C698" s="136"/>
      <c r="D698" s="137"/>
      <c r="E698" s="138"/>
      <c r="F698" s="137"/>
      <c r="G698" s="127"/>
      <c r="H698" s="143"/>
      <c r="I698" s="143"/>
      <c r="K698" s="6"/>
      <c r="L698" s="6"/>
    </row>
    <row r="699" spans="1:12" x14ac:dyDescent="0.2">
      <c r="A699" s="477"/>
      <c r="B699" s="135"/>
      <c r="C699" s="136"/>
      <c r="D699" s="137"/>
      <c r="E699" s="138"/>
      <c r="F699" s="137"/>
      <c r="G699" s="127"/>
      <c r="H699" s="143"/>
      <c r="I699" s="143"/>
      <c r="K699" s="6"/>
      <c r="L699" s="6"/>
    </row>
    <row r="700" spans="1:12" x14ac:dyDescent="0.2">
      <c r="A700" s="477"/>
      <c r="B700" s="135"/>
      <c r="C700" s="136"/>
      <c r="D700" s="137"/>
      <c r="E700" s="138"/>
      <c r="F700" s="137"/>
      <c r="G700" s="127"/>
      <c r="H700" s="143"/>
      <c r="I700" s="143"/>
      <c r="K700" s="6"/>
      <c r="L700" s="6"/>
    </row>
    <row r="701" spans="1:12" x14ac:dyDescent="0.2">
      <c r="A701" s="477"/>
      <c r="B701" s="135"/>
      <c r="C701" s="136"/>
      <c r="D701" s="137"/>
      <c r="E701" s="138"/>
      <c r="F701" s="137"/>
      <c r="G701" s="127"/>
      <c r="H701" s="143"/>
      <c r="I701" s="143"/>
      <c r="K701" s="6"/>
      <c r="L701" s="6"/>
    </row>
    <row r="702" spans="1:12" x14ac:dyDescent="0.2">
      <c r="A702" s="477"/>
      <c r="B702" s="135"/>
      <c r="C702" s="136"/>
      <c r="D702" s="137"/>
      <c r="E702" s="138"/>
      <c r="F702" s="137"/>
      <c r="G702" s="127"/>
      <c r="H702" s="143"/>
      <c r="I702" s="143"/>
      <c r="K702" s="6"/>
      <c r="L702" s="6"/>
    </row>
    <row r="703" spans="1:12" x14ac:dyDescent="0.2">
      <c r="A703" s="477"/>
      <c r="B703" s="135"/>
      <c r="C703" s="136"/>
      <c r="D703" s="137"/>
      <c r="E703" s="138"/>
      <c r="F703" s="137"/>
      <c r="G703" s="127"/>
      <c r="H703" s="143"/>
      <c r="I703" s="143"/>
      <c r="K703" s="6"/>
      <c r="L703" s="6"/>
    </row>
    <row r="704" spans="1:12" x14ac:dyDescent="0.2">
      <c r="A704" s="477"/>
      <c r="B704" s="135"/>
      <c r="C704" s="136"/>
      <c r="D704" s="137"/>
      <c r="E704" s="138"/>
      <c r="F704" s="137"/>
      <c r="G704" s="127"/>
      <c r="H704" s="143"/>
      <c r="I704" s="143"/>
      <c r="K704" s="6"/>
      <c r="L704" s="6"/>
    </row>
    <row r="705" spans="1:12" x14ac:dyDescent="0.2">
      <c r="A705" s="477"/>
      <c r="B705" s="135"/>
      <c r="C705" s="136"/>
      <c r="D705" s="137"/>
      <c r="E705" s="138"/>
      <c r="F705" s="137"/>
      <c r="G705" s="127"/>
      <c r="H705" s="143"/>
      <c r="I705" s="143"/>
      <c r="K705" s="6"/>
      <c r="L705" s="6"/>
    </row>
    <row r="706" spans="1:12" x14ac:dyDescent="0.2">
      <c r="A706" s="477"/>
      <c r="B706" s="135"/>
      <c r="C706" s="136"/>
      <c r="D706" s="137"/>
      <c r="E706" s="138"/>
      <c r="F706" s="137"/>
      <c r="G706" s="127"/>
      <c r="H706" s="143"/>
      <c r="I706" s="143"/>
      <c r="K706" s="6"/>
      <c r="L706" s="6"/>
    </row>
    <row r="707" spans="1:12" x14ac:dyDescent="0.2">
      <c r="A707" s="477"/>
      <c r="B707" s="135"/>
      <c r="C707" s="136"/>
      <c r="D707" s="137"/>
      <c r="E707" s="138"/>
      <c r="F707" s="137"/>
      <c r="G707" s="127"/>
      <c r="H707" s="143"/>
      <c r="I707" s="143"/>
      <c r="K707" s="6"/>
      <c r="L707" s="6"/>
    </row>
    <row r="708" spans="1:12" x14ac:dyDescent="0.2">
      <c r="A708" s="477"/>
      <c r="B708" s="135"/>
      <c r="C708" s="136"/>
      <c r="D708" s="137"/>
      <c r="E708" s="138"/>
      <c r="F708" s="137"/>
      <c r="G708" s="127"/>
      <c r="H708" s="143"/>
      <c r="I708" s="143"/>
      <c r="K708" s="6"/>
      <c r="L708" s="6"/>
    </row>
    <row r="709" spans="1:12" x14ac:dyDescent="0.2">
      <c r="A709" s="477"/>
      <c r="B709" s="135"/>
      <c r="C709" s="136"/>
      <c r="D709" s="137"/>
      <c r="E709" s="138"/>
      <c r="F709" s="137"/>
      <c r="G709" s="127"/>
      <c r="H709" s="143"/>
      <c r="I709" s="143"/>
      <c r="K709" s="6"/>
      <c r="L709" s="6"/>
    </row>
    <row r="710" spans="1:12" x14ac:dyDescent="0.2">
      <c r="A710" s="477"/>
      <c r="B710" s="135"/>
      <c r="C710" s="136"/>
      <c r="D710" s="137"/>
      <c r="E710" s="138"/>
      <c r="F710" s="137"/>
      <c r="G710" s="127"/>
      <c r="H710" s="143"/>
      <c r="I710" s="143"/>
      <c r="K710" s="6"/>
      <c r="L710" s="6"/>
    </row>
    <row r="711" spans="1:12" x14ac:dyDescent="0.2">
      <c r="A711" s="477"/>
      <c r="B711" s="135"/>
      <c r="C711" s="136"/>
      <c r="D711" s="137"/>
      <c r="E711" s="138"/>
      <c r="F711" s="137"/>
      <c r="G711" s="127"/>
      <c r="H711" s="143"/>
      <c r="I711" s="143"/>
      <c r="K711" s="6"/>
      <c r="L711" s="6"/>
    </row>
    <row r="712" spans="1:12" x14ac:dyDescent="0.2">
      <c r="A712" s="477"/>
      <c r="B712" s="135"/>
      <c r="C712" s="136"/>
      <c r="D712" s="137"/>
      <c r="E712" s="138"/>
      <c r="F712" s="137"/>
      <c r="G712" s="127"/>
      <c r="H712" s="143"/>
      <c r="I712" s="143"/>
      <c r="K712" s="6"/>
      <c r="L712" s="6"/>
    </row>
    <row r="713" spans="1:12" x14ac:dyDescent="0.2">
      <c r="A713" s="477"/>
      <c r="B713" s="135"/>
      <c r="C713" s="136"/>
      <c r="D713" s="137"/>
      <c r="E713" s="138"/>
      <c r="F713" s="137"/>
      <c r="G713" s="127"/>
      <c r="H713" s="143"/>
      <c r="I713" s="143"/>
      <c r="K713" s="6"/>
      <c r="L713" s="6"/>
    </row>
    <row r="714" spans="1:12" x14ac:dyDescent="0.2">
      <c r="A714" s="477"/>
      <c r="B714" s="135"/>
      <c r="C714" s="136"/>
      <c r="D714" s="137"/>
      <c r="E714" s="138"/>
      <c r="F714" s="137"/>
      <c r="G714" s="127"/>
      <c r="H714" s="143"/>
      <c r="I714" s="143"/>
      <c r="K714" s="6"/>
      <c r="L714" s="6"/>
    </row>
    <row r="715" spans="1:12" x14ac:dyDescent="0.2">
      <c r="A715" s="477"/>
      <c r="B715" s="135"/>
      <c r="C715" s="136"/>
      <c r="D715" s="137"/>
      <c r="E715" s="138"/>
      <c r="F715" s="137"/>
      <c r="G715" s="127"/>
      <c r="H715" s="143"/>
      <c r="I715" s="143"/>
      <c r="K715" s="6"/>
      <c r="L715" s="6"/>
    </row>
    <row r="716" spans="1:12" x14ac:dyDescent="0.2">
      <c r="A716" s="477"/>
      <c r="B716" s="135"/>
      <c r="C716" s="136"/>
      <c r="D716" s="137"/>
      <c r="E716" s="138"/>
      <c r="F716" s="137"/>
      <c r="G716" s="127"/>
      <c r="H716" s="143"/>
      <c r="I716" s="143"/>
      <c r="K716" s="6"/>
      <c r="L716" s="6"/>
    </row>
    <row r="717" spans="1:12" x14ac:dyDescent="0.2">
      <c r="A717" s="477"/>
      <c r="B717" s="135"/>
      <c r="C717" s="136"/>
      <c r="D717" s="137"/>
      <c r="E717" s="138"/>
      <c r="F717" s="137"/>
      <c r="G717" s="127"/>
      <c r="H717" s="143"/>
      <c r="I717" s="143"/>
      <c r="K717" s="6"/>
      <c r="L717" s="6"/>
    </row>
    <row r="718" spans="1:12" x14ac:dyDescent="0.2">
      <c r="A718" s="477"/>
      <c r="B718" s="135"/>
      <c r="C718" s="136"/>
      <c r="D718" s="137"/>
      <c r="E718" s="138"/>
      <c r="F718" s="137"/>
      <c r="G718" s="127"/>
      <c r="H718" s="143"/>
      <c r="I718" s="143"/>
      <c r="K718" s="6"/>
      <c r="L718" s="6"/>
    </row>
    <row r="719" spans="1:12" x14ac:dyDescent="0.2">
      <c r="A719" s="477"/>
      <c r="B719" s="135"/>
      <c r="C719" s="136"/>
      <c r="D719" s="137"/>
      <c r="E719" s="138"/>
      <c r="F719" s="137"/>
      <c r="G719" s="127"/>
      <c r="H719" s="143"/>
      <c r="I719" s="143"/>
      <c r="K719" s="6"/>
      <c r="L719" s="6"/>
    </row>
    <row r="720" spans="1:12" x14ac:dyDescent="0.2">
      <c r="A720" s="477"/>
      <c r="B720" s="135"/>
      <c r="C720" s="136"/>
      <c r="D720" s="137"/>
      <c r="E720" s="138"/>
      <c r="F720" s="137"/>
      <c r="G720" s="127"/>
      <c r="H720" s="143"/>
      <c r="I720" s="143"/>
      <c r="K720" s="6"/>
      <c r="L720" s="6"/>
    </row>
    <row r="721" spans="1:12" x14ac:dyDescent="0.2">
      <c r="A721" s="477"/>
      <c r="B721" s="135"/>
      <c r="C721" s="136"/>
      <c r="D721" s="137"/>
      <c r="E721" s="138"/>
      <c r="F721" s="137"/>
      <c r="G721" s="127"/>
      <c r="H721" s="143"/>
      <c r="I721" s="143"/>
      <c r="K721" s="6"/>
      <c r="L721" s="6"/>
    </row>
    <row r="722" spans="1:12" x14ac:dyDescent="0.2">
      <c r="A722" s="477"/>
      <c r="B722" s="135"/>
      <c r="C722" s="136"/>
      <c r="D722" s="137"/>
      <c r="E722" s="138"/>
      <c r="F722" s="137"/>
      <c r="G722" s="127"/>
      <c r="H722" s="143"/>
      <c r="I722" s="143"/>
      <c r="K722" s="6"/>
      <c r="L722" s="6"/>
    </row>
    <row r="723" spans="1:12" x14ac:dyDescent="0.2">
      <c r="A723" s="477"/>
      <c r="B723" s="135"/>
      <c r="C723" s="136"/>
      <c r="D723" s="137"/>
      <c r="E723" s="138"/>
      <c r="F723" s="137"/>
      <c r="G723" s="127"/>
      <c r="H723" s="143"/>
      <c r="I723" s="143"/>
      <c r="K723" s="6"/>
      <c r="L723" s="6"/>
    </row>
    <row r="724" spans="1:12" x14ac:dyDescent="0.2">
      <c r="A724" s="477"/>
      <c r="B724" s="135"/>
      <c r="C724" s="136"/>
      <c r="D724" s="137"/>
      <c r="E724" s="138"/>
      <c r="F724" s="137"/>
      <c r="G724" s="127"/>
      <c r="H724" s="143"/>
      <c r="I724" s="143"/>
      <c r="K724" s="6"/>
      <c r="L724" s="6"/>
    </row>
    <row r="725" spans="1:12" x14ac:dyDescent="0.2">
      <c r="A725" s="477"/>
      <c r="B725" s="135"/>
      <c r="C725" s="136"/>
      <c r="D725" s="137"/>
      <c r="E725" s="138"/>
      <c r="F725" s="137"/>
      <c r="G725" s="127"/>
      <c r="H725" s="143"/>
      <c r="I725" s="143"/>
      <c r="K725" s="6"/>
      <c r="L725" s="6"/>
    </row>
    <row r="726" spans="1:12" x14ac:dyDescent="0.2">
      <c r="A726" s="477"/>
      <c r="B726" s="135"/>
      <c r="C726" s="136"/>
      <c r="D726" s="137"/>
      <c r="E726" s="138"/>
      <c r="F726" s="137"/>
      <c r="G726" s="127"/>
      <c r="H726" s="143"/>
      <c r="I726" s="143"/>
      <c r="K726" s="6"/>
      <c r="L726" s="6"/>
    </row>
    <row r="727" spans="1:12" x14ac:dyDescent="0.2">
      <c r="A727" s="477"/>
      <c r="B727" s="135"/>
      <c r="C727" s="136"/>
      <c r="D727" s="137"/>
      <c r="E727" s="138"/>
      <c r="F727" s="137"/>
      <c r="G727" s="127"/>
      <c r="H727" s="143"/>
      <c r="I727" s="143"/>
      <c r="K727" s="6"/>
      <c r="L727" s="6"/>
    </row>
    <row r="728" spans="1:12" x14ac:dyDescent="0.2">
      <c r="A728" s="477"/>
      <c r="B728" s="135"/>
      <c r="C728" s="136"/>
      <c r="D728" s="137"/>
      <c r="E728" s="138"/>
      <c r="F728" s="137"/>
      <c r="G728" s="127"/>
      <c r="H728" s="143"/>
      <c r="I728" s="143"/>
      <c r="K728" s="6"/>
      <c r="L728" s="6"/>
    </row>
    <row r="729" spans="1:12" x14ac:dyDescent="0.2">
      <c r="A729" s="477"/>
      <c r="B729" s="135"/>
      <c r="C729" s="136"/>
      <c r="D729" s="137"/>
      <c r="E729" s="138"/>
      <c r="F729" s="137"/>
      <c r="G729" s="127"/>
      <c r="H729" s="143"/>
      <c r="I729" s="143"/>
      <c r="K729" s="6"/>
      <c r="L729" s="6"/>
    </row>
    <row r="730" spans="1:12" x14ac:dyDescent="0.2">
      <c r="A730" s="477"/>
      <c r="B730" s="135"/>
      <c r="C730" s="136"/>
      <c r="D730" s="137"/>
      <c r="E730" s="138"/>
      <c r="F730" s="137"/>
      <c r="G730" s="127"/>
      <c r="H730" s="143"/>
      <c r="I730" s="143"/>
      <c r="K730" s="6"/>
      <c r="L730" s="6"/>
    </row>
    <row r="731" spans="1:12" x14ac:dyDescent="0.2">
      <c r="A731" s="477"/>
      <c r="B731" s="135"/>
      <c r="C731" s="136"/>
      <c r="D731" s="137"/>
      <c r="E731" s="138"/>
      <c r="F731" s="137"/>
      <c r="G731" s="127"/>
      <c r="H731" s="143"/>
      <c r="I731" s="143"/>
      <c r="K731" s="6"/>
      <c r="L731" s="6"/>
    </row>
    <row r="732" spans="1:12" x14ac:dyDescent="0.2">
      <c r="A732" s="477"/>
      <c r="B732" s="135"/>
      <c r="C732" s="136"/>
      <c r="D732" s="137"/>
      <c r="E732" s="138"/>
      <c r="F732" s="137"/>
      <c r="G732" s="127"/>
      <c r="H732" s="143"/>
      <c r="I732" s="143"/>
      <c r="K732" s="6"/>
      <c r="L732" s="6"/>
    </row>
    <row r="733" spans="1:12" x14ac:dyDescent="0.2">
      <c r="A733" s="477"/>
      <c r="B733" s="135"/>
      <c r="C733" s="136"/>
      <c r="D733" s="137"/>
      <c r="E733" s="138"/>
      <c r="F733" s="137"/>
      <c r="G733" s="127"/>
      <c r="H733" s="143"/>
      <c r="I733" s="143"/>
      <c r="K733" s="6"/>
      <c r="L733" s="6"/>
    </row>
    <row r="734" spans="1:12" x14ac:dyDescent="0.2">
      <c r="A734" s="477"/>
      <c r="B734" s="135"/>
      <c r="C734" s="136"/>
      <c r="D734" s="137"/>
      <c r="E734" s="138"/>
      <c r="F734" s="137"/>
      <c r="G734" s="127"/>
      <c r="H734" s="143"/>
      <c r="I734" s="143"/>
      <c r="K734" s="6"/>
      <c r="L734" s="6"/>
    </row>
    <row r="735" spans="1:12" x14ac:dyDescent="0.2">
      <c r="A735" s="477"/>
      <c r="B735" s="135"/>
      <c r="C735" s="136"/>
      <c r="D735" s="137"/>
      <c r="E735" s="138"/>
      <c r="F735" s="137"/>
      <c r="G735" s="127"/>
      <c r="H735" s="143"/>
      <c r="I735" s="143"/>
      <c r="K735" s="6"/>
      <c r="L735" s="6"/>
    </row>
    <row r="736" spans="1:12" x14ac:dyDescent="0.2">
      <c r="A736" s="477"/>
      <c r="B736" s="135"/>
      <c r="C736" s="136"/>
      <c r="D736" s="137"/>
      <c r="E736" s="138"/>
      <c r="F736" s="137"/>
      <c r="G736" s="127"/>
      <c r="H736" s="143"/>
      <c r="I736" s="143"/>
      <c r="K736" s="6"/>
      <c r="L736" s="6"/>
    </row>
    <row r="737" spans="1:12" x14ac:dyDescent="0.2">
      <c r="A737" s="477"/>
      <c r="B737" s="135"/>
      <c r="C737" s="136"/>
      <c r="D737" s="137"/>
      <c r="E737" s="138"/>
      <c r="F737" s="137"/>
      <c r="G737" s="127"/>
      <c r="H737" s="143"/>
      <c r="I737" s="143"/>
      <c r="K737" s="6"/>
      <c r="L737" s="6"/>
    </row>
    <row r="738" spans="1:12" x14ac:dyDescent="0.2">
      <c r="A738" s="477"/>
      <c r="B738" s="135"/>
      <c r="C738" s="136"/>
      <c r="D738" s="137"/>
      <c r="E738" s="138"/>
      <c r="F738" s="137"/>
      <c r="G738" s="127"/>
      <c r="H738" s="143"/>
      <c r="I738" s="143"/>
      <c r="K738" s="6"/>
      <c r="L738" s="6"/>
    </row>
    <row r="739" spans="1:12" x14ac:dyDescent="0.2">
      <c r="A739" s="477"/>
      <c r="B739" s="135"/>
      <c r="C739" s="136"/>
      <c r="D739" s="137"/>
      <c r="E739" s="138"/>
      <c r="F739" s="137"/>
      <c r="G739" s="127"/>
      <c r="H739" s="143"/>
      <c r="I739" s="143"/>
      <c r="K739" s="6"/>
      <c r="L739" s="6"/>
    </row>
    <row r="740" spans="1:12" x14ac:dyDescent="0.2">
      <c r="A740" s="477"/>
      <c r="B740" s="135"/>
      <c r="C740" s="136"/>
      <c r="D740" s="137"/>
      <c r="E740" s="138"/>
      <c r="F740" s="137"/>
      <c r="G740" s="127"/>
      <c r="H740" s="143"/>
      <c r="I740" s="143"/>
      <c r="K740" s="6"/>
      <c r="L740" s="6"/>
    </row>
    <row r="741" spans="1:12" x14ac:dyDescent="0.2">
      <c r="A741" s="477"/>
      <c r="B741" s="135"/>
      <c r="C741" s="136"/>
      <c r="D741" s="137"/>
      <c r="E741" s="138"/>
      <c r="F741" s="137"/>
      <c r="G741" s="127"/>
      <c r="H741" s="143"/>
      <c r="I741" s="143"/>
      <c r="K741" s="6"/>
      <c r="L741" s="6"/>
    </row>
    <row r="742" spans="1:12" x14ac:dyDescent="0.2">
      <c r="A742" s="477"/>
      <c r="B742" s="135"/>
      <c r="C742" s="136"/>
      <c r="D742" s="137"/>
      <c r="E742" s="138"/>
      <c r="F742" s="137"/>
      <c r="G742" s="127"/>
      <c r="H742" s="143"/>
      <c r="I742" s="143"/>
      <c r="K742" s="6"/>
      <c r="L742" s="6"/>
    </row>
    <row r="743" spans="1:12" x14ac:dyDescent="0.2">
      <c r="A743" s="477"/>
      <c r="B743" s="135"/>
      <c r="C743" s="136"/>
      <c r="D743" s="137"/>
      <c r="E743" s="138"/>
      <c r="F743" s="137"/>
      <c r="G743" s="127"/>
      <c r="H743" s="143"/>
      <c r="I743" s="143"/>
      <c r="K743" s="6"/>
      <c r="L743" s="6"/>
    </row>
    <row r="744" spans="1:12" x14ac:dyDescent="0.2">
      <c r="A744" s="477"/>
      <c r="B744" s="135"/>
      <c r="C744" s="136"/>
      <c r="D744" s="137"/>
      <c r="E744" s="138"/>
      <c r="F744" s="137"/>
      <c r="G744" s="127"/>
      <c r="H744" s="143"/>
      <c r="I744" s="143"/>
      <c r="K744" s="6"/>
      <c r="L744" s="6"/>
    </row>
    <row r="745" spans="1:12" x14ac:dyDescent="0.2">
      <c r="A745" s="477"/>
      <c r="B745" s="135"/>
      <c r="C745" s="136"/>
      <c r="D745" s="137"/>
      <c r="E745" s="138"/>
      <c r="F745" s="137"/>
      <c r="G745" s="127"/>
      <c r="H745" s="143"/>
      <c r="I745" s="143"/>
      <c r="K745" s="6"/>
      <c r="L745" s="6"/>
    </row>
    <row r="746" spans="1:12" x14ac:dyDescent="0.2">
      <c r="A746" s="477"/>
      <c r="B746" s="135"/>
      <c r="C746" s="136"/>
      <c r="D746" s="137"/>
      <c r="E746" s="138"/>
      <c r="F746" s="137"/>
      <c r="G746" s="127"/>
      <c r="H746" s="143"/>
      <c r="I746" s="143"/>
      <c r="K746" s="6"/>
      <c r="L746" s="6"/>
    </row>
    <row r="747" spans="1:12" x14ac:dyDescent="0.2">
      <c r="A747" s="477"/>
      <c r="B747" s="135"/>
      <c r="C747" s="136"/>
      <c r="D747" s="137"/>
      <c r="E747" s="138"/>
      <c r="F747" s="137"/>
      <c r="G747" s="127"/>
      <c r="H747" s="143"/>
      <c r="I747" s="143"/>
      <c r="K747" s="6"/>
      <c r="L747" s="6"/>
    </row>
    <row r="748" spans="1:12" x14ac:dyDescent="0.2">
      <c r="A748" s="477"/>
      <c r="B748" s="135"/>
      <c r="C748" s="136"/>
      <c r="D748" s="137"/>
      <c r="E748" s="138"/>
      <c r="F748" s="137"/>
      <c r="G748" s="127"/>
      <c r="H748" s="143"/>
      <c r="I748" s="143"/>
      <c r="K748" s="6"/>
      <c r="L748" s="6"/>
    </row>
    <row r="749" spans="1:12" x14ac:dyDescent="0.2">
      <c r="A749" s="477"/>
      <c r="B749" s="135"/>
      <c r="C749" s="136"/>
      <c r="D749" s="137"/>
      <c r="E749" s="138"/>
      <c r="F749" s="137"/>
      <c r="G749" s="127"/>
      <c r="H749" s="143"/>
      <c r="I749" s="143"/>
      <c r="K749" s="6"/>
      <c r="L749" s="6"/>
    </row>
    <row r="750" spans="1:12" x14ac:dyDescent="0.2">
      <c r="A750" s="477"/>
      <c r="B750" s="135"/>
      <c r="C750" s="136"/>
      <c r="D750" s="137"/>
      <c r="E750" s="138"/>
      <c r="F750" s="137"/>
      <c r="G750" s="127"/>
      <c r="H750" s="143"/>
      <c r="I750" s="143"/>
      <c r="K750" s="6"/>
      <c r="L750" s="6"/>
    </row>
    <row r="751" spans="1:12" x14ac:dyDescent="0.2">
      <c r="A751" s="477"/>
      <c r="B751" s="135"/>
      <c r="C751" s="136"/>
      <c r="D751" s="137"/>
      <c r="E751" s="138"/>
      <c r="F751" s="137"/>
      <c r="G751" s="127"/>
      <c r="H751" s="143"/>
      <c r="I751" s="143"/>
      <c r="K751" s="6"/>
      <c r="L751" s="6"/>
    </row>
    <row r="752" spans="1:12" x14ac:dyDescent="0.2">
      <c r="A752" s="477"/>
      <c r="B752" s="135"/>
      <c r="C752" s="136"/>
      <c r="D752" s="137"/>
      <c r="E752" s="138"/>
      <c r="F752" s="137"/>
      <c r="G752" s="127"/>
      <c r="H752" s="143"/>
      <c r="I752" s="143"/>
      <c r="K752" s="6"/>
      <c r="L752" s="6"/>
    </row>
    <row r="753" spans="1:12" x14ac:dyDescent="0.2">
      <c r="A753" s="477"/>
      <c r="B753" s="135"/>
      <c r="C753" s="136"/>
      <c r="D753" s="137"/>
      <c r="E753" s="138"/>
      <c r="F753" s="137"/>
      <c r="G753" s="127"/>
      <c r="H753" s="143"/>
      <c r="I753" s="143"/>
      <c r="K753" s="6"/>
      <c r="L753" s="6"/>
    </row>
    <row r="754" spans="1:12" x14ac:dyDescent="0.2">
      <c r="A754" s="477"/>
      <c r="B754" s="135"/>
      <c r="C754" s="136"/>
      <c r="D754" s="137"/>
      <c r="E754" s="138"/>
      <c r="F754" s="137"/>
      <c r="G754" s="127"/>
      <c r="H754" s="143"/>
      <c r="I754" s="143"/>
      <c r="K754" s="6"/>
      <c r="L754" s="6"/>
    </row>
    <row r="755" spans="1:12" x14ac:dyDescent="0.2">
      <c r="A755" s="477"/>
      <c r="B755" s="135"/>
      <c r="C755" s="136"/>
      <c r="D755" s="137"/>
      <c r="E755" s="138"/>
      <c r="F755" s="137"/>
      <c r="G755" s="127"/>
      <c r="H755" s="143"/>
      <c r="I755" s="143"/>
      <c r="K755" s="6"/>
      <c r="L755" s="6"/>
    </row>
    <row r="756" spans="1:12" x14ac:dyDescent="0.2">
      <c r="A756" s="477"/>
      <c r="B756" s="135"/>
      <c r="C756" s="136"/>
      <c r="D756" s="137"/>
      <c r="E756" s="138"/>
      <c r="F756" s="137"/>
      <c r="G756" s="127"/>
      <c r="H756" s="143"/>
      <c r="I756" s="143"/>
      <c r="K756" s="6"/>
      <c r="L756" s="6"/>
    </row>
    <row r="757" spans="1:12" x14ac:dyDescent="0.2">
      <c r="A757" s="477"/>
      <c r="B757" s="135"/>
      <c r="C757" s="136"/>
      <c r="D757" s="137"/>
      <c r="E757" s="138"/>
      <c r="F757" s="137"/>
      <c r="G757" s="127"/>
      <c r="H757" s="143"/>
      <c r="I757" s="143"/>
      <c r="K757" s="6"/>
      <c r="L757" s="6"/>
    </row>
    <row r="758" spans="1:12" x14ac:dyDescent="0.2">
      <c r="A758" s="477"/>
      <c r="B758" s="135"/>
      <c r="C758" s="136"/>
      <c r="D758" s="137"/>
      <c r="E758" s="138"/>
      <c r="F758" s="137"/>
      <c r="G758" s="127"/>
      <c r="H758" s="143"/>
      <c r="I758" s="143"/>
      <c r="K758" s="6"/>
      <c r="L758" s="6"/>
    </row>
    <row r="759" spans="1:12" x14ac:dyDescent="0.2">
      <c r="A759" s="477"/>
      <c r="B759" s="135"/>
      <c r="C759" s="136"/>
      <c r="D759" s="137"/>
      <c r="E759" s="138"/>
      <c r="F759" s="137"/>
      <c r="G759" s="127"/>
      <c r="H759" s="143"/>
      <c r="I759" s="143"/>
      <c r="K759" s="6"/>
      <c r="L759" s="6"/>
    </row>
    <row r="760" spans="1:12" x14ac:dyDescent="0.2">
      <c r="A760" s="477"/>
      <c r="B760" s="135"/>
      <c r="C760" s="136"/>
      <c r="D760" s="137"/>
      <c r="E760" s="138"/>
      <c r="F760" s="137"/>
      <c r="G760" s="127"/>
      <c r="H760" s="143"/>
      <c r="I760" s="143"/>
      <c r="K760" s="6"/>
      <c r="L760" s="6"/>
    </row>
    <row r="761" spans="1:12" x14ac:dyDescent="0.2">
      <c r="A761" s="477"/>
      <c r="B761" s="135"/>
      <c r="C761" s="136"/>
      <c r="D761" s="137"/>
      <c r="E761" s="138"/>
      <c r="F761" s="137"/>
      <c r="G761" s="127"/>
      <c r="H761" s="143"/>
      <c r="I761" s="143"/>
      <c r="K761" s="6"/>
      <c r="L761" s="6"/>
    </row>
    <row r="762" spans="1:12" x14ac:dyDescent="0.2">
      <c r="A762" s="477"/>
      <c r="B762" s="135"/>
      <c r="C762" s="136"/>
      <c r="D762" s="137"/>
      <c r="E762" s="138"/>
      <c r="F762" s="137"/>
      <c r="G762" s="127"/>
      <c r="H762" s="143"/>
      <c r="I762" s="143"/>
      <c r="K762" s="6"/>
      <c r="L762" s="6"/>
    </row>
    <row r="763" spans="1:12" x14ac:dyDescent="0.2">
      <c r="A763" s="477"/>
      <c r="B763" s="135"/>
      <c r="C763" s="136"/>
      <c r="D763" s="137"/>
      <c r="E763" s="138"/>
      <c r="F763" s="137"/>
      <c r="G763" s="127"/>
      <c r="H763" s="143"/>
      <c r="I763" s="143"/>
      <c r="K763" s="6"/>
      <c r="L763" s="6"/>
    </row>
    <row r="764" spans="1:12" x14ac:dyDescent="0.2">
      <c r="A764" s="477"/>
      <c r="B764" s="135"/>
      <c r="C764" s="136"/>
      <c r="D764" s="137"/>
      <c r="E764" s="138"/>
      <c r="F764" s="137"/>
      <c r="G764" s="127"/>
      <c r="H764" s="143"/>
      <c r="I764" s="143"/>
      <c r="K764" s="6"/>
      <c r="L764" s="6"/>
    </row>
    <row r="765" spans="1:12" x14ac:dyDescent="0.2">
      <c r="A765" s="477"/>
      <c r="B765" s="135"/>
      <c r="C765" s="136"/>
      <c r="D765" s="137"/>
      <c r="E765" s="138"/>
      <c r="F765" s="137"/>
      <c r="G765" s="127"/>
      <c r="H765" s="143"/>
      <c r="I765" s="143"/>
      <c r="K765" s="6"/>
      <c r="L765" s="6"/>
    </row>
    <row r="766" spans="1:12" x14ac:dyDescent="0.2">
      <c r="A766" s="477"/>
      <c r="B766" s="135"/>
      <c r="C766" s="136"/>
      <c r="D766" s="137"/>
      <c r="E766" s="138"/>
      <c r="F766" s="137"/>
      <c r="G766" s="127"/>
      <c r="H766" s="143"/>
      <c r="I766" s="143"/>
      <c r="K766" s="6"/>
      <c r="L766" s="6"/>
    </row>
    <row r="767" spans="1:12" x14ac:dyDescent="0.2">
      <c r="A767" s="477"/>
      <c r="B767" s="135"/>
      <c r="C767" s="136"/>
      <c r="D767" s="137"/>
      <c r="E767" s="138"/>
      <c r="F767" s="137"/>
      <c r="G767" s="127"/>
      <c r="H767" s="143"/>
      <c r="I767" s="143"/>
      <c r="K767" s="6"/>
      <c r="L767" s="6"/>
    </row>
    <row r="768" spans="1:12" x14ac:dyDescent="0.2">
      <c r="A768" s="477"/>
      <c r="B768" s="135"/>
      <c r="C768" s="136"/>
      <c r="D768" s="137"/>
      <c r="E768" s="138"/>
      <c r="F768" s="137"/>
      <c r="G768" s="127"/>
      <c r="H768" s="143"/>
      <c r="I768" s="143"/>
      <c r="K768" s="6"/>
      <c r="L768" s="6"/>
    </row>
    <row r="769" spans="1:12" x14ac:dyDescent="0.2">
      <c r="A769" s="477"/>
      <c r="B769" s="135"/>
      <c r="C769" s="136"/>
      <c r="D769" s="137"/>
      <c r="E769" s="138"/>
      <c r="F769" s="137"/>
      <c r="G769" s="127"/>
      <c r="H769" s="143"/>
      <c r="I769" s="143"/>
      <c r="K769" s="6"/>
      <c r="L769" s="6"/>
    </row>
    <row r="770" spans="1:12" x14ac:dyDescent="0.2">
      <c r="A770" s="477"/>
      <c r="B770" s="135"/>
      <c r="C770" s="136"/>
      <c r="D770" s="137"/>
      <c r="E770" s="138"/>
      <c r="F770" s="137"/>
      <c r="G770" s="127"/>
      <c r="H770" s="143"/>
      <c r="I770" s="143"/>
      <c r="K770" s="6"/>
      <c r="L770" s="6"/>
    </row>
    <row r="771" spans="1:12" x14ac:dyDescent="0.2">
      <c r="A771" s="477"/>
      <c r="B771" s="135"/>
      <c r="C771" s="136"/>
      <c r="D771" s="137"/>
      <c r="E771" s="138"/>
      <c r="F771" s="137"/>
      <c r="G771" s="127"/>
      <c r="H771" s="143"/>
      <c r="I771" s="143"/>
      <c r="K771" s="6"/>
      <c r="L771" s="6"/>
    </row>
    <row r="772" spans="1:12" x14ac:dyDescent="0.2">
      <c r="A772" s="477"/>
      <c r="B772" s="135"/>
      <c r="C772" s="136"/>
      <c r="D772" s="137"/>
      <c r="E772" s="138"/>
      <c r="F772" s="137"/>
      <c r="G772" s="127"/>
      <c r="H772" s="143"/>
      <c r="I772" s="143"/>
      <c r="K772" s="6"/>
      <c r="L772" s="6"/>
    </row>
    <row r="773" spans="1:12" x14ac:dyDescent="0.2">
      <c r="A773" s="477"/>
      <c r="B773" s="135"/>
      <c r="C773" s="136"/>
      <c r="D773" s="137"/>
      <c r="E773" s="138"/>
      <c r="F773" s="137"/>
      <c r="G773" s="127"/>
      <c r="H773" s="143"/>
      <c r="I773" s="143"/>
      <c r="K773" s="6"/>
      <c r="L773" s="6"/>
    </row>
    <row r="774" spans="1:12" x14ac:dyDescent="0.2">
      <c r="A774" s="477"/>
      <c r="B774" s="135"/>
      <c r="C774" s="136"/>
      <c r="D774" s="137"/>
      <c r="E774" s="138"/>
      <c r="F774" s="137"/>
      <c r="G774" s="127"/>
      <c r="H774" s="143"/>
      <c r="I774" s="143"/>
      <c r="K774" s="6"/>
      <c r="L774" s="6"/>
    </row>
    <row r="775" spans="1:12" x14ac:dyDescent="0.2">
      <c r="A775" s="477"/>
      <c r="B775" s="135"/>
      <c r="C775" s="136"/>
      <c r="D775" s="137"/>
      <c r="E775" s="138"/>
      <c r="F775" s="137"/>
      <c r="G775" s="127"/>
      <c r="H775" s="143"/>
      <c r="I775" s="143"/>
      <c r="K775" s="6"/>
      <c r="L775" s="6"/>
    </row>
    <row r="776" spans="1:12" x14ac:dyDescent="0.2">
      <c r="A776" s="477"/>
      <c r="B776" s="135"/>
      <c r="C776" s="136"/>
      <c r="D776" s="137"/>
      <c r="E776" s="138"/>
      <c r="F776" s="137"/>
      <c r="G776" s="127"/>
      <c r="H776" s="143"/>
      <c r="I776" s="143"/>
      <c r="K776" s="6"/>
      <c r="L776" s="6"/>
    </row>
    <row r="777" spans="1:12" x14ac:dyDescent="0.2">
      <c r="A777" s="477"/>
      <c r="B777" s="135"/>
      <c r="C777" s="136"/>
      <c r="D777" s="137"/>
      <c r="E777" s="138"/>
      <c r="F777" s="137"/>
      <c r="G777" s="127"/>
      <c r="H777" s="143"/>
      <c r="I777" s="143"/>
      <c r="K777" s="6"/>
      <c r="L777" s="6"/>
    </row>
    <row r="778" spans="1:12" x14ac:dyDescent="0.2">
      <c r="A778" s="477"/>
      <c r="B778" s="135"/>
      <c r="C778" s="136"/>
      <c r="D778" s="137"/>
      <c r="E778" s="138"/>
      <c r="F778" s="137"/>
      <c r="G778" s="127"/>
      <c r="H778" s="143"/>
      <c r="I778" s="143"/>
      <c r="K778" s="6"/>
      <c r="L778" s="6"/>
    </row>
    <row r="779" spans="1:12" x14ac:dyDescent="0.2">
      <c r="A779" s="477"/>
      <c r="B779" s="135"/>
      <c r="C779" s="136"/>
      <c r="D779" s="137"/>
      <c r="E779" s="138"/>
      <c r="F779" s="137"/>
      <c r="G779" s="127"/>
      <c r="H779" s="143"/>
      <c r="I779" s="143"/>
      <c r="K779" s="6"/>
      <c r="L779" s="6"/>
    </row>
    <row r="780" spans="1:12" x14ac:dyDescent="0.2">
      <c r="A780" s="477"/>
      <c r="B780" s="135"/>
      <c r="C780" s="136"/>
      <c r="D780" s="137"/>
      <c r="E780" s="138"/>
      <c r="F780" s="137"/>
      <c r="G780" s="127"/>
      <c r="H780" s="143"/>
      <c r="I780" s="143"/>
      <c r="K780" s="6"/>
      <c r="L780" s="6"/>
    </row>
    <row r="781" spans="1:12" x14ac:dyDescent="0.2">
      <c r="A781" s="477"/>
      <c r="B781" s="135"/>
      <c r="C781" s="136"/>
      <c r="D781" s="137"/>
      <c r="E781" s="138"/>
      <c r="F781" s="137"/>
      <c r="G781" s="127"/>
      <c r="H781" s="143"/>
      <c r="I781" s="143"/>
      <c r="K781" s="6"/>
      <c r="L781" s="6"/>
    </row>
    <row r="782" spans="1:12" x14ac:dyDescent="0.2">
      <c r="A782" s="477"/>
      <c r="B782" s="135"/>
      <c r="C782" s="136"/>
      <c r="D782" s="137"/>
      <c r="E782" s="138"/>
      <c r="F782" s="137"/>
      <c r="G782" s="127"/>
      <c r="H782" s="143"/>
      <c r="I782" s="143"/>
      <c r="K782" s="6"/>
      <c r="L782" s="6"/>
    </row>
    <row r="783" spans="1:12" x14ac:dyDescent="0.2">
      <c r="A783" s="477"/>
      <c r="B783" s="135"/>
      <c r="C783" s="136"/>
      <c r="D783" s="137"/>
      <c r="E783" s="138"/>
      <c r="F783" s="137"/>
      <c r="G783" s="127"/>
      <c r="H783" s="143"/>
      <c r="I783" s="143"/>
      <c r="K783" s="6"/>
      <c r="L783" s="6"/>
    </row>
    <row r="784" spans="1:12" x14ac:dyDescent="0.2">
      <c r="A784" s="477"/>
      <c r="B784" s="135"/>
      <c r="C784" s="136"/>
      <c r="D784" s="137"/>
      <c r="E784" s="138"/>
      <c r="F784" s="137"/>
      <c r="G784" s="127"/>
      <c r="H784" s="143"/>
      <c r="I784" s="143"/>
      <c r="K784" s="6"/>
      <c r="L784" s="6"/>
    </row>
    <row r="785" spans="1:12" x14ac:dyDescent="0.2">
      <c r="A785" s="477"/>
      <c r="B785" s="135"/>
      <c r="C785" s="136"/>
      <c r="D785" s="137"/>
      <c r="E785" s="138"/>
      <c r="F785" s="137"/>
      <c r="G785" s="127"/>
      <c r="H785" s="143"/>
      <c r="I785" s="143"/>
      <c r="K785" s="6"/>
      <c r="L785" s="6"/>
    </row>
    <row r="786" spans="1:12" x14ac:dyDescent="0.2">
      <c r="A786" s="477"/>
      <c r="B786" s="135"/>
      <c r="C786" s="136"/>
      <c r="D786" s="137"/>
      <c r="E786" s="138"/>
      <c r="F786" s="137"/>
      <c r="G786" s="127"/>
      <c r="H786" s="143"/>
      <c r="I786" s="143"/>
      <c r="K786" s="6"/>
      <c r="L786" s="6"/>
    </row>
    <row r="787" spans="1:12" x14ac:dyDescent="0.2">
      <c r="A787" s="477"/>
      <c r="B787" s="135"/>
      <c r="C787" s="136"/>
      <c r="D787" s="137"/>
      <c r="E787" s="138"/>
      <c r="F787" s="137"/>
      <c r="G787" s="127"/>
      <c r="H787" s="143"/>
      <c r="I787" s="143"/>
      <c r="K787" s="6"/>
      <c r="L787" s="6"/>
    </row>
    <row r="788" spans="1:12" x14ac:dyDescent="0.2">
      <c r="A788" s="477"/>
      <c r="B788" s="135"/>
      <c r="C788" s="136"/>
      <c r="D788" s="137"/>
      <c r="E788" s="138"/>
      <c r="F788" s="137"/>
      <c r="G788" s="127"/>
      <c r="H788" s="143"/>
      <c r="I788" s="143"/>
      <c r="K788" s="6"/>
      <c r="L788" s="6"/>
    </row>
    <row r="789" spans="1:12" x14ac:dyDescent="0.2">
      <c r="A789" s="477"/>
      <c r="B789" s="135"/>
      <c r="C789" s="136"/>
      <c r="D789" s="137"/>
      <c r="E789" s="138"/>
      <c r="F789" s="137"/>
      <c r="G789" s="127"/>
      <c r="H789" s="143"/>
      <c r="I789" s="143"/>
      <c r="K789" s="6"/>
      <c r="L789" s="6"/>
    </row>
    <row r="790" spans="1:12" x14ac:dyDescent="0.2">
      <c r="A790" s="477"/>
      <c r="B790" s="135"/>
      <c r="C790" s="136"/>
      <c r="D790" s="137"/>
      <c r="E790" s="138"/>
      <c r="F790" s="137"/>
      <c r="G790" s="127"/>
      <c r="H790" s="143"/>
      <c r="I790" s="143"/>
      <c r="K790" s="6"/>
      <c r="L790" s="6"/>
    </row>
    <row r="791" spans="1:12" x14ac:dyDescent="0.2">
      <c r="A791" s="477"/>
      <c r="B791" s="135"/>
      <c r="C791" s="136"/>
      <c r="D791" s="137"/>
      <c r="E791" s="138"/>
      <c r="F791" s="137"/>
      <c r="G791" s="127"/>
      <c r="H791" s="143"/>
      <c r="I791" s="143"/>
      <c r="K791" s="6"/>
      <c r="L791" s="6"/>
    </row>
    <row r="792" spans="1:12" x14ac:dyDescent="0.2">
      <c r="A792" s="477"/>
      <c r="B792" s="135"/>
      <c r="C792" s="136"/>
      <c r="D792" s="137"/>
      <c r="E792" s="138"/>
      <c r="F792" s="137"/>
      <c r="G792" s="127"/>
      <c r="H792" s="143"/>
      <c r="I792" s="143"/>
      <c r="K792" s="6"/>
      <c r="L792" s="6"/>
    </row>
    <row r="793" spans="1:12" x14ac:dyDescent="0.2">
      <c r="A793" s="477"/>
      <c r="B793" s="135"/>
      <c r="C793" s="136"/>
      <c r="D793" s="137"/>
      <c r="E793" s="138"/>
      <c r="F793" s="137"/>
      <c r="G793" s="127"/>
      <c r="H793" s="143"/>
      <c r="I793" s="143"/>
      <c r="K793" s="6"/>
      <c r="L793" s="6"/>
    </row>
    <row r="794" spans="1:12" x14ac:dyDescent="0.2">
      <c r="A794" s="477"/>
      <c r="B794" s="135"/>
      <c r="C794" s="136"/>
      <c r="D794" s="137"/>
      <c r="E794" s="138"/>
      <c r="F794" s="137"/>
      <c r="G794" s="127"/>
      <c r="H794" s="143"/>
      <c r="I794" s="143"/>
      <c r="K794" s="6"/>
      <c r="L794" s="6"/>
    </row>
    <row r="795" spans="1:12" x14ac:dyDescent="0.2">
      <c r="A795" s="477"/>
      <c r="B795" s="135"/>
      <c r="C795" s="136"/>
      <c r="D795" s="137"/>
      <c r="E795" s="138"/>
      <c r="F795" s="137"/>
      <c r="G795" s="127"/>
      <c r="H795" s="143"/>
      <c r="I795" s="143"/>
      <c r="K795" s="6"/>
      <c r="L795" s="6"/>
    </row>
    <row r="796" spans="1:12" x14ac:dyDescent="0.2">
      <c r="A796" s="477"/>
      <c r="B796" s="135"/>
      <c r="C796" s="136"/>
      <c r="D796" s="137"/>
      <c r="E796" s="138"/>
      <c r="F796" s="137"/>
      <c r="G796" s="127"/>
      <c r="H796" s="143"/>
      <c r="I796" s="143"/>
      <c r="K796" s="6"/>
      <c r="L796" s="6"/>
    </row>
    <row r="797" spans="1:12" x14ac:dyDescent="0.2">
      <c r="A797" s="477"/>
      <c r="B797" s="135"/>
      <c r="C797" s="136"/>
      <c r="D797" s="137"/>
      <c r="E797" s="138"/>
      <c r="F797" s="137"/>
      <c r="G797" s="127"/>
      <c r="H797" s="143"/>
      <c r="I797" s="143"/>
      <c r="K797" s="6"/>
      <c r="L797" s="6"/>
    </row>
    <row r="798" spans="1:12" x14ac:dyDescent="0.2">
      <c r="A798" s="477"/>
      <c r="B798" s="135"/>
      <c r="C798" s="136"/>
      <c r="D798" s="137"/>
      <c r="E798" s="138"/>
      <c r="F798" s="137"/>
      <c r="G798" s="127"/>
      <c r="H798" s="143"/>
      <c r="I798" s="143"/>
      <c r="K798" s="6"/>
      <c r="L798" s="6"/>
    </row>
    <row r="799" spans="1:12" x14ac:dyDescent="0.2">
      <c r="A799" s="477"/>
      <c r="B799" s="135"/>
      <c r="C799" s="136"/>
      <c r="D799" s="137"/>
      <c r="E799" s="138"/>
      <c r="F799" s="137"/>
      <c r="G799" s="127"/>
      <c r="H799" s="143"/>
      <c r="I799" s="143"/>
      <c r="K799" s="6"/>
      <c r="L799" s="6"/>
    </row>
    <row r="800" spans="1:12" x14ac:dyDescent="0.2">
      <c r="A800" s="477"/>
      <c r="B800" s="135"/>
      <c r="C800" s="136"/>
      <c r="D800" s="137"/>
      <c r="E800" s="138"/>
      <c r="F800" s="137"/>
      <c r="G800" s="127"/>
      <c r="H800" s="143"/>
      <c r="I800" s="143"/>
      <c r="K800" s="6"/>
      <c r="L800" s="6"/>
    </row>
    <row r="801" spans="1:12" x14ac:dyDescent="0.2">
      <c r="A801" s="477"/>
      <c r="B801" s="135"/>
      <c r="C801" s="136"/>
      <c r="D801" s="137"/>
      <c r="E801" s="138"/>
      <c r="F801" s="137"/>
      <c r="G801" s="127"/>
      <c r="H801" s="143"/>
      <c r="I801" s="143"/>
      <c r="K801" s="6"/>
      <c r="L801" s="6"/>
    </row>
    <row r="802" spans="1:12" x14ac:dyDescent="0.2">
      <c r="A802" s="477"/>
      <c r="B802" s="135"/>
      <c r="C802" s="136"/>
      <c r="D802" s="137"/>
      <c r="E802" s="138"/>
      <c r="F802" s="137"/>
      <c r="G802" s="127"/>
      <c r="H802" s="143"/>
      <c r="I802" s="143"/>
      <c r="K802" s="6"/>
      <c r="L802" s="6"/>
    </row>
    <row r="803" spans="1:12" x14ac:dyDescent="0.2">
      <c r="A803" s="477"/>
      <c r="B803" s="135"/>
      <c r="C803" s="136"/>
      <c r="D803" s="137"/>
      <c r="E803" s="138"/>
      <c r="F803" s="137"/>
      <c r="G803" s="127"/>
      <c r="H803" s="143"/>
      <c r="I803" s="143"/>
      <c r="K803" s="6"/>
      <c r="L803" s="6"/>
    </row>
    <row r="804" spans="1:12" x14ac:dyDescent="0.2">
      <c r="A804" s="477"/>
      <c r="B804" s="135"/>
      <c r="C804" s="136"/>
      <c r="D804" s="137"/>
      <c r="E804" s="138"/>
      <c r="F804" s="137"/>
      <c r="G804" s="127"/>
      <c r="H804" s="143"/>
      <c r="I804" s="143"/>
      <c r="K804" s="6"/>
      <c r="L804" s="6"/>
    </row>
    <row r="805" spans="1:12" x14ac:dyDescent="0.2">
      <c r="A805" s="477"/>
      <c r="B805" s="135"/>
      <c r="C805" s="136"/>
      <c r="D805" s="137"/>
      <c r="E805" s="138"/>
      <c r="F805" s="137"/>
      <c r="G805" s="127"/>
      <c r="H805" s="143"/>
      <c r="I805" s="143"/>
      <c r="K805" s="6"/>
      <c r="L805" s="6"/>
    </row>
    <row r="806" spans="1:12" x14ac:dyDescent="0.2">
      <c r="A806" s="477"/>
      <c r="B806" s="135"/>
      <c r="C806" s="136"/>
      <c r="D806" s="137"/>
      <c r="E806" s="138"/>
      <c r="F806" s="137"/>
      <c r="G806" s="127"/>
      <c r="H806" s="143"/>
      <c r="I806" s="143"/>
      <c r="K806" s="6"/>
      <c r="L806" s="6"/>
    </row>
    <row r="807" spans="1:12" x14ac:dyDescent="0.2">
      <c r="A807" s="477"/>
      <c r="B807" s="135"/>
      <c r="C807" s="136"/>
      <c r="D807" s="137"/>
      <c r="E807" s="138"/>
      <c r="F807" s="137"/>
      <c r="G807" s="127"/>
      <c r="H807" s="143"/>
      <c r="I807" s="143"/>
      <c r="K807" s="6"/>
      <c r="L807" s="6"/>
    </row>
    <row r="808" spans="1:12" x14ac:dyDescent="0.2">
      <c r="A808" s="477"/>
      <c r="B808" s="135"/>
      <c r="C808" s="136"/>
      <c r="D808" s="137"/>
      <c r="E808" s="138"/>
      <c r="F808" s="137"/>
      <c r="G808" s="127"/>
      <c r="H808" s="143"/>
      <c r="I808" s="143"/>
      <c r="K808" s="6"/>
      <c r="L808" s="6"/>
    </row>
    <row r="809" spans="1:12" x14ac:dyDescent="0.2">
      <c r="A809" s="477"/>
      <c r="B809" s="135"/>
      <c r="C809" s="136"/>
      <c r="D809" s="137"/>
      <c r="E809" s="138"/>
      <c r="F809" s="137"/>
      <c r="G809" s="127"/>
      <c r="H809" s="143"/>
      <c r="I809" s="143"/>
      <c r="K809" s="6"/>
      <c r="L809" s="6"/>
    </row>
    <row r="810" spans="1:12" x14ac:dyDescent="0.2">
      <c r="A810" s="477"/>
      <c r="B810" s="135"/>
      <c r="C810" s="136"/>
      <c r="D810" s="137"/>
      <c r="E810" s="138"/>
      <c r="F810" s="137"/>
      <c r="G810" s="127"/>
      <c r="H810" s="143"/>
      <c r="I810" s="143"/>
      <c r="K810" s="6"/>
      <c r="L810" s="6"/>
    </row>
    <row r="811" spans="1:12" x14ac:dyDescent="0.2">
      <c r="A811" s="477"/>
      <c r="B811" s="135"/>
      <c r="C811" s="136"/>
      <c r="D811" s="137"/>
      <c r="E811" s="138"/>
      <c r="F811" s="137"/>
      <c r="G811" s="127"/>
      <c r="H811" s="143"/>
      <c r="I811" s="143"/>
      <c r="K811" s="6"/>
      <c r="L811" s="6"/>
    </row>
    <row r="812" spans="1:12" x14ac:dyDescent="0.2">
      <c r="A812" s="477"/>
      <c r="B812" s="135"/>
      <c r="C812" s="136"/>
      <c r="D812" s="137"/>
      <c r="E812" s="138"/>
      <c r="F812" s="137"/>
      <c r="G812" s="127"/>
      <c r="H812" s="143"/>
      <c r="I812" s="143"/>
      <c r="K812" s="6"/>
      <c r="L812" s="6"/>
    </row>
    <row r="813" spans="1:12" x14ac:dyDescent="0.2">
      <c r="A813" s="477"/>
      <c r="B813" s="135"/>
      <c r="C813" s="136"/>
      <c r="D813" s="137"/>
      <c r="E813" s="138"/>
      <c r="F813" s="137"/>
      <c r="G813" s="127"/>
      <c r="H813" s="143"/>
      <c r="I813" s="143"/>
      <c r="K813" s="6"/>
      <c r="L813" s="6"/>
    </row>
    <row r="814" spans="1:12" x14ac:dyDescent="0.2">
      <c r="A814" s="477"/>
      <c r="B814" s="135"/>
      <c r="C814" s="136"/>
      <c r="D814" s="137"/>
      <c r="E814" s="138"/>
      <c r="F814" s="137"/>
      <c r="G814" s="127"/>
      <c r="H814" s="143"/>
      <c r="I814" s="143"/>
      <c r="K814" s="6"/>
      <c r="L814" s="6"/>
    </row>
    <row r="815" spans="1:12" x14ac:dyDescent="0.2">
      <c r="A815" s="477"/>
      <c r="B815" s="135"/>
      <c r="C815" s="136"/>
      <c r="D815" s="137"/>
      <c r="E815" s="138"/>
      <c r="F815" s="137"/>
      <c r="G815" s="127"/>
      <c r="H815" s="143"/>
      <c r="I815" s="143"/>
      <c r="K815" s="6"/>
      <c r="L815" s="6"/>
    </row>
    <row r="816" spans="1:12" x14ac:dyDescent="0.2">
      <c r="A816" s="477"/>
      <c r="B816" s="135"/>
      <c r="C816" s="136"/>
      <c r="D816" s="137"/>
      <c r="E816" s="138"/>
      <c r="F816" s="137"/>
      <c r="G816" s="127"/>
      <c r="H816" s="143"/>
      <c r="I816" s="143"/>
      <c r="K816" s="6"/>
      <c r="L816" s="6"/>
    </row>
    <row r="817" spans="1:12" x14ac:dyDescent="0.2">
      <c r="A817" s="477"/>
      <c r="B817" s="135"/>
      <c r="C817" s="136"/>
      <c r="D817" s="137"/>
      <c r="E817" s="138"/>
      <c r="F817" s="137"/>
      <c r="G817" s="127"/>
      <c r="H817" s="143"/>
      <c r="I817" s="143"/>
      <c r="K817" s="6"/>
      <c r="L817" s="6"/>
    </row>
    <row r="818" spans="1:12" x14ac:dyDescent="0.2">
      <c r="A818" s="477"/>
      <c r="B818" s="135"/>
      <c r="C818" s="136"/>
      <c r="D818" s="137"/>
      <c r="E818" s="138"/>
      <c r="F818" s="137"/>
      <c r="G818" s="127"/>
      <c r="H818" s="143"/>
      <c r="I818" s="143"/>
      <c r="K818" s="6"/>
      <c r="L818" s="6"/>
    </row>
    <row r="819" spans="1:12" x14ac:dyDescent="0.2">
      <c r="A819" s="477"/>
      <c r="B819" s="135"/>
      <c r="C819" s="136"/>
      <c r="D819" s="137"/>
      <c r="E819" s="138"/>
      <c r="F819" s="137"/>
      <c r="G819" s="127"/>
      <c r="H819" s="143"/>
      <c r="I819" s="143"/>
      <c r="K819" s="6"/>
      <c r="L819" s="6"/>
    </row>
    <row r="820" spans="1:12" x14ac:dyDescent="0.2">
      <c r="A820" s="477"/>
      <c r="B820" s="135"/>
      <c r="C820" s="136"/>
      <c r="D820" s="137"/>
      <c r="E820" s="138"/>
      <c r="F820" s="137"/>
      <c r="G820" s="127"/>
      <c r="H820" s="143"/>
      <c r="I820" s="143"/>
      <c r="K820" s="6"/>
      <c r="L820" s="6"/>
    </row>
    <row r="821" spans="1:12" x14ac:dyDescent="0.2">
      <c r="A821" s="477"/>
      <c r="B821" s="135"/>
      <c r="C821" s="136"/>
      <c r="D821" s="137"/>
      <c r="E821" s="138"/>
      <c r="F821" s="137"/>
      <c r="G821" s="127"/>
      <c r="H821" s="143"/>
      <c r="I821" s="143"/>
      <c r="K821" s="6"/>
      <c r="L821" s="6"/>
    </row>
    <row r="822" spans="1:12" x14ac:dyDescent="0.2">
      <c r="A822" s="477"/>
      <c r="B822" s="135"/>
      <c r="C822" s="136"/>
      <c r="D822" s="137"/>
      <c r="E822" s="138"/>
      <c r="F822" s="137"/>
      <c r="G822" s="127"/>
      <c r="H822" s="143"/>
      <c r="I822" s="143"/>
      <c r="K822" s="6"/>
      <c r="L822" s="6"/>
    </row>
    <row r="823" spans="1:12" x14ac:dyDescent="0.2">
      <c r="A823" s="477"/>
      <c r="B823" s="135"/>
      <c r="C823" s="136"/>
      <c r="D823" s="137"/>
      <c r="E823" s="138"/>
      <c r="F823" s="137"/>
      <c r="G823" s="127"/>
      <c r="H823" s="143"/>
      <c r="I823" s="143"/>
      <c r="K823" s="6"/>
      <c r="L823" s="6"/>
    </row>
    <row r="824" spans="1:12" x14ac:dyDescent="0.2">
      <c r="A824" s="477"/>
      <c r="B824" s="135"/>
      <c r="C824" s="136"/>
      <c r="D824" s="137"/>
      <c r="E824" s="138"/>
      <c r="F824" s="137"/>
      <c r="G824" s="127"/>
      <c r="H824" s="143"/>
      <c r="I824" s="143"/>
      <c r="K824" s="6"/>
      <c r="L824" s="6"/>
    </row>
    <row r="825" spans="1:12" x14ac:dyDescent="0.2">
      <c r="A825" s="477"/>
      <c r="B825" s="135"/>
      <c r="C825" s="136"/>
      <c r="D825" s="137"/>
      <c r="E825" s="138"/>
      <c r="F825" s="137"/>
      <c r="G825" s="127"/>
      <c r="H825" s="143"/>
      <c r="I825" s="143"/>
      <c r="K825" s="6"/>
      <c r="L825" s="6"/>
    </row>
    <row r="826" spans="1:12" x14ac:dyDescent="0.2">
      <c r="A826" s="477"/>
      <c r="B826" s="135"/>
      <c r="C826" s="136"/>
      <c r="D826" s="137"/>
      <c r="E826" s="138"/>
      <c r="F826" s="137"/>
      <c r="G826" s="127"/>
      <c r="H826" s="143"/>
      <c r="I826" s="143"/>
      <c r="K826" s="6"/>
      <c r="L826" s="6"/>
    </row>
    <row r="827" spans="1:12" x14ac:dyDescent="0.2">
      <c r="A827" s="477"/>
      <c r="B827" s="135"/>
      <c r="C827" s="136"/>
      <c r="D827" s="137"/>
      <c r="E827" s="138"/>
      <c r="F827" s="137"/>
      <c r="G827" s="127"/>
      <c r="H827" s="143"/>
      <c r="I827" s="143"/>
      <c r="K827" s="6"/>
      <c r="L827" s="6"/>
    </row>
    <row r="828" spans="1:12" x14ac:dyDescent="0.2">
      <c r="A828" s="477"/>
      <c r="B828" s="135"/>
      <c r="C828" s="136"/>
      <c r="D828" s="137"/>
      <c r="E828" s="138"/>
      <c r="F828" s="137"/>
      <c r="G828" s="127"/>
      <c r="H828" s="143"/>
      <c r="I828" s="143"/>
      <c r="K828" s="6"/>
      <c r="L828" s="6"/>
    </row>
    <row r="829" spans="1:12" x14ac:dyDescent="0.2">
      <c r="A829" s="477"/>
      <c r="B829" s="135"/>
      <c r="C829" s="136"/>
      <c r="D829" s="137"/>
      <c r="E829" s="138"/>
      <c r="F829" s="137"/>
      <c r="G829" s="127"/>
      <c r="H829" s="143"/>
      <c r="I829" s="143"/>
      <c r="K829" s="6"/>
      <c r="L829" s="6"/>
    </row>
    <row r="830" spans="1:12" x14ac:dyDescent="0.2">
      <c r="A830" s="477"/>
      <c r="B830" s="135"/>
      <c r="C830" s="136"/>
      <c r="D830" s="137"/>
      <c r="E830" s="138"/>
      <c r="F830" s="137"/>
      <c r="G830" s="127"/>
      <c r="H830" s="143"/>
      <c r="I830" s="143"/>
      <c r="K830" s="6"/>
      <c r="L830" s="6"/>
    </row>
    <row r="831" spans="1:12" x14ac:dyDescent="0.2">
      <c r="A831" s="477"/>
      <c r="B831" s="135"/>
      <c r="C831" s="136"/>
      <c r="D831" s="137"/>
      <c r="E831" s="138"/>
      <c r="F831" s="137"/>
      <c r="G831" s="127"/>
      <c r="H831" s="143"/>
      <c r="I831" s="143"/>
      <c r="K831" s="6"/>
      <c r="L831" s="6"/>
    </row>
    <row r="832" spans="1:12" x14ac:dyDescent="0.2">
      <c r="A832" s="477"/>
      <c r="B832" s="135"/>
      <c r="C832" s="136"/>
      <c r="D832" s="137"/>
      <c r="E832" s="138"/>
      <c r="F832" s="137"/>
      <c r="G832" s="127"/>
      <c r="H832" s="143"/>
      <c r="I832" s="143"/>
      <c r="K832" s="6"/>
      <c r="L832" s="6"/>
    </row>
    <row r="833" spans="1:12" x14ac:dyDescent="0.2">
      <c r="A833" s="477"/>
      <c r="B833" s="135"/>
      <c r="C833" s="136"/>
      <c r="D833" s="137"/>
      <c r="E833" s="138"/>
      <c r="F833" s="137"/>
      <c r="G833" s="127"/>
      <c r="H833" s="143"/>
      <c r="I833" s="143"/>
      <c r="K833" s="6"/>
      <c r="L833" s="6"/>
    </row>
    <row r="834" spans="1:12" x14ac:dyDescent="0.2">
      <c r="A834" s="477"/>
      <c r="B834" s="135"/>
      <c r="C834" s="136"/>
      <c r="D834" s="137"/>
      <c r="E834" s="138"/>
      <c r="F834" s="137"/>
      <c r="G834" s="127"/>
      <c r="H834" s="143"/>
      <c r="I834" s="143"/>
      <c r="K834" s="6"/>
      <c r="L834" s="6"/>
    </row>
    <row r="835" spans="1:12" x14ac:dyDescent="0.2">
      <c r="A835" s="477"/>
      <c r="B835" s="135"/>
      <c r="C835" s="136"/>
      <c r="D835" s="137"/>
      <c r="E835" s="138"/>
      <c r="F835" s="137"/>
      <c r="G835" s="127"/>
      <c r="H835" s="143"/>
      <c r="I835" s="143"/>
      <c r="K835" s="6"/>
      <c r="L835" s="6"/>
    </row>
    <row r="836" spans="1:12" x14ac:dyDescent="0.2">
      <c r="A836" s="477"/>
      <c r="B836" s="135"/>
      <c r="C836" s="136"/>
      <c r="D836" s="137"/>
      <c r="E836" s="138"/>
      <c r="F836" s="137"/>
      <c r="G836" s="127"/>
      <c r="H836" s="143"/>
      <c r="I836" s="143"/>
      <c r="K836" s="6"/>
      <c r="L836" s="6"/>
    </row>
    <row r="837" spans="1:12" x14ac:dyDescent="0.2">
      <c r="A837" s="477"/>
      <c r="B837" s="135"/>
      <c r="C837" s="136"/>
      <c r="D837" s="137"/>
      <c r="E837" s="138"/>
      <c r="F837" s="137"/>
      <c r="G837" s="127"/>
      <c r="H837" s="143"/>
      <c r="I837" s="143"/>
      <c r="K837" s="6"/>
      <c r="L837" s="6"/>
    </row>
    <row r="838" spans="1:12" x14ac:dyDescent="0.2">
      <c r="A838" s="477"/>
      <c r="B838" s="135"/>
      <c r="C838" s="136"/>
      <c r="D838" s="137"/>
      <c r="E838" s="138"/>
      <c r="F838" s="137"/>
      <c r="G838" s="127"/>
      <c r="H838" s="143"/>
      <c r="I838" s="143"/>
      <c r="K838" s="6"/>
      <c r="L838" s="6"/>
    </row>
    <row r="839" spans="1:12" x14ac:dyDescent="0.2">
      <c r="A839" s="477"/>
      <c r="B839" s="135"/>
      <c r="C839" s="136"/>
      <c r="D839" s="137"/>
      <c r="E839" s="138"/>
      <c r="F839" s="137"/>
      <c r="G839" s="127"/>
      <c r="H839" s="143"/>
      <c r="I839" s="143"/>
      <c r="K839" s="6"/>
      <c r="L839" s="6"/>
    </row>
    <row r="840" spans="1:12" x14ac:dyDescent="0.2">
      <c r="A840" s="477"/>
      <c r="B840" s="135"/>
      <c r="C840" s="136"/>
      <c r="D840" s="137"/>
      <c r="E840" s="138"/>
      <c r="F840" s="137"/>
      <c r="G840" s="127"/>
      <c r="H840" s="143"/>
      <c r="I840" s="143"/>
      <c r="K840" s="6"/>
      <c r="L840" s="6"/>
    </row>
    <row r="841" spans="1:12" x14ac:dyDescent="0.2">
      <c r="A841" s="477"/>
      <c r="B841" s="135"/>
      <c r="C841" s="136"/>
      <c r="D841" s="137"/>
      <c r="E841" s="138"/>
      <c r="F841" s="137"/>
      <c r="G841" s="127"/>
      <c r="H841" s="143"/>
      <c r="I841" s="143"/>
      <c r="K841" s="6"/>
      <c r="L841" s="6"/>
    </row>
    <row r="842" spans="1:12" x14ac:dyDescent="0.2">
      <c r="A842" s="477"/>
      <c r="B842" s="135"/>
      <c r="C842" s="136"/>
      <c r="D842" s="137"/>
      <c r="E842" s="138"/>
      <c r="F842" s="137"/>
      <c r="G842" s="127"/>
      <c r="H842" s="143"/>
      <c r="I842" s="143"/>
      <c r="K842" s="6"/>
      <c r="L842" s="6"/>
    </row>
    <row r="843" spans="1:12" x14ac:dyDescent="0.2">
      <c r="A843" s="477"/>
      <c r="B843" s="135"/>
      <c r="C843" s="136"/>
      <c r="D843" s="137"/>
      <c r="E843" s="138"/>
      <c r="F843" s="137"/>
      <c r="G843" s="127"/>
      <c r="H843" s="143"/>
      <c r="I843" s="143"/>
      <c r="K843" s="6"/>
      <c r="L843" s="6"/>
    </row>
    <row r="844" spans="1:12" x14ac:dyDescent="0.2">
      <c r="A844" s="477"/>
      <c r="B844" s="135"/>
      <c r="C844" s="136"/>
      <c r="D844" s="137"/>
      <c r="E844" s="138"/>
      <c r="F844" s="137"/>
      <c r="G844" s="127"/>
      <c r="H844" s="143"/>
      <c r="I844" s="143"/>
      <c r="K844" s="6"/>
      <c r="L844" s="6"/>
    </row>
    <row r="845" spans="1:12" x14ac:dyDescent="0.2">
      <c r="A845" s="477"/>
      <c r="B845" s="135"/>
      <c r="C845" s="136"/>
      <c r="D845" s="137"/>
      <c r="E845" s="138"/>
      <c r="F845" s="137"/>
      <c r="G845" s="127"/>
      <c r="H845" s="143"/>
      <c r="I845" s="143"/>
      <c r="K845" s="6"/>
      <c r="L845" s="6"/>
    </row>
    <row r="846" spans="1:12" x14ac:dyDescent="0.2">
      <c r="A846" s="477"/>
      <c r="B846" s="135"/>
      <c r="C846" s="136"/>
      <c r="D846" s="137"/>
      <c r="E846" s="138"/>
      <c r="F846" s="137"/>
      <c r="G846" s="127"/>
      <c r="H846" s="143"/>
      <c r="I846" s="143"/>
      <c r="K846" s="6"/>
      <c r="L846" s="6"/>
    </row>
    <row r="847" spans="1:12" x14ac:dyDescent="0.2">
      <c r="A847" s="477"/>
      <c r="B847" s="135"/>
      <c r="C847" s="136"/>
      <c r="D847" s="137"/>
      <c r="E847" s="138"/>
      <c r="F847" s="137"/>
      <c r="G847" s="127"/>
      <c r="H847" s="143"/>
      <c r="I847" s="143"/>
      <c r="K847" s="6"/>
      <c r="L847" s="6"/>
    </row>
    <row r="848" spans="1:12" x14ac:dyDescent="0.2">
      <c r="A848" s="477"/>
      <c r="B848" s="135"/>
      <c r="C848" s="136"/>
      <c r="D848" s="137"/>
      <c r="E848" s="138"/>
      <c r="F848" s="137"/>
      <c r="G848" s="127"/>
      <c r="H848" s="143"/>
      <c r="I848" s="143"/>
      <c r="K848" s="6"/>
      <c r="L848" s="6"/>
    </row>
    <row r="849" spans="1:12" x14ac:dyDescent="0.2">
      <c r="A849" s="477"/>
      <c r="B849" s="135"/>
      <c r="C849" s="136"/>
      <c r="D849" s="137"/>
      <c r="E849" s="138"/>
      <c r="F849" s="137"/>
      <c r="G849" s="127"/>
      <c r="H849" s="143"/>
      <c r="I849" s="143"/>
      <c r="K849" s="6"/>
      <c r="L849" s="6"/>
    </row>
    <row r="850" spans="1:12" x14ac:dyDescent="0.2">
      <c r="A850" s="477"/>
      <c r="B850" s="135"/>
      <c r="C850" s="136"/>
      <c r="D850" s="137"/>
      <c r="E850" s="138"/>
      <c r="F850" s="137"/>
      <c r="G850" s="127"/>
      <c r="H850" s="143"/>
      <c r="I850" s="143"/>
      <c r="K850" s="6"/>
      <c r="L850" s="6"/>
    </row>
    <row r="851" spans="1:12" x14ac:dyDescent="0.2">
      <c r="A851" s="477"/>
      <c r="B851" s="135"/>
      <c r="C851" s="136"/>
      <c r="D851" s="137"/>
      <c r="E851" s="138"/>
      <c r="F851" s="137"/>
      <c r="G851" s="127"/>
      <c r="H851" s="143"/>
      <c r="I851" s="143"/>
      <c r="K851" s="6"/>
      <c r="L851" s="6"/>
    </row>
    <row r="852" spans="1:12" x14ac:dyDescent="0.2">
      <c r="A852" s="477"/>
      <c r="B852" s="135"/>
      <c r="C852" s="136"/>
      <c r="D852" s="137"/>
      <c r="E852" s="138"/>
      <c r="F852" s="137"/>
      <c r="G852" s="127"/>
      <c r="H852" s="143"/>
      <c r="I852" s="143"/>
      <c r="K852" s="6"/>
      <c r="L852" s="6"/>
    </row>
    <row r="853" spans="1:12" x14ac:dyDescent="0.2">
      <c r="A853" s="477"/>
      <c r="B853" s="135"/>
      <c r="C853" s="136"/>
      <c r="D853" s="137"/>
      <c r="E853" s="138"/>
      <c r="F853" s="137"/>
      <c r="G853" s="127"/>
      <c r="H853" s="143"/>
      <c r="I853" s="143"/>
      <c r="K853" s="6"/>
      <c r="L853" s="6"/>
    </row>
    <row r="854" spans="1:12" x14ac:dyDescent="0.2">
      <c r="A854" s="477"/>
      <c r="B854" s="135"/>
      <c r="C854" s="136"/>
      <c r="D854" s="137"/>
      <c r="E854" s="138"/>
      <c r="F854" s="137"/>
      <c r="G854" s="127"/>
      <c r="H854" s="143"/>
      <c r="I854" s="143"/>
      <c r="K854" s="6"/>
      <c r="L854" s="6"/>
    </row>
    <row r="855" spans="1:12" x14ac:dyDescent="0.2">
      <c r="A855" s="477"/>
      <c r="B855" s="135"/>
      <c r="C855" s="136"/>
      <c r="D855" s="137"/>
      <c r="E855" s="138"/>
      <c r="F855" s="137"/>
      <c r="G855" s="127"/>
      <c r="H855" s="143"/>
      <c r="I855" s="143"/>
      <c r="K855" s="6"/>
      <c r="L855" s="6"/>
    </row>
    <row r="856" spans="1:12" x14ac:dyDescent="0.2">
      <c r="A856" s="477"/>
      <c r="B856" s="135"/>
      <c r="C856" s="136"/>
      <c r="D856" s="137"/>
      <c r="E856" s="138"/>
      <c r="F856" s="137"/>
      <c r="G856" s="127"/>
      <c r="H856" s="143"/>
      <c r="I856" s="143"/>
      <c r="K856" s="6"/>
      <c r="L856" s="6"/>
    </row>
    <row r="857" spans="1:12" x14ac:dyDescent="0.2">
      <c r="A857" s="477"/>
      <c r="B857" s="135"/>
      <c r="C857" s="136"/>
      <c r="D857" s="137"/>
      <c r="E857" s="138"/>
      <c r="F857" s="137"/>
      <c r="G857" s="127"/>
      <c r="H857" s="143"/>
      <c r="I857" s="143"/>
      <c r="K857" s="6"/>
      <c r="L857" s="6"/>
    </row>
    <row r="858" spans="1:12" x14ac:dyDescent="0.2">
      <c r="A858" s="477"/>
      <c r="B858" s="135"/>
      <c r="C858" s="136"/>
      <c r="D858" s="137"/>
      <c r="E858" s="138"/>
      <c r="F858" s="137"/>
      <c r="G858" s="127"/>
      <c r="H858" s="143"/>
      <c r="I858" s="143"/>
      <c r="K858" s="6"/>
      <c r="L858" s="6"/>
    </row>
    <row r="859" spans="1:12" x14ac:dyDescent="0.2">
      <c r="A859" s="477"/>
      <c r="B859" s="135"/>
      <c r="C859" s="136"/>
      <c r="D859" s="137"/>
      <c r="E859" s="138"/>
      <c r="F859" s="137"/>
      <c r="G859" s="127"/>
      <c r="H859" s="143"/>
      <c r="I859" s="143"/>
      <c r="K859" s="6"/>
      <c r="L859" s="6"/>
    </row>
    <row r="860" spans="1:12" x14ac:dyDescent="0.2">
      <c r="A860" s="477"/>
      <c r="B860" s="135"/>
      <c r="C860" s="136"/>
      <c r="D860" s="137"/>
      <c r="E860" s="138"/>
      <c r="F860" s="137"/>
      <c r="G860" s="127"/>
      <c r="H860" s="143"/>
      <c r="I860" s="143"/>
      <c r="K860" s="6"/>
      <c r="L860" s="6"/>
    </row>
    <row r="861" spans="1:12" x14ac:dyDescent="0.2">
      <c r="A861" s="477"/>
      <c r="B861" s="135"/>
      <c r="C861" s="136"/>
      <c r="D861" s="137"/>
      <c r="E861" s="138"/>
      <c r="F861" s="137"/>
      <c r="G861" s="127"/>
      <c r="H861" s="143"/>
      <c r="I861" s="143"/>
      <c r="K861" s="6"/>
      <c r="L861" s="6"/>
    </row>
    <row r="862" spans="1:12" x14ac:dyDescent="0.2">
      <c r="A862" s="477"/>
      <c r="B862" s="135"/>
      <c r="C862" s="136"/>
      <c r="D862" s="137"/>
      <c r="E862" s="138"/>
      <c r="F862" s="137"/>
      <c r="G862" s="127"/>
      <c r="H862" s="143"/>
      <c r="I862" s="143"/>
      <c r="K862" s="6"/>
      <c r="L862" s="6"/>
    </row>
    <row r="863" spans="1:12" x14ac:dyDescent="0.2">
      <c r="A863" s="477"/>
      <c r="B863" s="135"/>
      <c r="C863" s="136"/>
      <c r="D863" s="137"/>
      <c r="E863" s="138"/>
      <c r="F863" s="137"/>
      <c r="G863" s="127"/>
      <c r="H863" s="143"/>
      <c r="I863" s="143"/>
      <c r="K863" s="6"/>
      <c r="L863" s="6"/>
    </row>
    <row r="864" spans="1:12" x14ac:dyDescent="0.2">
      <c r="A864" s="477"/>
      <c r="B864" s="135"/>
      <c r="C864" s="136"/>
      <c r="D864" s="137"/>
      <c r="E864" s="138"/>
      <c r="F864" s="137"/>
      <c r="G864" s="127"/>
      <c r="H864" s="143"/>
      <c r="I864" s="143"/>
      <c r="K864" s="6"/>
      <c r="L864" s="6"/>
    </row>
    <row r="865" spans="1:12" x14ac:dyDescent="0.2">
      <c r="A865" s="477"/>
      <c r="B865" s="135"/>
      <c r="C865" s="136"/>
      <c r="D865" s="137"/>
      <c r="E865" s="138"/>
      <c r="F865" s="137"/>
      <c r="G865" s="127"/>
      <c r="H865" s="143"/>
      <c r="I865" s="143"/>
      <c r="K865" s="6"/>
      <c r="L865" s="6"/>
    </row>
    <row r="866" spans="1:12" x14ac:dyDescent="0.2">
      <c r="A866" s="477"/>
      <c r="B866" s="135"/>
      <c r="C866" s="136"/>
      <c r="D866" s="137"/>
      <c r="E866" s="138"/>
      <c r="F866" s="137"/>
      <c r="G866" s="127"/>
      <c r="H866" s="143"/>
      <c r="I866" s="143"/>
      <c r="K866" s="6"/>
      <c r="L866" s="6"/>
    </row>
    <row r="867" spans="1:12" x14ac:dyDescent="0.2">
      <c r="A867" s="477"/>
      <c r="B867" s="135"/>
      <c r="C867" s="136"/>
      <c r="D867" s="137"/>
      <c r="E867" s="138"/>
      <c r="F867" s="137"/>
      <c r="G867" s="127"/>
      <c r="H867" s="143"/>
      <c r="I867" s="143"/>
      <c r="K867" s="6"/>
      <c r="L867" s="6"/>
    </row>
    <row r="868" spans="1:12" x14ac:dyDescent="0.2">
      <c r="A868" s="477"/>
      <c r="B868" s="135"/>
      <c r="C868" s="136"/>
      <c r="D868" s="137"/>
      <c r="E868" s="138"/>
      <c r="F868" s="137"/>
      <c r="G868" s="127"/>
      <c r="H868" s="143"/>
      <c r="I868" s="143"/>
      <c r="K868" s="6"/>
      <c r="L868" s="6"/>
    </row>
    <row r="869" spans="1:12" x14ac:dyDescent="0.2">
      <c r="A869" s="477"/>
      <c r="B869" s="135"/>
      <c r="C869" s="136"/>
      <c r="D869" s="137"/>
      <c r="E869" s="138"/>
      <c r="F869" s="137"/>
      <c r="G869" s="127"/>
      <c r="H869" s="143"/>
      <c r="I869" s="143"/>
      <c r="K869" s="6"/>
      <c r="L869" s="6"/>
    </row>
    <row r="870" spans="1:12" x14ac:dyDescent="0.2">
      <c r="A870" s="477"/>
      <c r="B870" s="135"/>
      <c r="C870" s="136"/>
      <c r="D870" s="137"/>
      <c r="E870" s="138"/>
      <c r="F870" s="137"/>
      <c r="G870" s="127"/>
      <c r="H870" s="143"/>
      <c r="I870" s="143"/>
      <c r="K870" s="6"/>
      <c r="L870" s="6"/>
    </row>
    <row r="871" spans="1:12" x14ac:dyDescent="0.2">
      <c r="A871" s="477"/>
      <c r="B871" s="135"/>
      <c r="C871" s="136"/>
      <c r="D871" s="137"/>
      <c r="E871" s="138"/>
      <c r="F871" s="137"/>
      <c r="G871" s="127"/>
      <c r="H871" s="143"/>
      <c r="I871" s="143"/>
      <c r="K871" s="6"/>
      <c r="L871" s="6"/>
    </row>
    <row r="872" spans="1:12" x14ac:dyDescent="0.2">
      <c r="A872" s="477"/>
      <c r="B872" s="135"/>
      <c r="C872" s="136"/>
      <c r="D872" s="137"/>
      <c r="E872" s="138"/>
      <c r="F872" s="137"/>
      <c r="G872" s="127"/>
      <c r="H872" s="143"/>
      <c r="I872" s="143"/>
      <c r="K872" s="6"/>
      <c r="L872" s="6"/>
    </row>
    <row r="873" spans="1:12" x14ac:dyDescent="0.2">
      <c r="A873" s="477"/>
      <c r="B873" s="135"/>
      <c r="C873" s="136"/>
      <c r="D873" s="137"/>
      <c r="E873" s="138"/>
      <c r="F873" s="137"/>
      <c r="G873" s="127"/>
      <c r="H873" s="143"/>
      <c r="I873" s="143"/>
      <c r="K873" s="6"/>
      <c r="L873" s="6"/>
    </row>
    <row r="874" spans="1:12" x14ac:dyDescent="0.2">
      <c r="A874" s="477"/>
      <c r="B874" s="135"/>
      <c r="C874" s="136"/>
      <c r="D874" s="137"/>
      <c r="E874" s="138"/>
      <c r="F874" s="137"/>
      <c r="G874" s="127"/>
      <c r="H874" s="143"/>
      <c r="I874" s="143"/>
      <c r="K874" s="6"/>
      <c r="L874" s="6"/>
    </row>
    <row r="875" spans="1:12" x14ac:dyDescent="0.2">
      <c r="A875" s="477"/>
      <c r="B875" s="135"/>
      <c r="C875" s="136"/>
      <c r="D875" s="137"/>
      <c r="E875" s="138"/>
      <c r="F875" s="137"/>
      <c r="G875" s="127"/>
      <c r="H875" s="143"/>
      <c r="I875" s="143"/>
      <c r="K875" s="6"/>
      <c r="L875" s="6"/>
    </row>
    <row r="876" spans="1:12" x14ac:dyDescent="0.2">
      <c r="A876" s="477"/>
      <c r="B876" s="135"/>
      <c r="C876" s="136"/>
      <c r="D876" s="137"/>
      <c r="E876" s="138"/>
      <c r="F876" s="137"/>
      <c r="G876" s="127"/>
      <c r="H876" s="143"/>
      <c r="I876" s="143"/>
      <c r="K876" s="6"/>
      <c r="L876" s="6"/>
    </row>
    <row r="877" spans="1:12" x14ac:dyDescent="0.2">
      <c r="A877" s="477"/>
      <c r="B877" s="135"/>
      <c r="C877" s="136"/>
      <c r="D877" s="137"/>
      <c r="E877" s="138"/>
      <c r="F877" s="137"/>
      <c r="G877" s="127"/>
      <c r="H877" s="143"/>
      <c r="I877" s="143"/>
      <c r="K877" s="6"/>
      <c r="L877" s="6"/>
    </row>
    <row r="878" spans="1:12" x14ac:dyDescent="0.2">
      <c r="A878" s="477"/>
      <c r="B878" s="135"/>
      <c r="C878" s="136"/>
      <c r="D878" s="137"/>
      <c r="E878" s="138"/>
      <c r="F878" s="137"/>
      <c r="G878" s="127"/>
      <c r="H878" s="143"/>
      <c r="I878" s="143"/>
      <c r="K878" s="6"/>
      <c r="L878" s="6"/>
    </row>
    <row r="879" spans="1:12" x14ac:dyDescent="0.2">
      <c r="A879" s="477"/>
      <c r="B879" s="135"/>
      <c r="C879" s="136"/>
      <c r="D879" s="137"/>
      <c r="E879" s="138"/>
      <c r="F879" s="137"/>
      <c r="G879" s="127"/>
      <c r="H879" s="143"/>
      <c r="I879" s="143"/>
      <c r="K879" s="6"/>
      <c r="L879" s="6"/>
    </row>
    <row r="880" spans="1:12" x14ac:dyDescent="0.2">
      <c r="A880" s="477"/>
      <c r="B880" s="135"/>
      <c r="C880" s="136"/>
      <c r="D880" s="137"/>
      <c r="E880" s="138"/>
      <c r="F880" s="137"/>
      <c r="G880" s="127"/>
      <c r="H880" s="143"/>
      <c r="I880" s="143"/>
      <c r="K880" s="6"/>
      <c r="L880" s="6"/>
    </row>
    <row r="881" spans="1:12" x14ac:dyDescent="0.2">
      <c r="A881" s="477"/>
      <c r="B881" s="135"/>
      <c r="C881" s="136"/>
      <c r="D881" s="137"/>
      <c r="E881" s="138"/>
      <c r="F881" s="137"/>
      <c r="G881" s="127"/>
      <c r="H881" s="143"/>
      <c r="I881" s="143"/>
      <c r="K881" s="6"/>
      <c r="L881" s="6"/>
    </row>
    <row r="882" spans="1:12" x14ac:dyDescent="0.2">
      <c r="A882" s="477"/>
      <c r="B882" s="135"/>
      <c r="C882" s="136"/>
      <c r="D882" s="137"/>
      <c r="E882" s="138"/>
      <c r="F882" s="137"/>
      <c r="G882" s="127"/>
      <c r="H882" s="143"/>
      <c r="I882" s="143"/>
      <c r="K882" s="6"/>
      <c r="L882" s="6"/>
    </row>
    <row r="883" spans="1:12" x14ac:dyDescent="0.2">
      <c r="A883" s="477"/>
      <c r="B883" s="135"/>
      <c r="C883" s="136"/>
      <c r="D883" s="137"/>
      <c r="E883" s="138"/>
      <c r="F883" s="137"/>
      <c r="G883" s="127"/>
      <c r="H883" s="143"/>
      <c r="I883" s="143"/>
      <c r="K883" s="6"/>
      <c r="L883" s="6"/>
    </row>
    <row r="884" spans="1:12" x14ac:dyDescent="0.2">
      <c r="A884" s="477"/>
      <c r="B884" s="135"/>
      <c r="C884" s="136"/>
      <c r="D884" s="137"/>
      <c r="E884" s="138"/>
      <c r="F884" s="137"/>
      <c r="G884" s="127"/>
      <c r="H884" s="143"/>
      <c r="I884" s="143"/>
      <c r="K884" s="6"/>
      <c r="L884" s="6"/>
    </row>
    <row r="885" spans="1:12" x14ac:dyDescent="0.2">
      <c r="A885" s="477"/>
      <c r="B885" s="135"/>
      <c r="C885" s="136"/>
      <c r="D885" s="137"/>
      <c r="E885" s="138"/>
      <c r="F885" s="137"/>
      <c r="G885" s="127"/>
      <c r="H885" s="143"/>
      <c r="I885" s="143"/>
      <c r="K885" s="6"/>
      <c r="L885" s="6"/>
    </row>
    <row r="886" spans="1:12" x14ac:dyDescent="0.2">
      <c r="A886" s="477"/>
      <c r="B886" s="135"/>
      <c r="C886" s="136"/>
      <c r="D886" s="137"/>
      <c r="E886" s="138"/>
      <c r="F886" s="137"/>
      <c r="G886" s="127"/>
      <c r="H886" s="143"/>
      <c r="I886" s="143"/>
      <c r="K886" s="6"/>
      <c r="L886" s="6"/>
    </row>
    <row r="887" spans="1:12" x14ac:dyDescent="0.2">
      <c r="A887" s="477"/>
      <c r="B887" s="135"/>
      <c r="C887" s="136"/>
      <c r="D887" s="137"/>
      <c r="E887" s="138"/>
      <c r="F887" s="137"/>
      <c r="G887" s="127"/>
      <c r="H887" s="143"/>
      <c r="I887" s="143"/>
      <c r="K887" s="6"/>
      <c r="L887" s="6"/>
    </row>
    <row r="888" spans="1:12" x14ac:dyDescent="0.2">
      <c r="A888" s="477"/>
      <c r="B888" s="135"/>
      <c r="C888" s="136"/>
      <c r="D888" s="137"/>
      <c r="E888" s="138"/>
      <c r="F888" s="137"/>
      <c r="G888" s="127"/>
      <c r="H888" s="143"/>
      <c r="I888" s="143"/>
      <c r="K888" s="6"/>
      <c r="L888" s="6"/>
    </row>
    <row r="889" spans="1:12" x14ac:dyDescent="0.2">
      <c r="A889" s="477"/>
      <c r="B889" s="135"/>
      <c r="C889" s="136"/>
      <c r="D889" s="137"/>
      <c r="E889" s="138"/>
      <c r="F889" s="137"/>
      <c r="G889" s="127"/>
      <c r="H889" s="143"/>
      <c r="I889" s="143"/>
      <c r="K889" s="6"/>
      <c r="L889" s="6"/>
    </row>
    <row r="890" spans="1:12" x14ac:dyDescent="0.2">
      <c r="A890" s="477"/>
      <c r="B890" s="135"/>
      <c r="C890" s="136"/>
      <c r="D890" s="137"/>
      <c r="E890" s="138"/>
      <c r="F890" s="137"/>
      <c r="G890" s="127"/>
      <c r="H890" s="143"/>
      <c r="I890" s="143"/>
      <c r="K890" s="6"/>
      <c r="L890" s="6"/>
    </row>
    <row r="891" spans="1:12" x14ac:dyDescent="0.2">
      <c r="A891" s="477"/>
      <c r="B891" s="135"/>
      <c r="C891" s="136"/>
      <c r="D891" s="137"/>
      <c r="E891" s="138"/>
      <c r="F891" s="137"/>
      <c r="G891" s="127"/>
      <c r="H891" s="143"/>
      <c r="I891" s="143"/>
      <c r="K891" s="6"/>
      <c r="L891" s="6"/>
    </row>
    <row r="892" spans="1:12" x14ac:dyDescent="0.2">
      <c r="A892" s="477"/>
      <c r="B892" s="135"/>
      <c r="C892" s="136"/>
      <c r="D892" s="137"/>
      <c r="E892" s="138"/>
      <c r="F892" s="137"/>
      <c r="G892" s="127"/>
      <c r="H892" s="143"/>
      <c r="I892" s="143"/>
      <c r="K892" s="6"/>
      <c r="L892" s="6"/>
    </row>
    <row r="893" spans="1:12" x14ac:dyDescent="0.2">
      <c r="A893" s="477"/>
      <c r="B893" s="135"/>
      <c r="C893" s="136"/>
      <c r="D893" s="137"/>
      <c r="E893" s="138"/>
      <c r="F893" s="137"/>
      <c r="G893" s="127"/>
      <c r="H893" s="143"/>
      <c r="I893" s="143"/>
      <c r="K893" s="6"/>
      <c r="L893" s="6"/>
    </row>
    <row r="894" spans="1:12" x14ac:dyDescent="0.2">
      <c r="A894" s="477"/>
      <c r="B894" s="135"/>
      <c r="C894" s="136"/>
      <c r="D894" s="137"/>
      <c r="E894" s="138"/>
      <c r="F894" s="137"/>
      <c r="G894" s="127"/>
      <c r="H894" s="143"/>
      <c r="I894" s="143"/>
      <c r="K894" s="6"/>
      <c r="L894" s="6"/>
    </row>
    <row r="895" spans="1:12" x14ac:dyDescent="0.2">
      <c r="A895" s="477"/>
      <c r="B895" s="135"/>
      <c r="C895" s="136"/>
      <c r="D895" s="137"/>
      <c r="E895" s="138"/>
      <c r="F895" s="137"/>
      <c r="G895" s="127"/>
      <c r="H895" s="143"/>
      <c r="I895" s="143"/>
      <c r="K895" s="6"/>
      <c r="L895" s="6"/>
    </row>
    <row r="896" spans="1:12" x14ac:dyDescent="0.2">
      <c r="A896" s="477"/>
      <c r="B896" s="135"/>
      <c r="C896" s="136"/>
      <c r="D896" s="137"/>
      <c r="E896" s="138"/>
      <c r="F896" s="137"/>
      <c r="G896" s="127"/>
      <c r="H896" s="143"/>
      <c r="I896" s="143"/>
      <c r="K896" s="6"/>
      <c r="L896" s="6"/>
    </row>
    <row r="897" spans="1:12" x14ac:dyDescent="0.2">
      <c r="A897" s="477"/>
      <c r="B897" s="135"/>
      <c r="C897" s="136"/>
      <c r="D897" s="137"/>
      <c r="E897" s="138"/>
      <c r="F897" s="137"/>
      <c r="G897" s="127"/>
      <c r="H897" s="143"/>
      <c r="I897" s="143"/>
      <c r="K897" s="6"/>
      <c r="L897" s="6"/>
    </row>
    <row r="898" spans="1:12" x14ac:dyDescent="0.2">
      <c r="A898" s="477"/>
      <c r="B898" s="135"/>
      <c r="C898" s="136"/>
      <c r="D898" s="137"/>
      <c r="E898" s="138"/>
      <c r="F898" s="137"/>
      <c r="G898" s="127"/>
      <c r="H898" s="143"/>
      <c r="I898" s="143"/>
      <c r="K898" s="6"/>
      <c r="L898" s="6"/>
    </row>
    <row r="899" spans="1:12" x14ac:dyDescent="0.2">
      <c r="A899" s="477"/>
      <c r="B899" s="135"/>
      <c r="C899" s="136"/>
      <c r="D899" s="137"/>
      <c r="E899" s="138"/>
      <c r="F899" s="137"/>
      <c r="G899" s="127"/>
      <c r="H899" s="143"/>
      <c r="I899" s="143"/>
      <c r="K899" s="6"/>
      <c r="L899" s="6"/>
    </row>
    <row r="900" spans="1:12" x14ac:dyDescent="0.2">
      <c r="A900" s="477"/>
      <c r="B900" s="135"/>
      <c r="C900" s="136"/>
      <c r="D900" s="137"/>
      <c r="E900" s="138"/>
      <c r="F900" s="137"/>
      <c r="G900" s="127"/>
      <c r="H900" s="143"/>
      <c r="I900" s="143"/>
      <c r="K900" s="6"/>
      <c r="L900" s="6"/>
    </row>
    <row r="901" spans="1:12" x14ac:dyDescent="0.2">
      <c r="A901" s="477"/>
      <c r="B901" s="135"/>
      <c r="C901" s="136"/>
      <c r="D901" s="137"/>
      <c r="E901" s="138"/>
      <c r="F901" s="137"/>
      <c r="G901" s="127"/>
      <c r="H901" s="143"/>
      <c r="I901" s="143"/>
      <c r="K901" s="6"/>
      <c r="L901" s="6"/>
    </row>
    <row r="902" spans="1:12" x14ac:dyDescent="0.2">
      <c r="A902" s="477"/>
      <c r="B902" s="135"/>
      <c r="C902" s="136"/>
      <c r="D902" s="137"/>
      <c r="E902" s="138"/>
      <c r="F902" s="137"/>
      <c r="G902" s="127"/>
      <c r="H902" s="143"/>
      <c r="I902" s="143"/>
      <c r="K902" s="6"/>
      <c r="L902" s="6"/>
    </row>
    <row r="903" spans="1:12" x14ac:dyDescent="0.2">
      <c r="A903" s="477"/>
      <c r="B903" s="135"/>
      <c r="C903" s="136"/>
      <c r="D903" s="137"/>
      <c r="E903" s="138"/>
      <c r="F903" s="137"/>
      <c r="G903" s="127"/>
      <c r="H903" s="143"/>
      <c r="I903" s="143"/>
      <c r="K903" s="6"/>
      <c r="L903" s="6"/>
    </row>
    <row r="904" spans="1:12" x14ac:dyDescent="0.2">
      <c r="A904" s="477"/>
      <c r="B904" s="135"/>
      <c r="C904" s="136"/>
      <c r="D904" s="137"/>
      <c r="E904" s="138"/>
      <c r="F904" s="137"/>
      <c r="G904" s="127"/>
      <c r="H904" s="143"/>
      <c r="I904" s="143"/>
      <c r="K904" s="6"/>
      <c r="L904" s="6"/>
    </row>
    <row r="905" spans="1:12" x14ac:dyDescent="0.2">
      <c r="A905" s="477"/>
      <c r="B905" s="135"/>
      <c r="C905" s="136"/>
      <c r="D905" s="137"/>
      <c r="E905" s="138"/>
      <c r="F905" s="137"/>
      <c r="G905" s="127"/>
      <c r="H905" s="143"/>
      <c r="I905" s="143"/>
      <c r="K905" s="6"/>
      <c r="L905" s="6"/>
    </row>
    <row r="906" spans="1:12" x14ac:dyDescent="0.2">
      <c r="A906" s="477"/>
      <c r="B906" s="135"/>
      <c r="C906" s="136"/>
      <c r="D906" s="137"/>
      <c r="E906" s="138"/>
      <c r="F906" s="137"/>
      <c r="G906" s="127"/>
      <c r="H906" s="143"/>
      <c r="I906" s="143"/>
      <c r="K906" s="6"/>
      <c r="L906" s="6"/>
    </row>
    <row r="907" spans="1:12" x14ac:dyDescent="0.2">
      <c r="A907" s="477"/>
      <c r="B907" s="135"/>
      <c r="C907" s="136"/>
      <c r="D907" s="137"/>
      <c r="E907" s="138"/>
      <c r="F907" s="137"/>
      <c r="G907" s="127"/>
      <c r="H907" s="143"/>
      <c r="I907" s="143"/>
      <c r="K907" s="6"/>
      <c r="L907" s="6"/>
    </row>
    <row r="908" spans="1:12" x14ac:dyDescent="0.2">
      <c r="A908" s="477"/>
      <c r="B908" s="135"/>
      <c r="C908" s="136"/>
      <c r="D908" s="137"/>
      <c r="E908" s="138"/>
      <c r="F908" s="137"/>
      <c r="G908" s="127"/>
      <c r="H908" s="143"/>
      <c r="I908" s="143"/>
      <c r="K908" s="6"/>
      <c r="L908" s="6"/>
    </row>
    <row r="909" spans="1:12" x14ac:dyDescent="0.2">
      <c r="A909" s="477"/>
      <c r="B909" s="135"/>
      <c r="C909" s="136"/>
      <c r="D909" s="137"/>
      <c r="E909" s="138"/>
      <c r="F909" s="137"/>
      <c r="G909" s="127"/>
      <c r="H909" s="143"/>
      <c r="I909" s="143"/>
      <c r="K909" s="6"/>
      <c r="L909" s="6"/>
    </row>
    <row r="910" spans="1:12" x14ac:dyDescent="0.2">
      <c r="A910" s="477"/>
      <c r="B910" s="135"/>
      <c r="C910" s="136"/>
      <c r="D910" s="137"/>
      <c r="E910" s="138"/>
      <c r="F910" s="137"/>
      <c r="G910" s="127"/>
      <c r="H910" s="143"/>
      <c r="I910" s="143"/>
      <c r="K910" s="6"/>
      <c r="L910" s="6"/>
    </row>
    <row r="911" spans="1:12" x14ac:dyDescent="0.2">
      <c r="A911" s="477"/>
      <c r="B911" s="135"/>
      <c r="C911" s="136"/>
      <c r="D911" s="137"/>
      <c r="E911" s="138"/>
      <c r="F911" s="137"/>
      <c r="G911" s="127"/>
      <c r="H911" s="143"/>
      <c r="I911" s="143"/>
      <c r="K911" s="6"/>
      <c r="L911" s="6"/>
    </row>
    <row r="912" spans="1:12" x14ac:dyDescent="0.2">
      <c r="A912" s="477"/>
      <c r="B912" s="135"/>
      <c r="C912" s="136"/>
      <c r="D912" s="137"/>
      <c r="E912" s="138"/>
      <c r="F912" s="137"/>
      <c r="G912" s="127"/>
      <c r="H912" s="143"/>
      <c r="I912" s="143"/>
      <c r="K912" s="6"/>
      <c r="L912" s="6"/>
    </row>
    <row r="913" spans="1:12" x14ac:dyDescent="0.2">
      <c r="A913" s="477"/>
      <c r="B913" s="135"/>
      <c r="C913" s="136"/>
      <c r="D913" s="137"/>
      <c r="E913" s="138"/>
      <c r="F913" s="137"/>
      <c r="G913" s="127"/>
      <c r="H913" s="143"/>
      <c r="I913" s="143"/>
      <c r="K913" s="6"/>
      <c r="L913" s="6"/>
    </row>
    <row r="914" spans="1:12" x14ac:dyDescent="0.2">
      <c r="A914" s="477"/>
      <c r="B914" s="135"/>
      <c r="C914" s="136"/>
      <c r="D914" s="137"/>
      <c r="E914" s="138"/>
      <c r="F914" s="137"/>
      <c r="G914" s="127"/>
      <c r="H914" s="143"/>
      <c r="I914" s="143"/>
      <c r="K914" s="6"/>
      <c r="L914" s="6"/>
    </row>
    <row r="915" spans="1:12" x14ac:dyDescent="0.2">
      <c r="A915" s="477"/>
      <c r="B915" s="135"/>
      <c r="C915" s="136"/>
      <c r="D915" s="137"/>
      <c r="E915" s="138"/>
      <c r="F915" s="137"/>
      <c r="G915" s="127"/>
      <c r="H915" s="143"/>
      <c r="I915" s="143"/>
      <c r="K915" s="6"/>
      <c r="L915" s="6"/>
    </row>
    <row r="916" spans="1:12" x14ac:dyDescent="0.2">
      <c r="A916" s="477"/>
      <c r="B916" s="135"/>
      <c r="C916" s="136"/>
      <c r="D916" s="137"/>
      <c r="E916" s="138"/>
      <c r="F916" s="137"/>
      <c r="G916" s="127"/>
      <c r="H916" s="143"/>
      <c r="I916" s="143"/>
      <c r="K916" s="6"/>
      <c r="L916" s="6"/>
    </row>
    <row r="917" spans="1:12" x14ac:dyDescent="0.2">
      <c r="A917" s="477"/>
      <c r="B917" s="135"/>
      <c r="C917" s="136"/>
      <c r="D917" s="137"/>
      <c r="E917" s="138"/>
      <c r="F917" s="137"/>
      <c r="G917" s="127"/>
      <c r="H917" s="143"/>
      <c r="I917" s="143"/>
      <c r="K917" s="6"/>
      <c r="L917" s="6"/>
    </row>
    <row r="918" spans="1:12" x14ac:dyDescent="0.2">
      <c r="A918" s="477"/>
      <c r="B918" s="135"/>
      <c r="C918" s="136"/>
      <c r="D918" s="137"/>
      <c r="E918" s="138"/>
      <c r="F918" s="137"/>
      <c r="G918" s="127"/>
      <c r="H918" s="143"/>
      <c r="I918" s="143"/>
      <c r="K918" s="6"/>
      <c r="L918" s="6"/>
    </row>
    <row r="919" spans="1:12" x14ac:dyDescent="0.2">
      <c r="A919" s="477"/>
      <c r="B919" s="135"/>
      <c r="C919" s="136"/>
      <c r="D919" s="137"/>
      <c r="E919" s="138"/>
      <c r="F919" s="137"/>
      <c r="G919" s="127"/>
      <c r="H919" s="143"/>
      <c r="I919" s="143"/>
      <c r="K919" s="6"/>
      <c r="L919" s="6"/>
    </row>
    <row r="920" spans="1:12" x14ac:dyDescent="0.2">
      <c r="A920" s="477"/>
      <c r="B920" s="135"/>
      <c r="C920" s="136"/>
      <c r="D920" s="137"/>
      <c r="E920" s="138"/>
      <c r="F920" s="137"/>
      <c r="G920" s="127"/>
      <c r="H920" s="143"/>
      <c r="I920" s="143"/>
      <c r="K920" s="6"/>
      <c r="L920" s="6"/>
    </row>
    <row r="921" spans="1:12" x14ac:dyDescent="0.2">
      <c r="A921" s="477"/>
      <c r="B921" s="135"/>
      <c r="C921" s="136"/>
      <c r="D921" s="137"/>
      <c r="E921" s="138"/>
      <c r="F921" s="137"/>
      <c r="G921" s="127"/>
      <c r="H921" s="143"/>
      <c r="I921" s="143"/>
      <c r="K921" s="6"/>
      <c r="L921" s="6"/>
    </row>
    <row r="922" spans="1:12" x14ac:dyDescent="0.2">
      <c r="A922" s="477"/>
      <c r="B922" s="135"/>
      <c r="C922" s="136"/>
      <c r="D922" s="137"/>
      <c r="E922" s="138"/>
      <c r="F922" s="137"/>
      <c r="G922" s="127"/>
      <c r="H922" s="143"/>
      <c r="I922" s="143"/>
      <c r="K922" s="6"/>
      <c r="L922" s="6"/>
    </row>
    <row r="923" spans="1:12" x14ac:dyDescent="0.2">
      <c r="A923" s="477"/>
      <c r="B923" s="135"/>
      <c r="C923" s="136"/>
      <c r="D923" s="137"/>
      <c r="E923" s="138"/>
      <c r="F923" s="137"/>
      <c r="G923" s="127"/>
      <c r="H923" s="143"/>
      <c r="I923" s="143"/>
      <c r="K923" s="6"/>
      <c r="L923" s="6"/>
    </row>
    <row r="924" spans="1:12" x14ac:dyDescent="0.2">
      <c r="A924" s="477"/>
      <c r="B924" s="135"/>
      <c r="C924" s="136"/>
      <c r="D924" s="137"/>
      <c r="E924" s="138"/>
      <c r="F924" s="137"/>
      <c r="G924" s="127"/>
      <c r="H924" s="143"/>
      <c r="I924" s="143"/>
      <c r="K924" s="6"/>
      <c r="L924" s="6"/>
    </row>
    <row r="925" spans="1:12" x14ac:dyDescent="0.2">
      <c r="A925" s="477"/>
      <c r="B925" s="135"/>
      <c r="C925" s="136"/>
      <c r="D925" s="137"/>
      <c r="E925" s="138"/>
      <c r="F925" s="137"/>
      <c r="G925" s="127"/>
      <c r="H925" s="143"/>
      <c r="I925" s="143"/>
      <c r="K925" s="6"/>
      <c r="L925" s="6"/>
    </row>
    <row r="926" spans="1:12" x14ac:dyDescent="0.2">
      <c r="A926" s="477"/>
      <c r="B926" s="135"/>
      <c r="C926" s="136"/>
      <c r="D926" s="137"/>
      <c r="E926" s="138"/>
      <c r="F926" s="137"/>
      <c r="G926" s="127"/>
      <c r="H926" s="143"/>
      <c r="I926" s="143"/>
      <c r="K926" s="6"/>
      <c r="L926" s="6"/>
    </row>
    <row r="927" spans="1:12" x14ac:dyDescent="0.2">
      <c r="A927" s="477"/>
      <c r="B927" s="135"/>
      <c r="C927" s="136"/>
      <c r="D927" s="137"/>
      <c r="E927" s="138"/>
      <c r="F927" s="137"/>
      <c r="G927" s="127"/>
      <c r="H927" s="143"/>
      <c r="I927" s="143"/>
      <c r="K927" s="6"/>
      <c r="L927" s="6"/>
    </row>
    <row r="928" spans="1:12" x14ac:dyDescent="0.2">
      <c r="A928" s="477"/>
      <c r="B928" s="135"/>
      <c r="C928" s="136"/>
      <c r="D928" s="137"/>
      <c r="E928" s="138"/>
      <c r="F928" s="137"/>
      <c r="G928" s="127"/>
      <c r="H928" s="143"/>
      <c r="I928" s="143"/>
      <c r="K928" s="6"/>
      <c r="L928" s="6"/>
    </row>
    <row r="929" spans="1:12" x14ac:dyDescent="0.2">
      <c r="A929" s="477"/>
      <c r="B929" s="135"/>
      <c r="C929" s="136"/>
      <c r="D929" s="137"/>
      <c r="E929" s="138"/>
      <c r="F929" s="137"/>
      <c r="G929" s="127"/>
      <c r="H929" s="143"/>
      <c r="I929" s="143"/>
      <c r="K929" s="6"/>
      <c r="L929" s="6"/>
    </row>
    <row r="930" spans="1:12" x14ac:dyDescent="0.2">
      <c r="A930" s="477"/>
      <c r="B930" s="135"/>
      <c r="C930" s="136"/>
      <c r="D930" s="137"/>
      <c r="E930" s="138"/>
      <c r="F930" s="137"/>
      <c r="G930" s="127"/>
      <c r="H930" s="143"/>
      <c r="I930" s="143"/>
      <c r="K930" s="6"/>
      <c r="L930" s="6"/>
    </row>
    <row r="931" spans="1:12" x14ac:dyDescent="0.2">
      <c r="A931" s="477"/>
      <c r="B931" s="135"/>
      <c r="C931" s="136"/>
      <c r="D931" s="137"/>
      <c r="E931" s="138"/>
      <c r="F931" s="137"/>
      <c r="G931" s="127"/>
      <c r="H931" s="143"/>
      <c r="I931" s="143"/>
      <c r="K931" s="6"/>
      <c r="L931" s="6"/>
    </row>
    <row r="932" spans="1:12" x14ac:dyDescent="0.2">
      <c r="A932" s="477"/>
      <c r="B932" s="135"/>
      <c r="C932" s="136"/>
      <c r="D932" s="137"/>
      <c r="E932" s="138"/>
      <c r="F932" s="137"/>
      <c r="G932" s="127"/>
      <c r="H932" s="143"/>
      <c r="I932" s="143"/>
      <c r="K932" s="6"/>
      <c r="L932" s="6"/>
    </row>
    <row r="933" spans="1:12" x14ac:dyDescent="0.2">
      <c r="A933" s="477"/>
      <c r="B933" s="135"/>
      <c r="C933" s="136"/>
      <c r="D933" s="137"/>
      <c r="E933" s="138"/>
      <c r="F933" s="137"/>
      <c r="G933" s="127"/>
      <c r="H933" s="143"/>
      <c r="I933" s="143"/>
      <c r="K933" s="6"/>
      <c r="L933" s="6"/>
    </row>
    <row r="934" spans="1:12" x14ac:dyDescent="0.2">
      <c r="A934" s="477"/>
      <c r="B934" s="135"/>
      <c r="C934" s="136"/>
      <c r="D934" s="137"/>
      <c r="E934" s="138"/>
      <c r="F934" s="137"/>
      <c r="G934" s="127"/>
      <c r="H934" s="143"/>
      <c r="I934" s="143"/>
      <c r="K934" s="6"/>
      <c r="L934" s="6"/>
    </row>
    <row r="935" spans="1:12" x14ac:dyDescent="0.2">
      <c r="A935" s="477"/>
      <c r="B935" s="135"/>
      <c r="C935" s="136"/>
      <c r="D935" s="137"/>
      <c r="E935" s="138"/>
      <c r="F935" s="137"/>
      <c r="G935" s="127"/>
      <c r="H935" s="143"/>
      <c r="I935" s="143"/>
      <c r="K935" s="6"/>
      <c r="L935" s="6"/>
    </row>
    <row r="936" spans="1:12" x14ac:dyDescent="0.2">
      <c r="A936" s="477"/>
      <c r="B936" s="135"/>
      <c r="C936" s="136"/>
      <c r="D936" s="137"/>
      <c r="E936" s="138"/>
      <c r="F936" s="137"/>
      <c r="G936" s="127"/>
      <c r="H936" s="143"/>
      <c r="I936" s="143"/>
      <c r="K936" s="6"/>
      <c r="L936" s="6"/>
    </row>
    <row r="937" spans="1:12" x14ac:dyDescent="0.2">
      <c r="A937" s="477"/>
      <c r="B937" s="135"/>
      <c r="C937" s="136"/>
      <c r="D937" s="137"/>
      <c r="E937" s="138"/>
      <c r="F937" s="137"/>
      <c r="G937" s="127"/>
      <c r="H937" s="143"/>
      <c r="I937" s="143"/>
      <c r="K937" s="6"/>
      <c r="L937" s="6"/>
    </row>
    <row r="938" spans="1:12" x14ac:dyDescent="0.2">
      <c r="A938" s="477"/>
      <c r="B938" s="135"/>
      <c r="C938" s="136"/>
      <c r="D938" s="137"/>
      <c r="E938" s="138"/>
      <c r="F938" s="137"/>
      <c r="G938" s="127"/>
      <c r="H938" s="143"/>
      <c r="I938" s="143"/>
      <c r="K938" s="6"/>
      <c r="L938" s="6"/>
    </row>
    <row r="939" spans="1:12" x14ac:dyDescent="0.2">
      <c r="A939" s="477"/>
      <c r="B939" s="135"/>
      <c r="C939" s="136"/>
      <c r="D939" s="137"/>
      <c r="E939" s="138"/>
      <c r="F939" s="137"/>
      <c r="G939" s="127"/>
      <c r="H939" s="143"/>
      <c r="I939" s="143"/>
      <c r="K939" s="6"/>
      <c r="L939" s="6"/>
    </row>
    <row r="940" spans="1:12" x14ac:dyDescent="0.2">
      <c r="A940" s="477"/>
      <c r="B940" s="135"/>
      <c r="C940" s="136"/>
      <c r="D940" s="137"/>
      <c r="E940" s="138"/>
      <c r="F940" s="137"/>
      <c r="G940" s="127"/>
      <c r="H940" s="143"/>
      <c r="I940" s="143"/>
      <c r="K940" s="6"/>
      <c r="L940" s="6"/>
    </row>
    <row r="941" spans="1:12" x14ac:dyDescent="0.2">
      <c r="A941" s="477"/>
      <c r="B941" s="135"/>
      <c r="C941" s="136"/>
      <c r="D941" s="137"/>
      <c r="E941" s="138"/>
      <c r="F941" s="137"/>
      <c r="G941" s="127"/>
      <c r="H941" s="143"/>
      <c r="I941" s="143"/>
      <c r="K941" s="6"/>
      <c r="L941" s="6"/>
    </row>
    <row r="942" spans="1:12" x14ac:dyDescent="0.2">
      <c r="A942" s="477"/>
      <c r="B942" s="135"/>
      <c r="C942" s="136"/>
      <c r="D942" s="137"/>
      <c r="E942" s="138"/>
      <c r="F942" s="137"/>
      <c r="G942" s="127"/>
      <c r="H942" s="143"/>
      <c r="I942" s="143"/>
      <c r="K942" s="6"/>
      <c r="L942" s="6"/>
    </row>
    <row r="943" spans="1:12" x14ac:dyDescent="0.2">
      <c r="A943" s="477"/>
      <c r="B943" s="135"/>
      <c r="C943" s="136"/>
      <c r="D943" s="137"/>
      <c r="E943" s="138"/>
      <c r="F943" s="137"/>
      <c r="G943" s="127"/>
      <c r="H943" s="143"/>
      <c r="I943" s="143"/>
      <c r="K943" s="6"/>
      <c r="L943" s="6"/>
    </row>
    <row r="944" spans="1:12" x14ac:dyDescent="0.2">
      <c r="A944" s="477"/>
      <c r="B944" s="135"/>
      <c r="C944" s="136"/>
      <c r="D944" s="137"/>
      <c r="E944" s="138"/>
      <c r="F944" s="137"/>
      <c r="G944" s="127"/>
      <c r="H944" s="143"/>
      <c r="I944" s="143"/>
      <c r="K944" s="6"/>
      <c r="L944" s="6"/>
    </row>
    <row r="945" spans="1:12" x14ac:dyDescent="0.2">
      <c r="A945" s="477"/>
      <c r="B945" s="135"/>
      <c r="C945" s="136"/>
      <c r="D945" s="137"/>
      <c r="E945" s="138"/>
      <c r="F945" s="137"/>
      <c r="G945" s="127"/>
      <c r="H945" s="143"/>
      <c r="I945" s="143"/>
      <c r="K945" s="6"/>
      <c r="L945" s="6"/>
    </row>
    <row r="946" spans="1:12" x14ac:dyDescent="0.2">
      <c r="A946" s="477"/>
      <c r="B946" s="135"/>
      <c r="C946" s="136"/>
      <c r="D946" s="137"/>
      <c r="E946" s="138"/>
      <c r="F946" s="137"/>
      <c r="G946" s="127"/>
      <c r="H946" s="143"/>
      <c r="I946" s="143"/>
      <c r="K946" s="6"/>
      <c r="L946" s="6"/>
    </row>
    <row r="947" spans="1:12" x14ac:dyDescent="0.2">
      <c r="A947" s="477"/>
      <c r="B947" s="135"/>
      <c r="C947" s="136"/>
      <c r="D947" s="137"/>
      <c r="E947" s="138"/>
      <c r="F947" s="137"/>
      <c r="G947" s="127"/>
      <c r="H947" s="143"/>
      <c r="I947" s="143"/>
      <c r="K947" s="6"/>
      <c r="L947" s="6"/>
    </row>
    <row r="948" spans="1:12" x14ac:dyDescent="0.2">
      <c r="A948" s="477"/>
      <c r="B948" s="135"/>
      <c r="C948" s="136"/>
      <c r="D948" s="137"/>
      <c r="E948" s="138"/>
      <c r="F948" s="137"/>
      <c r="G948" s="127"/>
      <c r="H948" s="143"/>
      <c r="I948" s="143"/>
      <c r="K948" s="6"/>
      <c r="L948" s="6"/>
    </row>
    <row r="949" spans="1:12" x14ac:dyDescent="0.2">
      <c r="A949" s="477"/>
      <c r="B949" s="135"/>
      <c r="C949" s="136"/>
      <c r="D949" s="137"/>
      <c r="E949" s="138"/>
      <c r="F949" s="137"/>
      <c r="G949" s="127"/>
      <c r="H949" s="143"/>
      <c r="I949" s="143"/>
      <c r="K949" s="6"/>
      <c r="L949" s="6"/>
    </row>
    <row r="950" spans="1:12" x14ac:dyDescent="0.2">
      <c r="A950" s="477"/>
      <c r="B950" s="135"/>
      <c r="C950" s="136"/>
      <c r="D950" s="137"/>
      <c r="E950" s="138"/>
      <c r="F950" s="137"/>
      <c r="G950" s="127"/>
      <c r="H950" s="143"/>
      <c r="I950" s="143"/>
      <c r="K950" s="6"/>
      <c r="L950" s="6"/>
    </row>
    <row r="951" spans="1:12" x14ac:dyDescent="0.2">
      <c r="A951" s="477"/>
      <c r="B951" s="135"/>
      <c r="C951" s="136"/>
      <c r="D951" s="137"/>
      <c r="E951" s="138"/>
      <c r="F951" s="137"/>
      <c r="G951" s="127"/>
      <c r="H951" s="143"/>
      <c r="I951" s="143"/>
      <c r="K951" s="6"/>
      <c r="L951" s="6"/>
    </row>
    <row r="952" spans="1:12" x14ac:dyDescent="0.2">
      <c r="A952" s="477"/>
      <c r="B952" s="135"/>
      <c r="C952" s="136"/>
      <c r="D952" s="137"/>
      <c r="E952" s="138"/>
      <c r="F952" s="137"/>
      <c r="G952" s="127"/>
      <c r="H952" s="143"/>
      <c r="I952" s="143"/>
      <c r="K952" s="6"/>
      <c r="L952" s="6"/>
    </row>
    <row r="953" spans="1:12" x14ac:dyDescent="0.2">
      <c r="A953" s="477"/>
      <c r="B953" s="135"/>
      <c r="C953" s="136"/>
      <c r="D953" s="137"/>
      <c r="E953" s="138"/>
      <c r="F953" s="137"/>
      <c r="G953" s="127"/>
      <c r="H953" s="143"/>
      <c r="I953" s="143"/>
      <c r="K953" s="6"/>
      <c r="L953" s="6"/>
    </row>
    <row r="954" spans="1:12" x14ac:dyDescent="0.2">
      <c r="A954" s="477"/>
      <c r="B954" s="135"/>
      <c r="C954" s="136"/>
      <c r="D954" s="137"/>
      <c r="E954" s="138"/>
      <c r="F954" s="137"/>
      <c r="G954" s="127"/>
      <c r="H954" s="143"/>
      <c r="I954" s="143"/>
      <c r="K954" s="6"/>
      <c r="L954" s="6"/>
    </row>
    <row r="955" spans="1:12" x14ac:dyDescent="0.2">
      <c r="A955" s="477"/>
      <c r="B955" s="135"/>
      <c r="C955" s="136"/>
      <c r="D955" s="137"/>
      <c r="E955" s="138"/>
      <c r="F955" s="137"/>
      <c r="G955" s="127"/>
      <c r="H955" s="143"/>
      <c r="I955" s="143"/>
      <c r="K955" s="6"/>
      <c r="L955" s="6"/>
    </row>
    <row r="956" spans="1:12" x14ac:dyDescent="0.2">
      <c r="A956" s="477"/>
      <c r="B956" s="135"/>
      <c r="C956" s="136"/>
      <c r="D956" s="137"/>
      <c r="E956" s="138"/>
      <c r="F956" s="137"/>
      <c r="G956" s="127"/>
      <c r="H956" s="143"/>
      <c r="I956" s="143"/>
      <c r="K956" s="6"/>
      <c r="L956" s="6"/>
    </row>
    <row r="957" spans="1:12" x14ac:dyDescent="0.2">
      <c r="A957" s="477"/>
      <c r="B957" s="135"/>
      <c r="C957" s="136"/>
      <c r="D957" s="137"/>
      <c r="E957" s="138"/>
      <c r="F957" s="137"/>
      <c r="G957" s="127"/>
      <c r="H957" s="143"/>
      <c r="I957" s="143"/>
      <c r="K957" s="6"/>
      <c r="L957" s="6"/>
    </row>
    <row r="958" spans="1:12" x14ac:dyDescent="0.2">
      <c r="A958" s="477"/>
      <c r="B958" s="135"/>
      <c r="C958" s="136"/>
      <c r="D958" s="137"/>
      <c r="E958" s="138"/>
      <c r="F958" s="137"/>
      <c r="G958" s="127"/>
      <c r="H958" s="143"/>
      <c r="I958" s="143"/>
      <c r="K958" s="6"/>
      <c r="L958" s="6"/>
    </row>
    <row r="959" spans="1:12" x14ac:dyDescent="0.2">
      <c r="A959" s="477"/>
      <c r="B959" s="135"/>
      <c r="C959" s="136"/>
      <c r="D959" s="137"/>
      <c r="E959" s="138"/>
      <c r="F959" s="137"/>
      <c r="G959" s="127"/>
      <c r="H959" s="143"/>
      <c r="I959" s="143"/>
      <c r="K959" s="6"/>
      <c r="L959" s="6"/>
    </row>
    <row r="960" spans="1:12" x14ac:dyDescent="0.2">
      <c r="A960" s="477"/>
      <c r="B960" s="135"/>
      <c r="C960" s="136"/>
      <c r="D960" s="137"/>
      <c r="E960" s="138"/>
      <c r="F960" s="137"/>
      <c r="G960" s="127"/>
      <c r="H960" s="143"/>
      <c r="I960" s="143"/>
      <c r="K960" s="6"/>
      <c r="L960" s="6"/>
    </row>
    <row r="961" spans="1:12" x14ac:dyDescent="0.2">
      <c r="A961" s="477"/>
      <c r="B961" s="135"/>
      <c r="C961" s="136"/>
      <c r="D961" s="137"/>
      <c r="E961" s="138"/>
      <c r="F961" s="137"/>
      <c r="G961" s="127"/>
      <c r="H961" s="143"/>
      <c r="I961" s="143"/>
      <c r="K961" s="6"/>
      <c r="L961" s="6"/>
    </row>
    <row r="962" spans="1:12" x14ac:dyDescent="0.2">
      <c r="A962" s="477"/>
      <c r="B962" s="135"/>
      <c r="C962" s="136"/>
      <c r="D962" s="137"/>
      <c r="E962" s="138"/>
      <c r="F962" s="137"/>
      <c r="G962" s="127"/>
      <c r="H962" s="143"/>
      <c r="I962" s="143"/>
      <c r="K962" s="6"/>
      <c r="L962" s="6"/>
    </row>
    <row r="963" spans="1:12" x14ac:dyDescent="0.2">
      <c r="A963" s="477"/>
      <c r="B963" s="135"/>
      <c r="C963" s="136"/>
      <c r="D963" s="137"/>
      <c r="E963" s="138"/>
      <c r="F963" s="137"/>
      <c r="G963" s="127"/>
      <c r="H963" s="143"/>
      <c r="I963" s="143"/>
      <c r="K963" s="6"/>
      <c r="L963" s="6"/>
    </row>
    <row r="964" spans="1:12" x14ac:dyDescent="0.2">
      <c r="A964" s="477"/>
      <c r="B964" s="135"/>
      <c r="C964" s="136"/>
      <c r="D964" s="137"/>
      <c r="E964" s="138"/>
      <c r="F964" s="137"/>
      <c r="G964" s="127"/>
      <c r="H964" s="143"/>
      <c r="I964" s="143"/>
      <c r="K964" s="6"/>
      <c r="L964" s="6"/>
    </row>
    <row r="965" spans="1:12" x14ac:dyDescent="0.2">
      <c r="A965" s="477"/>
      <c r="B965" s="135"/>
      <c r="C965" s="136"/>
      <c r="D965" s="137"/>
      <c r="E965" s="138"/>
      <c r="F965" s="137"/>
      <c r="G965" s="127"/>
      <c r="H965" s="143"/>
      <c r="I965" s="143"/>
      <c r="K965" s="6"/>
      <c r="L965" s="6"/>
    </row>
    <row r="966" spans="1:12" x14ac:dyDescent="0.2">
      <c r="A966" s="477"/>
      <c r="B966" s="135"/>
      <c r="C966" s="136"/>
      <c r="D966" s="137"/>
      <c r="E966" s="138"/>
      <c r="F966" s="137"/>
      <c r="G966" s="127"/>
      <c r="H966" s="143"/>
      <c r="I966" s="143"/>
      <c r="K966" s="6"/>
      <c r="L966" s="6"/>
    </row>
    <row r="967" spans="1:12" x14ac:dyDescent="0.2">
      <c r="A967" s="477"/>
      <c r="B967" s="135"/>
      <c r="C967" s="136"/>
      <c r="D967" s="137"/>
      <c r="E967" s="138"/>
      <c r="F967" s="137"/>
      <c r="G967" s="127"/>
      <c r="H967" s="143"/>
      <c r="I967" s="143"/>
      <c r="K967" s="6"/>
      <c r="L967" s="6"/>
    </row>
    <row r="968" spans="1:12" x14ac:dyDescent="0.2">
      <c r="A968" s="477"/>
      <c r="B968" s="135"/>
      <c r="C968" s="136"/>
      <c r="D968" s="137"/>
      <c r="E968" s="138"/>
      <c r="F968" s="137"/>
      <c r="G968" s="127"/>
      <c r="H968" s="143"/>
      <c r="I968" s="143"/>
      <c r="K968" s="6"/>
      <c r="L968" s="6"/>
    </row>
    <row r="969" spans="1:12" x14ac:dyDescent="0.2">
      <c r="A969" s="477"/>
      <c r="B969" s="135"/>
      <c r="C969" s="136"/>
      <c r="D969" s="137"/>
      <c r="E969" s="138"/>
      <c r="F969" s="137"/>
      <c r="G969" s="127"/>
      <c r="H969" s="143"/>
      <c r="I969" s="143"/>
      <c r="K969" s="6"/>
      <c r="L969" s="6"/>
    </row>
    <row r="970" spans="1:12" x14ac:dyDescent="0.2">
      <c r="A970" s="477"/>
      <c r="B970" s="135"/>
      <c r="C970" s="136"/>
      <c r="D970" s="137"/>
      <c r="E970" s="138"/>
      <c r="F970" s="137"/>
      <c r="G970" s="127"/>
      <c r="H970" s="143"/>
      <c r="I970" s="143"/>
      <c r="K970" s="6"/>
      <c r="L970" s="6"/>
    </row>
    <row r="971" spans="1:12" x14ac:dyDescent="0.2">
      <c r="A971" s="477"/>
      <c r="B971" s="135"/>
      <c r="C971" s="136"/>
      <c r="D971" s="137"/>
      <c r="E971" s="138"/>
      <c r="F971" s="137"/>
      <c r="G971" s="127"/>
      <c r="H971" s="143"/>
      <c r="I971" s="143"/>
      <c r="K971" s="6"/>
      <c r="L971" s="6"/>
    </row>
    <row r="972" spans="1:12" x14ac:dyDescent="0.2">
      <c r="A972" s="477"/>
      <c r="B972" s="135"/>
      <c r="C972" s="136"/>
      <c r="D972" s="137"/>
      <c r="E972" s="138"/>
      <c r="F972" s="137"/>
      <c r="G972" s="127"/>
      <c r="H972" s="143"/>
      <c r="I972" s="143"/>
      <c r="K972" s="6"/>
      <c r="L972" s="6"/>
    </row>
    <row r="973" spans="1:12" x14ac:dyDescent="0.2">
      <c r="A973" s="477"/>
      <c r="B973" s="135"/>
      <c r="C973" s="136"/>
      <c r="D973" s="137"/>
      <c r="E973" s="138"/>
      <c r="F973" s="137"/>
      <c r="G973" s="127"/>
      <c r="H973" s="143"/>
      <c r="I973" s="143"/>
      <c r="K973" s="6"/>
      <c r="L973" s="6"/>
    </row>
    <row r="974" spans="1:12" x14ac:dyDescent="0.2">
      <c r="A974" s="477"/>
      <c r="B974" s="135"/>
      <c r="C974" s="136"/>
      <c r="D974" s="137"/>
      <c r="E974" s="138"/>
      <c r="F974" s="137"/>
      <c r="G974" s="127"/>
      <c r="H974" s="143"/>
      <c r="I974" s="143"/>
      <c r="K974" s="6"/>
      <c r="L974" s="6"/>
    </row>
    <row r="975" spans="1:12" x14ac:dyDescent="0.2">
      <c r="A975" s="477"/>
      <c r="B975" s="135"/>
      <c r="C975" s="136"/>
      <c r="D975" s="137"/>
      <c r="E975" s="138"/>
      <c r="F975" s="137"/>
      <c r="G975" s="127"/>
      <c r="H975" s="143"/>
      <c r="I975" s="143"/>
      <c r="K975" s="6"/>
      <c r="L975" s="6"/>
    </row>
    <row r="976" spans="1:12" x14ac:dyDescent="0.2">
      <c r="A976" s="477"/>
      <c r="B976" s="135"/>
      <c r="C976" s="136"/>
      <c r="D976" s="137"/>
      <c r="E976" s="138"/>
      <c r="F976" s="137"/>
      <c r="G976" s="127"/>
      <c r="H976" s="143"/>
      <c r="I976" s="143"/>
      <c r="K976" s="6"/>
      <c r="L976" s="6"/>
    </row>
    <row r="977" spans="1:12" x14ac:dyDescent="0.2">
      <c r="A977" s="477"/>
      <c r="B977" s="135"/>
      <c r="C977" s="136"/>
      <c r="D977" s="137"/>
      <c r="E977" s="138"/>
      <c r="F977" s="137"/>
      <c r="G977" s="127"/>
      <c r="H977" s="143"/>
      <c r="I977" s="143"/>
      <c r="K977" s="6"/>
      <c r="L977" s="6"/>
    </row>
    <row r="978" spans="1:12" x14ac:dyDescent="0.2">
      <c r="A978" s="477"/>
      <c r="B978" s="135"/>
      <c r="C978" s="136"/>
      <c r="D978" s="137"/>
      <c r="E978" s="138"/>
      <c r="F978" s="137"/>
      <c r="G978" s="127"/>
      <c r="H978" s="143"/>
      <c r="I978" s="143"/>
      <c r="K978" s="6"/>
      <c r="L978" s="6"/>
    </row>
    <row r="979" spans="1:12" x14ac:dyDescent="0.2">
      <c r="A979" s="477"/>
      <c r="B979" s="135"/>
      <c r="C979" s="136"/>
      <c r="D979" s="137"/>
      <c r="E979" s="138"/>
      <c r="F979" s="137"/>
      <c r="G979" s="127"/>
      <c r="H979" s="143"/>
      <c r="I979" s="143"/>
      <c r="K979" s="6"/>
      <c r="L979" s="6"/>
    </row>
    <row r="980" spans="1:12" x14ac:dyDescent="0.2">
      <c r="A980" s="477"/>
      <c r="B980" s="135"/>
      <c r="C980" s="136"/>
      <c r="D980" s="137"/>
      <c r="E980" s="138"/>
      <c r="F980" s="137"/>
      <c r="G980" s="127"/>
      <c r="H980" s="143"/>
      <c r="I980" s="143"/>
      <c r="K980" s="6"/>
      <c r="L980" s="6"/>
    </row>
    <row r="981" spans="1:12" x14ac:dyDescent="0.2">
      <c r="A981" s="477"/>
      <c r="B981" s="135"/>
      <c r="C981" s="136"/>
      <c r="D981" s="137"/>
      <c r="E981" s="138"/>
      <c r="F981" s="137"/>
      <c r="G981" s="127"/>
      <c r="H981" s="143"/>
      <c r="I981" s="143"/>
      <c r="K981" s="6"/>
      <c r="L981" s="6"/>
    </row>
    <row r="982" spans="1:12" x14ac:dyDescent="0.2">
      <c r="A982" s="477"/>
      <c r="B982" s="135"/>
      <c r="C982" s="136"/>
      <c r="D982" s="137"/>
      <c r="E982" s="138"/>
      <c r="F982" s="137"/>
      <c r="G982" s="127"/>
      <c r="H982" s="143"/>
      <c r="I982" s="143"/>
      <c r="K982" s="6"/>
      <c r="L982" s="6"/>
    </row>
    <row r="983" spans="1:12" x14ac:dyDescent="0.2">
      <c r="A983" s="477"/>
      <c r="B983" s="135"/>
      <c r="C983" s="136"/>
      <c r="D983" s="137"/>
      <c r="E983" s="138"/>
      <c r="F983" s="137"/>
      <c r="G983" s="127"/>
      <c r="H983" s="143"/>
      <c r="I983" s="143"/>
      <c r="K983" s="6"/>
      <c r="L983" s="6"/>
    </row>
    <row r="984" spans="1:12" x14ac:dyDescent="0.2">
      <c r="A984" s="477"/>
      <c r="B984" s="135"/>
      <c r="C984" s="136"/>
      <c r="D984" s="137"/>
      <c r="E984" s="138"/>
      <c r="F984" s="137"/>
      <c r="G984" s="127"/>
      <c r="H984" s="143"/>
      <c r="I984" s="143"/>
      <c r="K984" s="6"/>
      <c r="L984" s="6"/>
    </row>
    <row r="985" spans="1:12" x14ac:dyDescent="0.2">
      <c r="A985" s="477"/>
      <c r="B985" s="135"/>
      <c r="C985" s="136"/>
      <c r="D985" s="137"/>
      <c r="E985" s="138"/>
      <c r="F985" s="137"/>
      <c r="G985" s="127"/>
      <c r="H985" s="143"/>
      <c r="I985" s="143"/>
      <c r="K985" s="6"/>
      <c r="L985" s="6"/>
    </row>
    <row r="986" spans="1:12" x14ac:dyDescent="0.2">
      <c r="A986" s="477"/>
      <c r="B986" s="135"/>
      <c r="C986" s="136"/>
      <c r="D986" s="137"/>
      <c r="E986" s="138"/>
      <c r="F986" s="137"/>
      <c r="G986" s="127"/>
      <c r="H986" s="143"/>
      <c r="I986" s="143"/>
      <c r="K986" s="6"/>
      <c r="L986" s="6"/>
    </row>
    <row r="987" spans="1:12" x14ac:dyDescent="0.2">
      <c r="A987" s="477"/>
      <c r="B987" s="135"/>
      <c r="C987" s="136"/>
      <c r="D987" s="137"/>
      <c r="E987" s="138"/>
      <c r="F987" s="137"/>
      <c r="G987" s="127"/>
      <c r="H987" s="143"/>
      <c r="I987" s="143"/>
      <c r="K987" s="6"/>
      <c r="L987" s="6"/>
    </row>
    <row r="988" spans="1:12" x14ac:dyDescent="0.2">
      <c r="A988" s="477"/>
      <c r="B988" s="135"/>
      <c r="C988" s="136"/>
      <c r="D988" s="137"/>
      <c r="E988" s="138"/>
      <c r="F988" s="137"/>
      <c r="G988" s="127"/>
      <c r="H988" s="143"/>
      <c r="I988" s="143"/>
      <c r="K988" s="6"/>
      <c r="L988" s="6"/>
    </row>
    <row r="989" spans="1:12" x14ac:dyDescent="0.2">
      <c r="A989" s="477"/>
      <c r="B989" s="135"/>
      <c r="C989" s="136"/>
      <c r="D989" s="137"/>
      <c r="E989" s="138"/>
      <c r="F989" s="137"/>
      <c r="G989" s="127"/>
      <c r="H989" s="143"/>
      <c r="I989" s="143"/>
      <c r="K989" s="6"/>
      <c r="L989" s="6"/>
    </row>
    <row r="990" spans="1:12" x14ac:dyDescent="0.2">
      <c r="A990" s="477"/>
      <c r="B990" s="135"/>
      <c r="C990" s="136"/>
      <c r="D990" s="137"/>
      <c r="E990" s="138"/>
      <c r="F990" s="137"/>
      <c r="G990" s="127"/>
      <c r="H990" s="143"/>
      <c r="I990" s="143"/>
      <c r="K990" s="6"/>
      <c r="L990" s="6"/>
    </row>
    <row r="991" spans="1:12" x14ac:dyDescent="0.2">
      <c r="A991" s="477"/>
      <c r="B991" s="135"/>
      <c r="C991" s="136"/>
      <c r="D991" s="137"/>
      <c r="E991" s="138"/>
      <c r="F991" s="137"/>
      <c r="G991" s="127"/>
      <c r="H991" s="143"/>
      <c r="I991" s="143"/>
      <c r="K991" s="6"/>
      <c r="L991" s="6"/>
    </row>
    <row r="992" spans="1:12" x14ac:dyDescent="0.2">
      <c r="A992" s="477"/>
      <c r="B992" s="135"/>
      <c r="C992" s="136"/>
      <c r="D992" s="137"/>
      <c r="E992" s="138"/>
      <c r="F992" s="137"/>
      <c r="G992" s="127"/>
      <c r="H992" s="143"/>
      <c r="I992" s="143"/>
      <c r="K992" s="6"/>
      <c r="L992" s="6"/>
    </row>
    <row r="993" spans="1:12" x14ac:dyDescent="0.2">
      <c r="A993" s="477"/>
      <c r="B993" s="135"/>
      <c r="C993" s="136"/>
      <c r="D993" s="137"/>
      <c r="E993" s="138"/>
      <c r="F993" s="137"/>
      <c r="G993" s="127"/>
      <c r="H993" s="143"/>
      <c r="I993" s="143"/>
      <c r="K993" s="6"/>
      <c r="L993" s="6"/>
    </row>
    <row r="994" spans="1:12" x14ac:dyDescent="0.2">
      <c r="A994" s="477"/>
      <c r="B994" s="135"/>
      <c r="C994" s="136"/>
      <c r="D994" s="137"/>
      <c r="E994" s="138"/>
      <c r="F994" s="137"/>
      <c r="G994" s="127"/>
      <c r="H994" s="143"/>
      <c r="I994" s="143"/>
      <c r="K994" s="6"/>
      <c r="L994" s="6"/>
    </row>
    <row r="995" spans="1:12" x14ac:dyDescent="0.2">
      <c r="A995" s="477"/>
      <c r="B995" s="135"/>
      <c r="C995" s="136"/>
      <c r="D995" s="137"/>
      <c r="E995" s="138"/>
      <c r="F995" s="137"/>
      <c r="G995" s="127"/>
      <c r="H995" s="143"/>
      <c r="I995" s="143"/>
      <c r="K995" s="6"/>
      <c r="L995" s="6"/>
    </row>
    <row r="996" spans="1:12" x14ac:dyDescent="0.2">
      <c r="A996" s="477"/>
      <c r="B996" s="135"/>
      <c r="C996" s="136"/>
      <c r="D996" s="137"/>
      <c r="E996" s="138"/>
      <c r="F996" s="137"/>
      <c r="G996" s="127"/>
      <c r="H996" s="143"/>
      <c r="I996" s="143"/>
      <c r="K996" s="6"/>
      <c r="L996" s="6"/>
    </row>
    <row r="997" spans="1:12" x14ac:dyDescent="0.2">
      <c r="A997" s="477"/>
      <c r="B997" s="135"/>
      <c r="C997" s="136"/>
      <c r="D997" s="137"/>
      <c r="E997" s="138"/>
      <c r="F997" s="137"/>
      <c r="G997" s="127"/>
      <c r="H997" s="143"/>
      <c r="I997" s="143"/>
      <c r="K997" s="6"/>
      <c r="L997" s="6"/>
    </row>
    <row r="998" spans="1:12" x14ac:dyDescent="0.2">
      <c r="A998" s="477"/>
      <c r="B998" s="135"/>
      <c r="C998" s="136"/>
      <c r="D998" s="137"/>
      <c r="E998" s="138"/>
      <c r="F998" s="137"/>
      <c r="G998" s="127"/>
      <c r="H998" s="143"/>
      <c r="I998" s="143"/>
      <c r="L998" s="6"/>
    </row>
    <row r="999" spans="1:12" x14ac:dyDescent="0.2">
      <c r="A999" s="477"/>
      <c r="B999" s="135"/>
      <c r="C999" s="136"/>
      <c r="D999" s="137"/>
      <c r="E999" s="138"/>
      <c r="F999" s="137"/>
      <c r="G999" s="127"/>
      <c r="H999" s="143"/>
      <c r="I999" s="143"/>
      <c r="L999" s="6"/>
    </row>
    <row r="1000" spans="1:12" x14ac:dyDescent="0.2">
      <c r="A1000" s="477"/>
      <c r="B1000" s="135"/>
      <c r="C1000" s="136"/>
      <c r="D1000" s="137"/>
      <c r="E1000" s="138"/>
      <c r="F1000" s="137"/>
      <c r="G1000" s="127"/>
      <c r="H1000" s="143"/>
      <c r="I1000" s="143"/>
      <c r="L1000" s="6"/>
    </row>
    <row r="1001" spans="1:12" x14ac:dyDescent="0.2">
      <c r="A1001" s="477"/>
      <c r="B1001" s="135"/>
      <c r="C1001" s="136"/>
      <c r="D1001" s="137"/>
      <c r="E1001" s="138"/>
      <c r="F1001" s="137"/>
      <c r="G1001" s="127"/>
      <c r="H1001" s="143"/>
      <c r="I1001" s="143"/>
      <c r="K1001" s="6"/>
      <c r="L1001" s="6"/>
    </row>
    <row r="1002" spans="1:12" x14ac:dyDescent="0.2">
      <c r="A1002" s="477"/>
      <c r="B1002" s="135"/>
      <c r="C1002" s="136"/>
      <c r="D1002" s="137"/>
      <c r="E1002" s="138"/>
      <c r="F1002" s="137"/>
      <c r="G1002" s="127"/>
      <c r="H1002" s="143"/>
      <c r="I1002" s="143"/>
      <c r="K1002" s="6"/>
      <c r="L1002" s="6"/>
    </row>
    <row r="1003" spans="1:12" x14ac:dyDescent="0.2">
      <c r="A1003" s="477"/>
      <c r="B1003" s="135"/>
      <c r="C1003" s="136"/>
      <c r="D1003" s="137"/>
      <c r="E1003" s="138"/>
      <c r="F1003" s="137"/>
      <c r="G1003" s="127"/>
      <c r="H1003" s="143"/>
      <c r="I1003" s="143"/>
      <c r="K1003" s="6"/>
      <c r="L1003" s="6"/>
    </row>
    <row r="1004" spans="1:12" x14ac:dyDescent="0.2">
      <c r="A1004" s="477"/>
      <c r="B1004" s="135"/>
      <c r="C1004" s="136"/>
      <c r="D1004" s="137"/>
      <c r="E1004" s="138"/>
      <c r="F1004" s="137"/>
      <c r="G1004" s="127"/>
      <c r="H1004" s="143"/>
      <c r="I1004" s="143"/>
      <c r="K1004" s="6"/>
      <c r="L1004" s="6"/>
    </row>
    <row r="1005" spans="1:12" x14ac:dyDescent="0.2">
      <c r="A1005" s="477"/>
      <c r="B1005" s="135"/>
      <c r="C1005" s="136"/>
      <c r="D1005" s="137"/>
      <c r="E1005" s="138"/>
      <c r="F1005" s="137"/>
      <c r="G1005" s="127"/>
      <c r="H1005" s="143"/>
      <c r="I1005" s="143"/>
      <c r="K1005" s="6"/>
      <c r="L1005" s="6"/>
    </row>
    <row r="1006" spans="1:12" x14ac:dyDescent="0.2">
      <c r="A1006" s="477"/>
      <c r="B1006" s="135"/>
      <c r="C1006" s="136"/>
      <c r="D1006" s="137"/>
      <c r="E1006" s="138"/>
      <c r="F1006" s="137"/>
      <c r="G1006" s="127"/>
      <c r="H1006" s="143"/>
      <c r="I1006" s="143"/>
      <c r="K1006" s="6"/>
      <c r="L1006" s="6"/>
    </row>
    <row r="1007" spans="1:12" x14ac:dyDescent="0.2">
      <c r="A1007" s="477"/>
      <c r="B1007" s="135"/>
      <c r="C1007" s="136"/>
      <c r="D1007" s="137"/>
      <c r="E1007" s="138"/>
      <c r="F1007" s="137"/>
      <c r="G1007" s="127"/>
      <c r="H1007" s="143"/>
      <c r="I1007" s="143"/>
      <c r="K1007" s="6"/>
      <c r="L1007" s="6"/>
    </row>
    <row r="1008" spans="1:12" x14ac:dyDescent="0.2">
      <c r="A1008" s="477"/>
      <c r="B1008" s="135"/>
      <c r="C1008" s="136"/>
      <c r="D1008" s="137"/>
      <c r="E1008" s="138"/>
      <c r="F1008" s="137"/>
      <c r="G1008" s="127"/>
      <c r="H1008" s="143"/>
      <c r="I1008" s="143"/>
      <c r="K1008" s="6"/>
      <c r="L1008" s="6"/>
    </row>
    <row r="1009" spans="1:12" x14ac:dyDescent="0.2">
      <c r="A1009" s="477"/>
      <c r="B1009" s="135"/>
      <c r="C1009" s="136"/>
      <c r="D1009" s="137"/>
      <c r="E1009" s="138"/>
      <c r="F1009" s="137"/>
      <c r="G1009" s="127"/>
      <c r="H1009" s="143"/>
      <c r="I1009" s="143"/>
      <c r="K1009" s="6"/>
      <c r="L1009" s="6"/>
    </row>
    <row r="1010" spans="1:12" x14ac:dyDescent="0.2">
      <c r="A1010" s="477"/>
      <c r="B1010" s="135"/>
      <c r="C1010" s="136"/>
      <c r="D1010" s="137"/>
      <c r="E1010" s="138"/>
      <c r="F1010" s="137"/>
      <c r="G1010" s="127"/>
      <c r="H1010" s="143"/>
      <c r="I1010" s="143"/>
      <c r="K1010" s="6"/>
      <c r="L1010" s="6"/>
    </row>
    <row r="1011" spans="1:12" x14ac:dyDescent="0.2">
      <c r="A1011" s="477"/>
      <c r="B1011" s="135"/>
      <c r="C1011" s="136"/>
      <c r="D1011" s="137"/>
      <c r="E1011" s="138"/>
      <c r="F1011" s="137"/>
      <c r="G1011" s="127"/>
      <c r="H1011" s="143"/>
      <c r="I1011" s="143"/>
      <c r="K1011" s="6"/>
      <c r="L1011" s="6"/>
    </row>
    <row r="1012" spans="1:12" x14ac:dyDescent="0.2">
      <c r="A1012" s="477"/>
      <c r="B1012" s="135"/>
      <c r="C1012" s="136"/>
      <c r="D1012" s="137"/>
      <c r="E1012" s="138"/>
      <c r="F1012" s="137"/>
      <c r="G1012" s="127"/>
      <c r="H1012" s="143"/>
      <c r="I1012" s="143"/>
      <c r="K1012" s="6"/>
      <c r="L1012" s="6"/>
    </row>
    <row r="1013" spans="1:12" x14ac:dyDescent="0.2">
      <c r="A1013" s="477"/>
      <c r="B1013" s="135"/>
      <c r="C1013" s="136"/>
      <c r="D1013" s="137"/>
      <c r="E1013" s="138"/>
      <c r="F1013" s="137"/>
      <c r="G1013" s="127"/>
      <c r="H1013" s="143"/>
      <c r="I1013" s="143"/>
      <c r="K1013" s="6"/>
      <c r="L1013" s="6"/>
    </row>
    <row r="1014" spans="1:12" x14ac:dyDescent="0.2">
      <c r="A1014" s="477"/>
      <c r="B1014" s="135"/>
      <c r="C1014" s="136"/>
      <c r="D1014" s="137"/>
      <c r="E1014" s="138"/>
      <c r="F1014" s="137"/>
      <c r="G1014" s="127"/>
      <c r="H1014" s="143"/>
      <c r="I1014" s="143"/>
      <c r="K1014" s="6"/>
      <c r="L1014" s="6"/>
    </row>
    <row r="1015" spans="1:12" x14ac:dyDescent="0.2">
      <c r="A1015" s="477"/>
      <c r="B1015" s="135"/>
      <c r="C1015" s="136"/>
      <c r="D1015" s="137"/>
      <c r="E1015" s="138"/>
      <c r="F1015" s="137"/>
      <c r="G1015" s="127"/>
      <c r="H1015" s="143"/>
      <c r="I1015" s="143"/>
      <c r="K1015" s="6"/>
      <c r="L1015" s="6"/>
    </row>
    <row r="1016" spans="1:12" x14ac:dyDescent="0.2">
      <c r="A1016" s="477"/>
      <c r="B1016" s="135"/>
      <c r="C1016" s="136"/>
      <c r="D1016" s="137"/>
      <c r="E1016" s="138"/>
      <c r="F1016" s="137"/>
      <c r="G1016" s="127"/>
      <c r="H1016" s="143"/>
      <c r="I1016" s="143"/>
      <c r="K1016" s="6"/>
      <c r="L1016" s="6"/>
    </row>
    <row r="1017" spans="1:12" x14ac:dyDescent="0.2">
      <c r="A1017" s="477"/>
      <c r="B1017" s="135"/>
      <c r="C1017" s="136"/>
      <c r="D1017" s="137"/>
      <c r="E1017" s="138"/>
      <c r="F1017" s="137"/>
      <c r="G1017" s="127"/>
      <c r="H1017" s="143"/>
      <c r="I1017" s="143"/>
      <c r="K1017" s="6"/>
      <c r="L1017" s="6"/>
    </row>
    <row r="1018" spans="1:12" x14ac:dyDescent="0.2">
      <c r="A1018" s="477"/>
      <c r="B1018" s="135"/>
      <c r="C1018" s="136"/>
      <c r="D1018" s="137"/>
      <c r="E1018" s="138"/>
      <c r="F1018" s="137"/>
      <c r="G1018" s="127"/>
      <c r="H1018" s="143"/>
      <c r="I1018" s="143"/>
      <c r="K1018" s="6"/>
      <c r="L1018" s="6"/>
    </row>
    <row r="1019" spans="1:12" x14ac:dyDescent="0.2">
      <c r="A1019" s="477"/>
      <c r="B1019" s="135"/>
      <c r="C1019" s="136"/>
      <c r="D1019" s="137"/>
      <c r="E1019" s="138"/>
      <c r="F1019" s="137"/>
      <c r="G1019" s="127"/>
      <c r="H1019" s="143"/>
      <c r="I1019" s="143"/>
      <c r="K1019" s="6"/>
      <c r="L1019" s="6"/>
    </row>
    <row r="1020" spans="1:12" x14ac:dyDescent="0.2">
      <c r="A1020" s="477"/>
      <c r="B1020" s="135"/>
      <c r="C1020" s="136"/>
      <c r="D1020" s="137"/>
      <c r="E1020" s="138"/>
      <c r="F1020" s="137"/>
      <c r="G1020" s="127"/>
      <c r="H1020" s="143"/>
      <c r="I1020" s="143"/>
      <c r="K1020" s="6"/>
      <c r="L1020" s="6"/>
    </row>
    <row r="1021" spans="1:12" x14ac:dyDescent="0.2">
      <c r="A1021" s="477"/>
      <c r="B1021" s="135"/>
      <c r="C1021" s="136"/>
      <c r="D1021" s="137"/>
      <c r="E1021" s="138"/>
      <c r="F1021" s="137"/>
      <c r="G1021" s="127"/>
      <c r="H1021" s="143"/>
      <c r="I1021" s="143"/>
      <c r="K1021" s="6"/>
      <c r="L1021" s="6"/>
    </row>
    <row r="1022" spans="1:12" x14ac:dyDescent="0.2">
      <c r="A1022" s="477"/>
      <c r="B1022" s="135"/>
      <c r="C1022" s="136"/>
      <c r="D1022" s="137"/>
      <c r="E1022" s="138"/>
      <c r="F1022" s="137"/>
      <c r="G1022" s="127"/>
      <c r="H1022" s="143"/>
      <c r="I1022" s="143"/>
      <c r="K1022" s="6"/>
      <c r="L1022" s="6"/>
    </row>
    <row r="1023" spans="1:12" x14ac:dyDescent="0.2">
      <c r="A1023" s="477"/>
      <c r="B1023" s="135"/>
      <c r="C1023" s="136"/>
      <c r="D1023" s="137"/>
      <c r="E1023" s="138"/>
      <c r="F1023" s="137"/>
      <c r="G1023" s="127"/>
      <c r="H1023" s="143"/>
      <c r="I1023" s="143"/>
      <c r="K1023" s="6"/>
      <c r="L1023" s="6"/>
    </row>
    <row r="1024" spans="1:12" x14ac:dyDescent="0.2">
      <c r="A1024" s="477"/>
      <c r="B1024" s="135"/>
      <c r="C1024" s="136"/>
      <c r="D1024" s="137"/>
      <c r="E1024" s="138"/>
      <c r="F1024" s="137"/>
      <c r="G1024" s="127"/>
      <c r="H1024" s="143"/>
      <c r="I1024" s="143"/>
      <c r="K1024" s="6"/>
      <c r="L1024" s="6"/>
    </row>
    <row r="1025" spans="1:12" x14ac:dyDescent="0.2">
      <c r="A1025" s="477"/>
      <c r="B1025" s="135"/>
      <c r="C1025" s="136"/>
      <c r="D1025" s="137"/>
      <c r="E1025" s="138"/>
      <c r="F1025" s="137"/>
      <c r="G1025" s="127"/>
      <c r="H1025" s="143"/>
      <c r="I1025" s="143"/>
      <c r="K1025" s="6"/>
      <c r="L1025" s="6"/>
    </row>
    <row r="1026" spans="1:12" x14ac:dyDescent="0.2">
      <c r="A1026" s="477"/>
      <c r="B1026" s="135"/>
      <c r="C1026" s="136"/>
      <c r="D1026" s="137"/>
      <c r="E1026" s="138"/>
      <c r="F1026" s="137"/>
      <c r="G1026" s="127"/>
      <c r="H1026" s="143"/>
      <c r="I1026" s="143"/>
      <c r="K1026" s="6"/>
      <c r="L1026" s="6"/>
    </row>
    <row r="1027" spans="1:12" x14ac:dyDescent="0.2">
      <c r="A1027" s="477"/>
      <c r="B1027" s="135"/>
      <c r="C1027" s="136"/>
      <c r="D1027" s="137"/>
      <c r="E1027" s="138"/>
      <c r="F1027" s="137"/>
      <c r="G1027" s="127"/>
      <c r="H1027" s="143"/>
      <c r="I1027" s="143"/>
      <c r="K1027" s="6"/>
      <c r="L1027" s="6"/>
    </row>
    <row r="1028" spans="1:12" x14ac:dyDescent="0.2">
      <c r="A1028" s="477"/>
      <c r="B1028" s="135"/>
      <c r="C1028" s="136"/>
      <c r="D1028" s="137"/>
      <c r="E1028" s="138"/>
      <c r="F1028" s="137"/>
      <c r="G1028" s="127"/>
      <c r="H1028" s="143"/>
      <c r="I1028" s="143"/>
      <c r="K1028" s="6"/>
      <c r="L1028" s="6"/>
    </row>
    <row r="1029" spans="1:12" x14ac:dyDescent="0.2">
      <c r="A1029" s="477"/>
      <c r="B1029" s="135"/>
      <c r="C1029" s="136"/>
      <c r="D1029" s="137"/>
      <c r="E1029" s="138"/>
      <c r="F1029" s="137"/>
      <c r="G1029" s="127"/>
      <c r="H1029" s="143"/>
      <c r="I1029" s="143"/>
      <c r="K1029" s="6"/>
      <c r="L1029" s="6"/>
    </row>
    <row r="1030" spans="1:12" x14ac:dyDescent="0.2">
      <c r="A1030" s="477"/>
      <c r="B1030" s="135"/>
      <c r="C1030" s="136"/>
      <c r="D1030" s="137"/>
      <c r="E1030" s="138"/>
      <c r="F1030" s="137"/>
      <c r="G1030" s="127"/>
      <c r="H1030" s="143"/>
      <c r="I1030" s="143"/>
      <c r="K1030" s="6"/>
      <c r="L1030" s="6"/>
    </row>
    <row r="1031" spans="1:12" x14ac:dyDescent="0.2">
      <c r="A1031" s="477"/>
      <c r="B1031" s="135"/>
      <c r="C1031" s="136"/>
      <c r="D1031" s="137"/>
      <c r="E1031" s="138"/>
      <c r="F1031" s="137"/>
      <c r="G1031" s="127"/>
      <c r="H1031" s="143"/>
      <c r="I1031" s="143"/>
      <c r="K1031" s="6"/>
      <c r="L1031" s="6"/>
    </row>
    <row r="1032" spans="1:12" x14ac:dyDescent="0.2">
      <c r="A1032" s="477"/>
      <c r="B1032" s="135"/>
      <c r="C1032" s="136"/>
      <c r="D1032" s="137"/>
      <c r="E1032" s="138"/>
      <c r="F1032" s="137"/>
      <c r="G1032" s="127"/>
      <c r="H1032" s="143"/>
      <c r="I1032" s="143"/>
      <c r="K1032" s="6"/>
      <c r="L1032" s="6"/>
    </row>
    <row r="1033" spans="1:12" x14ac:dyDescent="0.2">
      <c r="A1033" s="477"/>
      <c r="B1033" s="135"/>
      <c r="C1033" s="136"/>
      <c r="D1033" s="137"/>
      <c r="E1033" s="138"/>
      <c r="F1033" s="137"/>
      <c r="G1033" s="127"/>
      <c r="H1033" s="143"/>
      <c r="I1033" s="143"/>
      <c r="K1033" s="6"/>
      <c r="L1033" s="6"/>
    </row>
    <row r="1034" spans="1:12" x14ac:dyDescent="0.2">
      <c r="A1034" s="477"/>
      <c r="B1034" s="135"/>
      <c r="C1034" s="136"/>
      <c r="D1034" s="137"/>
      <c r="E1034" s="138"/>
      <c r="F1034" s="137"/>
      <c r="G1034" s="127"/>
      <c r="H1034" s="143"/>
      <c r="I1034" s="143"/>
      <c r="K1034" s="6"/>
      <c r="L1034" s="6"/>
    </row>
    <row r="1035" spans="1:12" x14ac:dyDescent="0.2">
      <c r="A1035" s="477"/>
      <c r="B1035" s="135"/>
      <c r="C1035" s="136"/>
      <c r="D1035" s="137"/>
      <c r="E1035" s="138"/>
      <c r="F1035" s="137"/>
      <c r="G1035" s="127"/>
      <c r="H1035" s="143"/>
      <c r="I1035" s="143"/>
      <c r="K1035" s="6"/>
      <c r="L1035" s="6"/>
    </row>
    <row r="1036" spans="1:12" x14ac:dyDescent="0.2">
      <c r="A1036" s="477"/>
      <c r="B1036" s="135"/>
      <c r="C1036" s="136"/>
      <c r="D1036" s="137"/>
      <c r="E1036" s="138"/>
      <c r="F1036" s="137"/>
      <c r="G1036" s="127"/>
      <c r="H1036" s="143"/>
      <c r="I1036" s="143"/>
      <c r="K1036" s="6"/>
      <c r="L1036" s="6"/>
    </row>
    <row r="1037" spans="1:12" x14ac:dyDescent="0.2">
      <c r="A1037" s="477"/>
      <c r="B1037" s="135"/>
      <c r="C1037" s="136"/>
      <c r="D1037" s="137"/>
      <c r="E1037" s="138"/>
      <c r="F1037" s="137"/>
      <c r="G1037" s="127"/>
      <c r="H1037" s="143"/>
      <c r="I1037" s="143"/>
      <c r="K1037" s="6"/>
      <c r="L1037" s="6"/>
    </row>
    <row r="1038" spans="1:12" x14ac:dyDescent="0.2">
      <c r="A1038" s="477"/>
      <c r="B1038" s="135"/>
      <c r="C1038" s="136"/>
      <c r="D1038" s="137"/>
      <c r="E1038" s="138"/>
      <c r="F1038" s="137"/>
      <c r="G1038" s="127"/>
      <c r="H1038" s="143"/>
      <c r="I1038" s="143"/>
      <c r="K1038" s="6"/>
      <c r="L1038" s="6"/>
    </row>
    <row r="1039" spans="1:12" x14ac:dyDescent="0.2">
      <c r="A1039" s="477"/>
      <c r="B1039" s="135"/>
      <c r="C1039" s="136"/>
      <c r="D1039" s="137"/>
      <c r="E1039" s="138"/>
      <c r="F1039" s="137"/>
      <c r="G1039" s="127"/>
      <c r="H1039" s="143"/>
      <c r="I1039" s="143"/>
      <c r="K1039" s="6"/>
      <c r="L1039" s="6"/>
    </row>
    <row r="1040" spans="1:12" x14ac:dyDescent="0.2">
      <c r="A1040" s="477"/>
      <c r="B1040" s="135"/>
      <c r="C1040" s="136"/>
      <c r="D1040" s="137"/>
      <c r="E1040" s="138"/>
      <c r="F1040" s="137"/>
      <c r="G1040" s="127"/>
      <c r="H1040" s="143"/>
      <c r="I1040" s="143"/>
      <c r="K1040" s="6"/>
      <c r="L1040" s="6"/>
    </row>
    <row r="1041" spans="1:12" x14ac:dyDescent="0.2">
      <c r="A1041" s="477"/>
      <c r="B1041" s="135"/>
      <c r="C1041" s="136"/>
      <c r="D1041" s="137"/>
      <c r="E1041" s="138"/>
      <c r="F1041" s="137"/>
      <c r="G1041" s="127"/>
      <c r="H1041" s="143"/>
      <c r="I1041" s="143"/>
      <c r="K1041" s="6"/>
      <c r="L1041" s="6"/>
    </row>
    <row r="1042" spans="1:12" x14ac:dyDescent="0.2">
      <c r="A1042" s="477"/>
      <c r="B1042" s="135"/>
      <c r="C1042" s="136"/>
      <c r="D1042" s="137"/>
      <c r="E1042" s="138"/>
      <c r="F1042" s="137"/>
      <c r="G1042" s="127"/>
      <c r="H1042" s="143"/>
      <c r="I1042" s="143"/>
      <c r="K1042" s="6"/>
      <c r="L1042" s="6"/>
    </row>
    <row r="1043" spans="1:12" x14ac:dyDescent="0.2">
      <c r="A1043" s="477"/>
      <c r="B1043" s="135"/>
      <c r="C1043" s="136"/>
      <c r="D1043" s="137"/>
      <c r="E1043" s="138"/>
      <c r="F1043" s="137"/>
      <c r="G1043" s="127"/>
      <c r="H1043" s="143"/>
      <c r="I1043" s="143"/>
      <c r="K1043" s="6"/>
      <c r="L1043" s="6"/>
    </row>
    <row r="1044" spans="1:12" x14ac:dyDescent="0.2">
      <c r="A1044" s="477"/>
      <c r="B1044" s="135"/>
      <c r="C1044" s="136"/>
      <c r="D1044" s="137"/>
      <c r="E1044" s="138"/>
      <c r="F1044" s="137"/>
      <c r="G1044" s="127"/>
      <c r="H1044" s="143"/>
      <c r="I1044" s="143"/>
      <c r="K1044" s="6"/>
      <c r="L1044" s="6"/>
    </row>
    <row r="1045" spans="1:12" x14ac:dyDescent="0.2">
      <c r="A1045" s="477"/>
      <c r="B1045" s="135"/>
      <c r="C1045" s="136"/>
      <c r="D1045" s="137"/>
      <c r="E1045" s="138"/>
      <c r="F1045" s="137"/>
      <c r="G1045" s="127"/>
      <c r="H1045" s="143"/>
      <c r="I1045" s="143"/>
      <c r="K1045" s="6"/>
      <c r="L1045" s="6"/>
    </row>
    <row r="1046" spans="1:12" x14ac:dyDescent="0.2">
      <c r="A1046" s="477"/>
      <c r="B1046" s="135"/>
      <c r="C1046" s="136"/>
      <c r="D1046" s="137"/>
      <c r="E1046" s="138"/>
      <c r="F1046" s="137"/>
      <c r="G1046" s="127"/>
      <c r="H1046" s="143"/>
      <c r="I1046" s="143"/>
      <c r="K1046" s="6"/>
      <c r="L1046" s="6"/>
    </row>
    <row r="1047" spans="1:12" x14ac:dyDescent="0.2">
      <c r="A1047" s="477"/>
      <c r="B1047" s="135"/>
      <c r="C1047" s="136"/>
      <c r="D1047" s="137"/>
      <c r="E1047" s="138"/>
      <c r="F1047" s="137"/>
      <c r="G1047" s="127"/>
      <c r="H1047" s="143"/>
      <c r="I1047" s="143"/>
      <c r="K1047" s="6"/>
      <c r="L1047" s="6"/>
    </row>
    <row r="1048" spans="1:12" x14ac:dyDescent="0.2">
      <c r="A1048" s="477"/>
      <c r="B1048" s="135"/>
      <c r="C1048" s="136"/>
      <c r="D1048" s="137"/>
      <c r="E1048" s="138"/>
      <c r="F1048" s="137"/>
      <c r="G1048" s="127"/>
      <c r="H1048" s="143"/>
      <c r="I1048" s="143"/>
      <c r="K1048" s="6"/>
      <c r="L1048" s="6"/>
    </row>
    <row r="1049" spans="1:12" x14ac:dyDescent="0.2">
      <c r="A1049" s="477"/>
      <c r="B1049" s="135"/>
      <c r="C1049" s="136"/>
      <c r="D1049" s="137"/>
      <c r="E1049" s="138"/>
      <c r="F1049" s="137"/>
      <c r="G1049" s="127"/>
      <c r="H1049" s="143"/>
      <c r="I1049" s="143"/>
      <c r="K1049" s="6"/>
      <c r="L1049" s="6"/>
    </row>
    <row r="1050" spans="1:12" x14ac:dyDescent="0.2">
      <c r="A1050" s="477"/>
      <c r="B1050" s="135"/>
      <c r="C1050" s="136"/>
      <c r="D1050" s="137"/>
      <c r="E1050" s="138"/>
      <c r="F1050" s="137"/>
      <c r="G1050" s="127"/>
      <c r="H1050" s="143"/>
      <c r="I1050" s="143"/>
      <c r="K1050" s="6"/>
      <c r="L1050" s="6"/>
    </row>
    <row r="1051" spans="1:12" x14ac:dyDescent="0.2">
      <c r="A1051" s="477"/>
      <c r="B1051" s="135"/>
      <c r="C1051" s="136"/>
      <c r="D1051" s="137"/>
      <c r="E1051" s="138"/>
      <c r="F1051" s="137"/>
      <c r="G1051" s="127"/>
      <c r="H1051" s="143"/>
      <c r="I1051" s="143"/>
      <c r="K1051" s="6"/>
      <c r="L1051" s="6"/>
    </row>
    <row r="1052" spans="1:12" x14ac:dyDescent="0.2">
      <c r="A1052" s="477"/>
      <c r="B1052" s="135"/>
      <c r="C1052" s="136"/>
      <c r="D1052" s="137"/>
      <c r="E1052" s="138"/>
      <c r="F1052" s="137"/>
      <c r="G1052" s="127"/>
      <c r="H1052" s="143"/>
      <c r="I1052" s="143"/>
      <c r="K1052" s="6"/>
      <c r="L1052" s="6"/>
    </row>
    <row r="1053" spans="1:12" x14ac:dyDescent="0.2">
      <c r="A1053" s="477"/>
      <c r="B1053" s="135"/>
      <c r="C1053" s="136"/>
      <c r="D1053" s="137"/>
      <c r="E1053" s="138"/>
      <c r="F1053" s="137"/>
      <c r="G1053" s="127"/>
      <c r="H1053" s="143"/>
      <c r="I1053" s="143"/>
      <c r="K1053" s="6"/>
      <c r="L1053" s="6"/>
    </row>
    <row r="1054" spans="1:12" x14ac:dyDescent="0.2">
      <c r="A1054" s="477"/>
      <c r="B1054" s="135"/>
      <c r="C1054" s="136"/>
      <c r="D1054" s="137"/>
      <c r="E1054" s="138"/>
      <c r="F1054" s="137"/>
      <c r="G1054" s="127"/>
      <c r="H1054" s="143"/>
      <c r="I1054" s="143"/>
      <c r="K1054" s="6"/>
      <c r="L1054" s="6"/>
    </row>
    <row r="1055" spans="1:12" x14ac:dyDescent="0.2">
      <c r="A1055" s="477"/>
      <c r="B1055" s="135"/>
      <c r="C1055" s="136"/>
      <c r="D1055" s="137"/>
      <c r="E1055" s="138"/>
      <c r="F1055" s="137"/>
      <c r="G1055" s="127"/>
      <c r="H1055" s="143"/>
      <c r="I1055" s="143"/>
      <c r="K1055" s="6"/>
      <c r="L1055" s="6"/>
    </row>
    <row r="1056" spans="1:12" x14ac:dyDescent="0.2">
      <c r="A1056" s="477"/>
      <c r="B1056" s="135"/>
      <c r="C1056" s="136"/>
      <c r="D1056" s="137"/>
      <c r="E1056" s="138"/>
      <c r="F1056" s="137"/>
      <c r="G1056" s="127"/>
      <c r="H1056" s="143"/>
      <c r="I1056" s="143"/>
      <c r="K1056" s="6"/>
      <c r="L1056" s="6"/>
    </row>
    <row r="1057" spans="1:12" x14ac:dyDescent="0.2">
      <c r="A1057" s="477"/>
      <c r="B1057" s="135"/>
      <c r="C1057" s="136"/>
      <c r="D1057" s="137"/>
      <c r="E1057" s="138"/>
      <c r="F1057" s="137"/>
      <c r="G1057" s="127"/>
      <c r="H1057" s="143"/>
      <c r="I1057" s="143"/>
      <c r="K1057" s="6"/>
      <c r="L1057" s="6"/>
    </row>
    <row r="1058" spans="1:12" x14ac:dyDescent="0.2">
      <c r="A1058" s="477"/>
      <c r="B1058" s="135"/>
      <c r="C1058" s="136"/>
      <c r="D1058" s="137"/>
      <c r="E1058" s="138"/>
      <c r="F1058" s="137"/>
      <c r="G1058" s="127"/>
      <c r="H1058" s="143"/>
      <c r="I1058" s="143"/>
      <c r="K1058" s="6"/>
      <c r="L1058" s="6"/>
    </row>
    <row r="1059" spans="1:12" x14ac:dyDescent="0.2">
      <c r="A1059" s="477"/>
      <c r="B1059" s="135"/>
      <c r="C1059" s="136"/>
      <c r="D1059" s="137"/>
      <c r="E1059" s="138"/>
      <c r="F1059" s="137"/>
      <c r="G1059" s="127"/>
      <c r="H1059" s="143"/>
      <c r="I1059" s="143"/>
      <c r="K1059" s="6"/>
      <c r="L1059" s="6"/>
    </row>
    <row r="1060" spans="1:12" x14ac:dyDescent="0.2">
      <c r="A1060" s="477"/>
      <c r="B1060" s="135"/>
      <c r="C1060" s="136"/>
      <c r="D1060" s="137"/>
      <c r="E1060" s="138"/>
      <c r="F1060" s="137"/>
      <c r="G1060" s="127"/>
      <c r="H1060" s="143"/>
      <c r="I1060" s="143"/>
      <c r="K1060" s="6"/>
      <c r="L1060" s="6"/>
    </row>
    <row r="1061" spans="1:12" x14ac:dyDescent="0.2">
      <c r="A1061" s="477"/>
      <c r="B1061" s="135"/>
      <c r="C1061" s="136"/>
      <c r="D1061" s="137"/>
      <c r="E1061" s="138"/>
      <c r="F1061" s="137"/>
      <c r="G1061" s="127"/>
      <c r="H1061" s="143"/>
      <c r="I1061" s="143"/>
      <c r="K1061" s="6"/>
      <c r="L1061" s="6"/>
    </row>
    <row r="1062" spans="1:12" x14ac:dyDescent="0.2">
      <c r="A1062" s="477"/>
      <c r="B1062" s="135"/>
      <c r="C1062" s="136"/>
      <c r="D1062" s="137"/>
      <c r="E1062" s="138"/>
      <c r="F1062" s="137"/>
      <c r="G1062" s="127"/>
      <c r="H1062" s="143"/>
      <c r="I1062" s="143"/>
      <c r="K1062" s="6"/>
      <c r="L1062" s="6"/>
    </row>
    <row r="1063" spans="1:12" x14ac:dyDescent="0.2">
      <c r="A1063" s="477"/>
      <c r="B1063" s="135"/>
      <c r="C1063" s="136"/>
      <c r="D1063" s="137"/>
      <c r="E1063" s="138"/>
      <c r="F1063" s="137"/>
      <c r="G1063" s="127"/>
      <c r="H1063" s="143"/>
      <c r="I1063" s="143"/>
      <c r="K1063" s="6"/>
      <c r="L1063" s="6"/>
    </row>
    <row r="1064" spans="1:12" x14ac:dyDescent="0.2">
      <c r="A1064" s="477"/>
      <c r="B1064" s="135"/>
      <c r="C1064" s="136"/>
      <c r="D1064" s="137"/>
      <c r="E1064" s="138"/>
      <c r="F1064" s="137"/>
      <c r="G1064" s="127"/>
      <c r="H1064" s="143"/>
      <c r="I1064" s="143"/>
      <c r="K1064" s="6"/>
      <c r="L1064" s="6"/>
    </row>
    <row r="1065" spans="1:12" x14ac:dyDescent="0.2">
      <c r="A1065" s="477"/>
      <c r="B1065" s="135"/>
      <c r="C1065" s="136"/>
      <c r="D1065" s="137"/>
      <c r="E1065" s="138"/>
      <c r="F1065" s="137"/>
      <c r="G1065" s="127"/>
      <c r="H1065" s="143"/>
      <c r="I1065" s="143"/>
      <c r="K1065" s="6"/>
      <c r="L1065" s="6"/>
    </row>
    <row r="1066" spans="1:12" x14ac:dyDescent="0.2">
      <c r="A1066" s="477"/>
      <c r="B1066" s="135"/>
      <c r="C1066" s="136"/>
      <c r="D1066" s="137"/>
      <c r="E1066" s="138"/>
      <c r="F1066" s="137"/>
      <c r="G1066" s="127"/>
      <c r="H1066" s="143"/>
      <c r="I1066" s="143"/>
      <c r="K1066" s="6"/>
      <c r="L1066" s="6"/>
    </row>
    <row r="1067" spans="1:12" x14ac:dyDescent="0.2">
      <c r="A1067" s="477"/>
      <c r="B1067" s="135"/>
      <c r="C1067" s="136"/>
      <c r="D1067" s="137"/>
      <c r="E1067" s="138"/>
      <c r="F1067" s="137"/>
      <c r="G1067" s="127"/>
      <c r="H1067" s="143"/>
      <c r="I1067" s="143"/>
      <c r="K1067" s="6"/>
      <c r="L1067" s="6"/>
    </row>
    <row r="1068" spans="1:12" x14ac:dyDescent="0.2">
      <c r="A1068" s="477"/>
      <c r="B1068" s="135"/>
      <c r="C1068" s="136"/>
      <c r="D1068" s="137"/>
      <c r="E1068" s="138"/>
      <c r="F1068" s="137"/>
      <c r="G1068" s="127"/>
      <c r="H1068" s="143"/>
      <c r="I1068" s="143"/>
      <c r="K1068" s="6"/>
      <c r="L1068" s="6"/>
    </row>
    <row r="1069" spans="1:12" x14ac:dyDescent="0.2">
      <c r="A1069" s="477"/>
      <c r="B1069" s="135"/>
      <c r="C1069" s="136"/>
      <c r="D1069" s="137"/>
      <c r="E1069" s="138"/>
      <c r="F1069" s="137"/>
      <c r="G1069" s="127"/>
      <c r="H1069" s="143"/>
      <c r="I1069" s="143"/>
      <c r="K1069" s="6"/>
      <c r="L1069" s="6"/>
    </row>
    <row r="1070" spans="1:12" x14ac:dyDescent="0.2">
      <c r="A1070" s="477"/>
      <c r="B1070" s="135"/>
      <c r="C1070" s="136"/>
      <c r="D1070" s="137"/>
      <c r="E1070" s="138"/>
      <c r="F1070" s="137"/>
      <c r="G1070" s="127"/>
      <c r="H1070" s="143"/>
      <c r="I1070" s="143"/>
      <c r="K1070" s="6"/>
      <c r="L1070" s="6"/>
    </row>
    <row r="1071" spans="1:12" x14ac:dyDescent="0.2">
      <c r="A1071" s="477"/>
      <c r="B1071" s="135"/>
      <c r="C1071" s="136"/>
      <c r="D1071" s="137"/>
      <c r="E1071" s="138"/>
      <c r="F1071" s="137"/>
      <c r="G1071" s="127"/>
      <c r="H1071" s="143"/>
      <c r="I1071" s="143"/>
      <c r="K1071" s="6"/>
      <c r="L1071" s="6"/>
    </row>
    <row r="1072" spans="1:12" x14ac:dyDescent="0.2">
      <c r="A1072" s="477"/>
      <c r="B1072" s="135"/>
      <c r="C1072" s="136"/>
      <c r="D1072" s="137"/>
      <c r="E1072" s="138"/>
      <c r="F1072" s="137"/>
      <c r="G1072" s="127"/>
      <c r="H1072" s="143"/>
      <c r="I1072" s="143"/>
      <c r="K1072" s="6"/>
      <c r="L1072" s="6"/>
    </row>
    <row r="1073" spans="1:12" x14ac:dyDescent="0.2">
      <c r="A1073" s="477"/>
      <c r="B1073" s="135"/>
      <c r="C1073" s="136"/>
      <c r="D1073" s="137"/>
      <c r="E1073" s="138"/>
      <c r="F1073" s="137"/>
      <c r="G1073" s="127"/>
      <c r="H1073" s="143"/>
      <c r="I1073" s="143"/>
      <c r="K1073" s="6"/>
      <c r="L1073" s="6"/>
    </row>
    <row r="1074" spans="1:12" x14ac:dyDescent="0.2">
      <c r="A1074" s="477"/>
      <c r="B1074" s="135"/>
      <c r="C1074" s="136"/>
      <c r="D1074" s="137"/>
      <c r="E1074" s="138"/>
      <c r="F1074" s="137"/>
      <c r="G1074" s="127"/>
      <c r="H1074" s="143"/>
      <c r="I1074" s="143"/>
      <c r="K1074" s="6"/>
      <c r="L1074" s="6"/>
    </row>
    <row r="1075" spans="1:12" x14ac:dyDescent="0.2">
      <c r="A1075" s="477"/>
      <c r="B1075" s="135"/>
      <c r="C1075" s="136"/>
      <c r="D1075" s="137"/>
      <c r="E1075" s="138"/>
      <c r="F1075" s="137"/>
      <c r="G1075" s="127"/>
      <c r="H1075" s="143"/>
      <c r="I1075" s="143"/>
      <c r="K1075" s="6"/>
      <c r="L1075" s="6"/>
    </row>
    <row r="1076" spans="1:12" x14ac:dyDescent="0.2">
      <c r="A1076" s="477"/>
      <c r="B1076" s="135"/>
      <c r="C1076" s="136"/>
      <c r="D1076" s="137"/>
      <c r="E1076" s="138"/>
      <c r="F1076" s="137"/>
      <c r="G1076" s="127"/>
      <c r="H1076" s="143"/>
      <c r="I1076" s="143"/>
      <c r="K1076" s="6"/>
      <c r="L1076" s="6"/>
    </row>
    <row r="1077" spans="1:12" x14ac:dyDescent="0.2">
      <c r="A1077" s="477"/>
      <c r="B1077" s="135"/>
      <c r="C1077" s="136"/>
      <c r="D1077" s="137"/>
      <c r="E1077" s="138"/>
      <c r="F1077" s="137"/>
      <c r="G1077" s="127"/>
      <c r="H1077" s="143"/>
      <c r="I1077" s="143"/>
      <c r="K1077" s="6"/>
      <c r="L1077" s="6"/>
    </row>
    <row r="1078" spans="1:12" x14ac:dyDescent="0.2">
      <c r="A1078" s="477"/>
      <c r="B1078" s="135"/>
      <c r="C1078" s="136"/>
      <c r="D1078" s="137"/>
      <c r="E1078" s="138"/>
      <c r="F1078" s="137"/>
      <c r="G1078" s="127"/>
      <c r="H1078" s="143"/>
      <c r="I1078" s="143"/>
      <c r="K1078" s="6"/>
      <c r="L1078" s="6"/>
    </row>
    <row r="1079" spans="1:12" x14ac:dyDescent="0.2">
      <c r="A1079" s="477"/>
      <c r="B1079" s="135"/>
      <c r="C1079" s="136"/>
      <c r="D1079" s="137"/>
      <c r="E1079" s="138"/>
      <c r="F1079" s="137"/>
      <c r="G1079" s="127"/>
      <c r="H1079" s="143"/>
      <c r="I1079" s="143"/>
      <c r="K1079" s="6"/>
      <c r="L1079" s="6"/>
    </row>
    <row r="1080" spans="1:12" x14ac:dyDescent="0.2">
      <c r="A1080" s="477"/>
      <c r="B1080" s="135"/>
      <c r="C1080" s="136"/>
      <c r="D1080" s="137"/>
      <c r="E1080" s="138"/>
      <c r="F1080" s="137"/>
      <c r="G1080" s="127"/>
      <c r="H1080" s="143"/>
      <c r="I1080" s="143"/>
      <c r="K1080" s="6"/>
      <c r="L1080" s="6"/>
    </row>
    <row r="1081" spans="1:12" x14ac:dyDescent="0.2">
      <c r="A1081" s="477"/>
      <c r="B1081" s="135"/>
      <c r="C1081" s="136"/>
      <c r="D1081" s="137"/>
      <c r="E1081" s="138"/>
      <c r="F1081" s="137"/>
      <c r="G1081" s="127"/>
      <c r="H1081" s="143"/>
      <c r="I1081" s="143"/>
      <c r="K1081" s="6"/>
      <c r="L1081" s="6"/>
    </row>
    <row r="1082" spans="1:12" x14ac:dyDescent="0.2">
      <c r="A1082" s="477"/>
      <c r="B1082" s="135"/>
      <c r="C1082" s="136"/>
      <c r="D1082" s="137"/>
      <c r="E1082" s="138"/>
      <c r="F1082" s="137"/>
      <c r="G1082" s="127"/>
      <c r="H1082" s="143"/>
      <c r="I1082" s="143"/>
      <c r="K1082" s="6"/>
      <c r="L1082" s="6"/>
    </row>
    <row r="1083" spans="1:12" x14ac:dyDescent="0.2">
      <c r="A1083" s="477"/>
      <c r="B1083" s="135"/>
      <c r="C1083" s="136"/>
      <c r="D1083" s="137"/>
      <c r="E1083" s="138"/>
      <c r="F1083" s="137"/>
      <c r="G1083" s="127"/>
      <c r="H1083" s="143"/>
      <c r="I1083" s="143"/>
      <c r="K1083" s="6"/>
      <c r="L1083" s="6"/>
    </row>
    <row r="1084" spans="1:12" x14ac:dyDescent="0.2">
      <c r="A1084" s="477"/>
      <c r="B1084" s="135"/>
      <c r="C1084" s="136"/>
      <c r="D1084" s="137"/>
      <c r="E1084" s="138"/>
      <c r="F1084" s="137"/>
      <c r="G1084" s="127"/>
      <c r="H1084" s="143"/>
      <c r="I1084" s="143"/>
      <c r="K1084" s="6"/>
      <c r="L1084" s="6"/>
    </row>
    <row r="1085" spans="1:12" x14ac:dyDescent="0.2">
      <c r="A1085" s="477"/>
      <c r="B1085" s="135"/>
      <c r="C1085" s="136"/>
      <c r="D1085" s="137"/>
      <c r="E1085" s="138"/>
      <c r="F1085" s="137"/>
      <c r="G1085" s="127"/>
      <c r="H1085" s="143"/>
      <c r="I1085" s="143"/>
      <c r="K1085" s="6"/>
      <c r="L1085" s="6"/>
    </row>
    <row r="1086" spans="1:12" x14ac:dyDescent="0.2">
      <c r="A1086" s="477"/>
      <c r="B1086" s="135"/>
      <c r="C1086" s="136"/>
      <c r="D1086" s="137"/>
      <c r="E1086" s="138"/>
      <c r="F1086" s="137"/>
      <c r="G1086" s="127"/>
      <c r="H1086" s="143"/>
      <c r="I1086" s="143"/>
      <c r="K1086" s="6"/>
      <c r="L1086" s="6"/>
    </row>
    <row r="1087" spans="1:12" x14ac:dyDescent="0.2">
      <c r="A1087" s="477"/>
      <c r="B1087" s="135"/>
      <c r="C1087" s="136"/>
      <c r="D1087" s="137"/>
      <c r="E1087" s="138"/>
      <c r="F1087" s="137"/>
      <c r="G1087" s="127"/>
      <c r="H1087" s="143"/>
      <c r="I1087" s="143"/>
      <c r="K1087" s="6"/>
      <c r="L1087" s="6"/>
    </row>
    <row r="1088" spans="1:12" x14ac:dyDescent="0.2">
      <c r="A1088" s="477"/>
      <c r="B1088" s="135"/>
      <c r="C1088" s="136"/>
      <c r="D1088" s="137"/>
      <c r="E1088" s="138"/>
      <c r="F1088" s="137"/>
      <c r="G1088" s="127"/>
      <c r="H1088" s="143"/>
      <c r="I1088" s="143"/>
      <c r="K1088" s="6"/>
      <c r="L1088" s="6"/>
    </row>
    <row r="1089" spans="1:12" x14ac:dyDescent="0.2">
      <c r="A1089" s="477"/>
      <c r="B1089" s="135"/>
      <c r="C1089" s="136"/>
      <c r="D1089" s="137"/>
      <c r="E1089" s="138"/>
      <c r="F1089" s="137"/>
      <c r="G1089" s="127"/>
      <c r="H1089" s="143"/>
      <c r="I1089" s="143"/>
      <c r="K1089" s="6"/>
      <c r="L1089" s="6"/>
    </row>
    <row r="1090" spans="1:12" x14ac:dyDescent="0.2">
      <c r="A1090" s="477"/>
      <c r="B1090" s="135"/>
      <c r="C1090" s="136"/>
      <c r="D1090" s="137"/>
      <c r="E1090" s="138"/>
      <c r="F1090" s="137"/>
      <c r="G1090" s="127"/>
      <c r="H1090" s="143"/>
      <c r="I1090" s="143"/>
      <c r="K1090" s="6"/>
      <c r="L1090" s="6"/>
    </row>
    <row r="1091" spans="1:12" x14ac:dyDescent="0.2">
      <c r="A1091" s="477"/>
      <c r="B1091" s="135"/>
      <c r="C1091" s="136"/>
      <c r="D1091" s="137"/>
      <c r="E1091" s="138"/>
      <c r="F1091" s="137"/>
      <c r="G1091" s="127"/>
      <c r="H1091" s="143"/>
      <c r="I1091" s="143"/>
      <c r="K1091" s="6"/>
      <c r="L1091" s="6"/>
    </row>
    <row r="1092" spans="1:12" x14ac:dyDescent="0.2">
      <c r="A1092" s="477"/>
      <c r="B1092" s="135"/>
      <c r="C1092" s="136"/>
      <c r="D1092" s="137"/>
      <c r="E1092" s="138"/>
      <c r="F1092" s="137"/>
      <c r="G1092" s="127"/>
      <c r="H1092" s="143"/>
      <c r="I1092" s="143"/>
      <c r="K1092" s="6"/>
      <c r="L1092" s="6"/>
    </row>
    <row r="1093" spans="1:12" x14ac:dyDescent="0.2">
      <c r="A1093" s="477"/>
      <c r="B1093" s="135"/>
      <c r="C1093" s="136"/>
      <c r="D1093" s="137"/>
      <c r="E1093" s="138"/>
      <c r="F1093" s="137"/>
      <c r="G1093" s="127"/>
      <c r="H1093" s="143"/>
      <c r="I1093" s="143"/>
      <c r="K1093" s="6"/>
      <c r="L1093" s="6"/>
    </row>
    <row r="1094" spans="1:12" x14ac:dyDescent="0.2">
      <c r="A1094" s="477"/>
      <c r="B1094" s="135"/>
      <c r="C1094" s="136"/>
      <c r="D1094" s="137"/>
      <c r="E1094" s="138"/>
      <c r="F1094" s="137"/>
      <c r="G1094" s="127"/>
      <c r="H1094" s="143"/>
      <c r="I1094" s="143"/>
      <c r="K1094" s="6"/>
      <c r="L1094" s="6"/>
    </row>
    <row r="1095" spans="1:12" x14ac:dyDescent="0.2">
      <c r="A1095" s="477"/>
      <c r="B1095" s="135"/>
      <c r="C1095" s="136"/>
      <c r="D1095" s="137"/>
      <c r="E1095" s="138"/>
      <c r="F1095" s="137"/>
      <c r="G1095" s="127"/>
      <c r="H1095" s="143"/>
      <c r="I1095" s="143"/>
      <c r="K1095" s="6"/>
      <c r="L1095" s="6"/>
    </row>
    <row r="1096" spans="1:12" x14ac:dyDescent="0.2">
      <c r="A1096" s="477"/>
      <c r="B1096" s="135"/>
      <c r="C1096" s="136"/>
      <c r="D1096" s="137"/>
      <c r="E1096" s="138"/>
      <c r="F1096" s="137"/>
      <c r="G1096" s="127"/>
      <c r="H1096" s="143"/>
      <c r="I1096" s="143"/>
      <c r="K1096" s="6"/>
      <c r="L1096" s="6"/>
    </row>
    <row r="1097" spans="1:12" x14ac:dyDescent="0.2">
      <c r="A1097" s="477"/>
      <c r="B1097" s="135"/>
      <c r="C1097" s="136"/>
      <c r="D1097" s="137"/>
      <c r="E1097" s="138"/>
      <c r="F1097" s="137"/>
      <c r="G1097" s="127"/>
      <c r="H1097" s="143"/>
      <c r="I1097" s="143"/>
      <c r="K1097" s="6"/>
      <c r="L1097" s="6"/>
    </row>
    <row r="1098" spans="1:12" x14ac:dyDescent="0.2">
      <c r="A1098" s="477"/>
      <c r="B1098" s="135"/>
      <c r="C1098" s="136"/>
      <c r="D1098" s="137"/>
      <c r="E1098" s="138"/>
      <c r="F1098" s="137"/>
      <c r="G1098" s="127"/>
      <c r="H1098" s="143"/>
      <c r="I1098" s="143"/>
      <c r="K1098" s="6"/>
      <c r="L1098" s="6"/>
    </row>
    <row r="1099" spans="1:12" x14ac:dyDescent="0.2">
      <c r="A1099" s="477"/>
      <c r="B1099" s="135"/>
      <c r="C1099" s="136"/>
      <c r="D1099" s="137"/>
      <c r="E1099" s="138"/>
      <c r="F1099" s="137"/>
      <c r="G1099" s="127"/>
      <c r="H1099" s="143"/>
      <c r="I1099" s="143"/>
      <c r="K1099" s="6"/>
      <c r="L1099" s="6"/>
    </row>
    <row r="1100" spans="1:12" x14ac:dyDescent="0.2">
      <c r="A1100" s="477"/>
      <c r="B1100" s="135"/>
      <c r="C1100" s="136"/>
      <c r="D1100" s="137"/>
      <c r="E1100" s="138"/>
      <c r="F1100" s="137"/>
      <c r="G1100" s="127"/>
      <c r="H1100" s="143"/>
      <c r="I1100" s="143"/>
      <c r="K1100" s="6"/>
      <c r="L1100" s="6"/>
    </row>
    <row r="1101" spans="1:12" x14ac:dyDescent="0.2">
      <c r="A1101" s="477"/>
      <c r="B1101" s="135"/>
      <c r="C1101" s="136"/>
      <c r="D1101" s="137"/>
      <c r="E1101" s="138"/>
      <c r="F1101" s="137"/>
      <c r="G1101" s="127"/>
      <c r="H1101" s="143"/>
      <c r="I1101" s="143"/>
      <c r="K1101" s="6"/>
      <c r="L1101" s="6"/>
    </row>
    <row r="1102" spans="1:12" x14ac:dyDescent="0.2">
      <c r="A1102" s="477"/>
      <c r="B1102" s="135"/>
      <c r="C1102" s="136"/>
      <c r="D1102" s="137"/>
      <c r="E1102" s="138"/>
      <c r="F1102" s="137"/>
      <c r="G1102" s="127"/>
      <c r="H1102" s="143"/>
      <c r="I1102" s="143"/>
      <c r="K1102" s="6"/>
      <c r="L1102" s="6"/>
    </row>
    <row r="1103" spans="1:12" x14ac:dyDescent="0.2">
      <c r="A1103" s="477"/>
      <c r="B1103" s="135"/>
      <c r="C1103" s="136"/>
      <c r="D1103" s="137"/>
      <c r="E1103" s="138"/>
      <c r="F1103" s="137"/>
      <c r="G1103" s="127"/>
      <c r="H1103" s="143"/>
      <c r="I1103" s="143"/>
      <c r="K1103" s="6"/>
      <c r="L1103" s="6"/>
    </row>
    <row r="1104" spans="1:12" x14ac:dyDescent="0.2">
      <c r="A1104" s="477"/>
      <c r="B1104" s="135"/>
      <c r="C1104" s="136"/>
      <c r="D1104" s="137"/>
      <c r="E1104" s="138"/>
      <c r="F1104" s="137"/>
      <c r="G1104" s="127"/>
      <c r="H1104" s="143"/>
      <c r="I1104" s="143"/>
      <c r="K1104" s="6"/>
      <c r="L1104" s="6"/>
    </row>
    <row r="1105" spans="1:12" x14ac:dyDescent="0.2">
      <c r="A1105" s="477"/>
      <c r="B1105" s="135"/>
      <c r="C1105" s="136"/>
      <c r="D1105" s="137"/>
      <c r="E1105" s="138"/>
      <c r="F1105" s="137"/>
      <c r="G1105" s="127"/>
      <c r="H1105" s="143"/>
      <c r="I1105" s="143"/>
      <c r="K1105" s="6"/>
      <c r="L1105" s="6"/>
    </row>
    <row r="1106" spans="1:12" x14ac:dyDescent="0.2">
      <c r="A1106" s="477"/>
      <c r="B1106" s="135"/>
      <c r="C1106" s="136"/>
      <c r="D1106" s="137"/>
      <c r="E1106" s="138"/>
      <c r="F1106" s="137"/>
      <c r="G1106" s="127"/>
      <c r="H1106" s="143"/>
      <c r="I1106" s="143"/>
      <c r="K1106" s="6"/>
      <c r="L1106" s="6"/>
    </row>
    <row r="1107" spans="1:12" x14ac:dyDescent="0.2">
      <c r="A1107" s="477"/>
      <c r="B1107" s="135"/>
      <c r="C1107" s="136"/>
      <c r="D1107" s="137"/>
      <c r="E1107" s="138"/>
      <c r="F1107" s="137"/>
      <c r="G1107" s="127"/>
      <c r="H1107" s="143"/>
      <c r="I1107" s="143"/>
      <c r="K1107" s="6"/>
      <c r="L1107" s="6"/>
    </row>
    <row r="1108" spans="1:12" x14ac:dyDescent="0.2">
      <c r="A1108" s="477"/>
      <c r="B1108" s="135"/>
      <c r="C1108" s="136"/>
      <c r="D1108" s="137"/>
      <c r="E1108" s="138"/>
      <c r="F1108" s="137"/>
      <c r="G1108" s="127"/>
      <c r="H1108" s="143"/>
      <c r="I1108" s="143"/>
      <c r="K1108" s="6"/>
      <c r="L1108" s="6"/>
    </row>
    <row r="1109" spans="1:12" x14ac:dyDescent="0.2">
      <c r="A1109" s="477"/>
      <c r="B1109" s="135"/>
      <c r="C1109" s="136"/>
      <c r="D1109" s="137"/>
      <c r="E1109" s="138"/>
      <c r="F1109" s="137"/>
      <c r="G1109" s="127"/>
      <c r="H1109" s="143"/>
      <c r="I1109" s="143"/>
      <c r="K1109" s="6"/>
      <c r="L1109" s="6"/>
    </row>
    <row r="1110" spans="1:12" x14ac:dyDescent="0.2">
      <c r="A1110" s="477"/>
      <c r="B1110" s="135"/>
      <c r="C1110" s="136"/>
      <c r="D1110" s="137"/>
      <c r="E1110" s="138"/>
      <c r="F1110" s="137"/>
      <c r="G1110" s="127"/>
      <c r="H1110" s="143"/>
      <c r="I1110" s="143"/>
      <c r="K1110" s="6"/>
      <c r="L1110" s="6"/>
    </row>
    <row r="1111" spans="1:12" x14ac:dyDescent="0.2">
      <c r="A1111" s="477"/>
      <c r="B1111" s="135"/>
      <c r="C1111" s="136"/>
      <c r="D1111" s="137"/>
      <c r="E1111" s="138"/>
      <c r="F1111" s="137"/>
      <c r="G1111" s="127"/>
      <c r="H1111" s="143"/>
      <c r="I1111" s="143"/>
      <c r="K1111" s="6"/>
      <c r="L1111" s="6"/>
    </row>
    <row r="1112" spans="1:12" x14ac:dyDescent="0.2">
      <c r="A1112" s="477"/>
      <c r="B1112" s="135"/>
      <c r="C1112" s="136"/>
      <c r="D1112" s="137"/>
      <c r="E1112" s="138"/>
      <c r="F1112" s="137"/>
      <c r="G1112" s="127"/>
      <c r="H1112" s="143"/>
      <c r="I1112" s="143"/>
      <c r="K1112" s="6"/>
      <c r="L1112" s="6"/>
    </row>
    <row r="1113" spans="1:12" x14ac:dyDescent="0.2">
      <c r="A1113" s="477"/>
      <c r="B1113" s="135"/>
      <c r="C1113" s="136"/>
      <c r="D1113" s="137"/>
      <c r="E1113" s="138"/>
      <c r="F1113" s="137"/>
      <c r="G1113" s="127"/>
      <c r="H1113" s="143"/>
      <c r="I1113" s="143"/>
      <c r="K1113" s="6"/>
      <c r="L1113" s="6"/>
    </row>
    <row r="1114" spans="1:12" x14ac:dyDescent="0.2">
      <c r="A1114" s="477"/>
      <c r="B1114" s="135"/>
      <c r="C1114" s="136"/>
      <c r="D1114" s="137"/>
      <c r="E1114" s="138"/>
      <c r="F1114" s="137"/>
      <c r="G1114" s="127"/>
      <c r="H1114" s="143"/>
      <c r="I1114" s="143"/>
      <c r="K1114" s="6"/>
      <c r="L1114" s="6"/>
    </row>
    <row r="1115" spans="1:12" x14ac:dyDescent="0.2">
      <c r="A1115" s="477"/>
      <c r="B1115" s="135"/>
      <c r="C1115" s="136"/>
      <c r="D1115" s="137"/>
      <c r="E1115" s="138"/>
      <c r="F1115" s="137"/>
      <c r="G1115" s="127"/>
      <c r="H1115" s="143"/>
      <c r="I1115" s="143"/>
      <c r="K1115" s="6"/>
      <c r="L1115" s="6"/>
    </row>
    <row r="1116" spans="1:12" x14ac:dyDescent="0.2">
      <c r="A1116" s="477"/>
      <c r="B1116" s="135"/>
      <c r="C1116" s="136"/>
      <c r="D1116" s="137"/>
      <c r="E1116" s="138"/>
      <c r="F1116" s="137"/>
      <c r="G1116" s="127"/>
      <c r="H1116" s="143"/>
      <c r="I1116" s="143"/>
      <c r="K1116" s="6"/>
      <c r="L1116" s="6"/>
    </row>
    <row r="1117" spans="1:12" x14ac:dyDescent="0.2">
      <c r="A1117" s="477"/>
      <c r="B1117" s="135"/>
      <c r="C1117" s="136"/>
      <c r="D1117" s="137"/>
      <c r="E1117" s="138"/>
      <c r="F1117" s="137"/>
      <c r="G1117" s="127"/>
      <c r="H1117" s="143"/>
      <c r="I1117" s="143"/>
      <c r="K1117" s="6"/>
      <c r="L1117" s="6"/>
    </row>
    <row r="1118" spans="1:12" x14ac:dyDescent="0.2">
      <c r="A1118" s="477"/>
      <c r="B1118" s="135"/>
      <c r="C1118" s="136"/>
      <c r="D1118" s="137"/>
      <c r="E1118" s="138"/>
      <c r="F1118" s="137"/>
      <c r="G1118" s="127"/>
      <c r="H1118" s="143"/>
      <c r="I1118" s="143"/>
      <c r="K1118" s="6"/>
      <c r="L1118" s="6"/>
    </row>
    <row r="1119" spans="1:12" x14ac:dyDescent="0.2">
      <c r="A1119" s="477"/>
      <c r="B1119" s="135"/>
      <c r="C1119" s="136"/>
      <c r="D1119" s="137"/>
      <c r="E1119" s="138"/>
      <c r="F1119" s="137"/>
      <c r="G1119" s="127"/>
      <c r="H1119" s="143"/>
      <c r="I1119" s="143"/>
      <c r="K1119" s="6"/>
      <c r="L1119" s="6"/>
    </row>
    <row r="1120" spans="1:12" x14ac:dyDescent="0.2">
      <c r="A1120" s="477"/>
      <c r="B1120" s="135"/>
      <c r="C1120" s="136"/>
      <c r="D1120" s="137"/>
      <c r="E1120" s="138"/>
      <c r="F1120" s="137"/>
      <c r="G1120" s="127"/>
      <c r="H1120" s="143"/>
      <c r="I1120" s="143"/>
      <c r="K1120" s="6"/>
      <c r="L1120" s="6"/>
    </row>
    <row r="1121" spans="1:12" x14ac:dyDescent="0.2">
      <c r="A1121" s="477"/>
      <c r="B1121" s="135"/>
      <c r="C1121" s="136"/>
      <c r="D1121" s="137"/>
      <c r="E1121" s="138"/>
      <c r="F1121" s="137"/>
      <c r="G1121" s="127"/>
      <c r="H1121" s="143"/>
      <c r="I1121" s="143"/>
      <c r="K1121" s="6"/>
      <c r="L1121" s="6"/>
    </row>
    <row r="1122" spans="1:12" x14ac:dyDescent="0.2">
      <c r="A1122" s="477"/>
      <c r="B1122" s="135"/>
      <c r="C1122" s="136"/>
      <c r="D1122" s="137"/>
      <c r="E1122" s="138"/>
      <c r="F1122" s="137"/>
      <c r="G1122" s="127"/>
      <c r="H1122" s="143"/>
      <c r="I1122" s="143"/>
      <c r="K1122" s="6"/>
      <c r="L1122" s="6"/>
    </row>
    <row r="1123" spans="1:12" x14ac:dyDescent="0.2">
      <c r="A1123" s="477"/>
      <c r="B1123" s="135"/>
      <c r="C1123" s="136"/>
      <c r="D1123" s="137"/>
      <c r="E1123" s="138"/>
      <c r="F1123" s="137"/>
      <c r="G1123" s="127"/>
      <c r="H1123" s="143"/>
      <c r="I1123" s="143"/>
      <c r="K1123" s="6"/>
      <c r="L1123" s="6"/>
    </row>
    <row r="1124" spans="1:12" x14ac:dyDescent="0.2">
      <c r="A1124" s="477"/>
      <c r="B1124" s="135"/>
      <c r="C1124" s="136"/>
      <c r="D1124" s="137"/>
      <c r="E1124" s="138"/>
      <c r="F1124" s="137"/>
      <c r="G1124" s="127"/>
      <c r="H1124" s="143"/>
      <c r="I1124" s="143"/>
      <c r="K1124" s="6"/>
      <c r="L1124" s="6"/>
    </row>
    <row r="1125" spans="1:12" x14ac:dyDescent="0.2">
      <c r="A1125" s="477"/>
      <c r="B1125" s="135"/>
      <c r="C1125" s="136"/>
      <c r="D1125" s="137"/>
      <c r="E1125" s="138"/>
      <c r="F1125" s="137"/>
      <c r="G1125" s="127"/>
      <c r="H1125" s="143"/>
      <c r="I1125" s="143"/>
      <c r="K1125" s="6"/>
      <c r="L1125" s="6"/>
    </row>
    <row r="1126" spans="1:12" x14ac:dyDescent="0.2">
      <c r="A1126" s="477"/>
      <c r="B1126" s="135"/>
      <c r="C1126" s="136"/>
      <c r="D1126" s="137"/>
      <c r="E1126" s="138"/>
      <c r="F1126" s="137"/>
      <c r="G1126" s="127"/>
      <c r="H1126" s="143"/>
      <c r="I1126" s="143"/>
      <c r="K1126" s="6"/>
      <c r="L1126" s="6"/>
    </row>
    <row r="1127" spans="1:12" x14ac:dyDescent="0.2">
      <c r="A1127" s="477"/>
      <c r="B1127" s="135"/>
      <c r="C1127" s="136"/>
      <c r="D1127" s="137"/>
      <c r="E1127" s="138"/>
      <c r="F1127" s="137"/>
      <c r="G1127" s="127"/>
      <c r="H1127" s="143"/>
      <c r="I1127" s="143"/>
      <c r="K1127" s="6"/>
      <c r="L1127" s="6"/>
    </row>
    <row r="1128" spans="1:12" x14ac:dyDescent="0.2">
      <c r="A1128" s="477"/>
      <c r="B1128" s="135"/>
      <c r="C1128" s="136"/>
      <c r="D1128" s="137"/>
      <c r="E1128" s="138"/>
      <c r="F1128" s="137"/>
      <c r="G1128" s="127"/>
      <c r="H1128" s="143"/>
      <c r="I1128" s="143"/>
      <c r="K1128" s="6"/>
      <c r="L1128" s="6"/>
    </row>
    <row r="1129" spans="1:12" x14ac:dyDescent="0.2">
      <c r="A1129" s="477"/>
      <c r="B1129" s="135"/>
      <c r="C1129" s="136"/>
      <c r="D1129" s="137"/>
      <c r="E1129" s="138"/>
      <c r="F1129" s="137"/>
      <c r="G1129" s="127"/>
      <c r="H1129" s="143"/>
      <c r="I1129" s="143"/>
      <c r="K1129" s="6"/>
      <c r="L1129" s="6"/>
    </row>
    <row r="1130" spans="1:12" x14ac:dyDescent="0.2">
      <c r="A1130" s="477"/>
      <c r="B1130" s="135"/>
      <c r="C1130" s="136"/>
      <c r="D1130" s="137"/>
      <c r="E1130" s="138"/>
      <c r="F1130" s="137"/>
      <c r="G1130" s="127"/>
      <c r="H1130" s="143"/>
      <c r="I1130" s="143"/>
      <c r="K1130" s="6"/>
      <c r="L1130" s="6"/>
    </row>
    <row r="1131" spans="1:12" x14ac:dyDescent="0.2">
      <c r="A1131" s="477"/>
      <c r="B1131" s="135"/>
      <c r="C1131" s="136"/>
      <c r="D1131" s="137"/>
      <c r="E1131" s="138"/>
      <c r="F1131" s="137"/>
      <c r="G1131" s="127"/>
      <c r="H1131" s="143"/>
      <c r="I1131" s="143"/>
      <c r="K1131" s="6"/>
      <c r="L1131" s="6"/>
    </row>
    <row r="1132" spans="1:12" x14ac:dyDescent="0.2">
      <c r="A1132" s="477"/>
      <c r="B1132" s="135"/>
      <c r="C1132" s="136"/>
      <c r="D1132" s="137"/>
      <c r="E1132" s="138"/>
      <c r="F1132" s="137"/>
      <c r="G1132" s="127"/>
      <c r="H1132" s="143"/>
      <c r="I1132" s="143"/>
      <c r="K1132" s="6"/>
      <c r="L1132" s="6"/>
    </row>
    <row r="1133" spans="1:12" x14ac:dyDescent="0.2">
      <c r="A1133" s="477"/>
      <c r="B1133" s="135"/>
      <c r="C1133" s="136"/>
      <c r="D1133" s="137"/>
      <c r="E1133" s="138"/>
      <c r="F1133" s="137"/>
      <c r="G1133" s="127"/>
      <c r="H1133" s="143"/>
      <c r="I1133" s="143"/>
      <c r="K1133" s="6"/>
      <c r="L1133" s="6"/>
    </row>
    <row r="1134" spans="1:12" x14ac:dyDescent="0.2">
      <c r="A1134" s="477"/>
      <c r="B1134" s="135"/>
      <c r="C1134" s="136"/>
      <c r="D1134" s="137"/>
      <c r="E1134" s="138"/>
      <c r="F1134" s="137"/>
      <c r="G1134" s="127"/>
      <c r="H1134" s="143"/>
      <c r="I1134" s="143"/>
      <c r="K1134" s="6"/>
      <c r="L1134" s="6"/>
    </row>
    <row r="1135" spans="1:12" x14ac:dyDescent="0.2">
      <c r="A1135" s="477"/>
      <c r="B1135" s="135"/>
      <c r="C1135" s="136"/>
      <c r="D1135" s="137"/>
      <c r="E1135" s="138"/>
      <c r="F1135" s="137"/>
      <c r="G1135" s="127"/>
      <c r="H1135" s="143"/>
      <c r="I1135" s="143"/>
      <c r="K1135" s="6"/>
      <c r="L1135" s="6"/>
    </row>
    <row r="1136" spans="1:12" x14ac:dyDescent="0.2">
      <c r="A1136" s="477"/>
      <c r="B1136" s="135"/>
      <c r="C1136" s="136"/>
      <c r="D1136" s="137"/>
      <c r="E1136" s="138"/>
      <c r="F1136" s="137"/>
      <c r="G1136" s="127"/>
      <c r="H1136" s="143"/>
      <c r="I1136" s="143"/>
      <c r="K1136" s="6"/>
      <c r="L1136" s="6"/>
    </row>
    <row r="1137" spans="1:12" x14ac:dyDescent="0.2">
      <c r="A1137" s="477"/>
      <c r="B1137" s="135"/>
      <c r="C1137" s="136"/>
      <c r="D1137" s="137"/>
      <c r="E1137" s="138"/>
      <c r="F1137" s="137"/>
      <c r="G1137" s="127"/>
      <c r="H1137" s="143"/>
      <c r="I1137" s="143"/>
      <c r="K1137" s="6"/>
      <c r="L1137" s="6"/>
    </row>
    <row r="1138" spans="1:12" x14ac:dyDescent="0.2">
      <c r="A1138" s="477"/>
      <c r="B1138" s="135"/>
      <c r="C1138" s="136"/>
      <c r="D1138" s="137"/>
      <c r="E1138" s="138"/>
      <c r="F1138" s="137"/>
      <c r="G1138" s="127"/>
      <c r="H1138" s="143"/>
      <c r="I1138" s="143"/>
      <c r="K1138" s="6"/>
      <c r="L1138" s="6"/>
    </row>
    <row r="1139" spans="1:12" x14ac:dyDescent="0.2">
      <c r="A1139" s="477"/>
      <c r="B1139" s="135"/>
      <c r="C1139" s="136"/>
      <c r="D1139" s="137"/>
      <c r="E1139" s="138"/>
      <c r="F1139" s="137"/>
      <c r="G1139" s="127"/>
      <c r="H1139" s="143"/>
      <c r="I1139" s="143"/>
      <c r="K1139" s="6"/>
      <c r="L1139" s="6"/>
    </row>
    <row r="1140" spans="1:12" x14ac:dyDescent="0.2">
      <c r="A1140" s="477"/>
      <c r="B1140" s="135"/>
      <c r="C1140" s="136"/>
      <c r="D1140" s="137"/>
      <c r="E1140" s="138"/>
      <c r="F1140" s="137"/>
      <c r="G1140" s="127"/>
      <c r="H1140" s="143"/>
      <c r="I1140" s="143"/>
      <c r="K1140" s="6"/>
      <c r="L1140" s="6"/>
    </row>
    <row r="1141" spans="1:12" x14ac:dyDescent="0.2">
      <c r="A1141" s="477"/>
      <c r="B1141" s="135"/>
      <c r="C1141" s="136"/>
      <c r="D1141" s="137"/>
      <c r="E1141" s="138"/>
      <c r="F1141" s="137"/>
      <c r="G1141" s="127"/>
      <c r="H1141" s="143"/>
      <c r="I1141" s="143"/>
      <c r="K1141" s="6"/>
      <c r="L1141" s="6"/>
    </row>
    <row r="1142" spans="1:12" x14ac:dyDescent="0.2">
      <c r="A1142" s="477"/>
      <c r="B1142" s="135"/>
      <c r="C1142" s="136"/>
      <c r="D1142" s="137"/>
      <c r="E1142" s="138"/>
      <c r="F1142" s="137"/>
      <c r="G1142" s="127"/>
      <c r="H1142" s="143"/>
      <c r="I1142" s="143"/>
      <c r="K1142" s="6"/>
      <c r="L1142" s="6"/>
    </row>
    <row r="1143" spans="1:12" x14ac:dyDescent="0.2">
      <c r="A1143" s="477"/>
      <c r="B1143" s="135"/>
      <c r="C1143" s="136"/>
      <c r="D1143" s="137"/>
      <c r="E1143" s="138"/>
      <c r="F1143" s="137"/>
      <c r="G1143" s="127"/>
      <c r="H1143" s="143"/>
      <c r="I1143" s="143"/>
      <c r="K1143" s="6"/>
      <c r="L1143" s="6"/>
    </row>
    <row r="1144" spans="1:12" x14ac:dyDescent="0.2">
      <c r="A1144" s="477"/>
      <c r="B1144" s="135"/>
      <c r="C1144" s="136"/>
      <c r="D1144" s="137"/>
      <c r="E1144" s="138"/>
      <c r="F1144" s="137"/>
      <c r="G1144" s="127"/>
      <c r="H1144" s="143"/>
      <c r="I1144" s="143"/>
      <c r="K1144" s="6"/>
      <c r="L1144" s="6"/>
    </row>
    <row r="1145" spans="1:12" x14ac:dyDescent="0.2">
      <c r="A1145" s="477"/>
      <c r="B1145" s="135"/>
      <c r="C1145" s="136"/>
      <c r="D1145" s="137"/>
      <c r="E1145" s="138"/>
      <c r="F1145" s="137"/>
      <c r="G1145" s="127"/>
      <c r="H1145" s="143"/>
      <c r="I1145" s="143"/>
      <c r="K1145" s="6"/>
      <c r="L1145" s="6"/>
    </row>
    <row r="1146" spans="1:12" x14ac:dyDescent="0.2">
      <c r="A1146" s="477"/>
      <c r="B1146" s="135"/>
      <c r="C1146" s="136"/>
      <c r="D1146" s="137"/>
      <c r="E1146" s="138"/>
      <c r="F1146" s="137"/>
      <c r="G1146" s="127"/>
      <c r="H1146" s="143"/>
      <c r="I1146" s="143"/>
      <c r="K1146" s="6"/>
      <c r="L1146" s="6"/>
    </row>
    <row r="1147" spans="1:12" x14ac:dyDescent="0.2">
      <c r="A1147" s="477"/>
      <c r="B1147" s="135"/>
      <c r="C1147" s="136"/>
      <c r="D1147" s="137"/>
      <c r="E1147" s="138"/>
      <c r="F1147" s="137"/>
      <c r="G1147" s="127"/>
      <c r="H1147" s="143"/>
      <c r="I1147" s="143"/>
      <c r="K1147" s="6"/>
      <c r="L1147" s="6"/>
    </row>
    <row r="1148" spans="1:12" x14ac:dyDescent="0.2">
      <c r="A1148" s="477"/>
      <c r="B1148" s="135"/>
      <c r="C1148" s="136"/>
      <c r="D1148" s="137"/>
      <c r="E1148" s="138"/>
      <c r="F1148" s="137"/>
      <c r="G1148" s="127"/>
      <c r="H1148" s="143"/>
      <c r="I1148" s="143"/>
      <c r="K1148" s="6"/>
      <c r="L1148" s="6"/>
    </row>
    <row r="1149" spans="1:12" x14ac:dyDescent="0.2">
      <c r="A1149" s="477"/>
      <c r="B1149" s="135"/>
      <c r="C1149" s="136"/>
      <c r="D1149" s="137"/>
      <c r="E1149" s="138"/>
      <c r="F1149" s="137"/>
      <c r="G1149" s="127"/>
      <c r="H1149" s="143"/>
      <c r="I1149" s="143"/>
      <c r="K1149" s="6"/>
      <c r="L1149" s="6"/>
    </row>
    <row r="1150" spans="1:12" x14ac:dyDescent="0.2">
      <c r="A1150" s="477"/>
      <c r="B1150" s="135"/>
      <c r="C1150" s="136"/>
      <c r="D1150" s="137"/>
      <c r="E1150" s="138"/>
      <c r="F1150" s="137"/>
      <c r="G1150" s="127"/>
      <c r="H1150" s="143"/>
      <c r="I1150" s="143"/>
      <c r="K1150" s="6"/>
      <c r="L1150" s="6"/>
    </row>
    <row r="1151" spans="1:12" x14ac:dyDescent="0.2">
      <c r="A1151" s="477"/>
      <c r="B1151" s="135"/>
      <c r="C1151" s="136"/>
      <c r="D1151" s="137"/>
      <c r="E1151" s="138"/>
      <c r="F1151" s="137"/>
      <c r="G1151" s="127"/>
      <c r="H1151" s="143"/>
      <c r="I1151" s="143"/>
      <c r="K1151" s="6"/>
      <c r="L1151" s="6"/>
    </row>
    <row r="1152" spans="1:12" x14ac:dyDescent="0.2">
      <c r="A1152" s="477"/>
      <c r="B1152" s="135"/>
      <c r="C1152" s="136"/>
      <c r="D1152" s="137"/>
      <c r="E1152" s="138"/>
      <c r="F1152" s="137"/>
      <c r="G1152" s="127"/>
      <c r="H1152" s="143"/>
      <c r="I1152" s="143"/>
      <c r="K1152" s="6"/>
      <c r="L1152" s="6"/>
    </row>
    <row r="1153" spans="1:12" x14ac:dyDescent="0.2">
      <c r="A1153" s="477"/>
      <c r="B1153" s="135"/>
      <c r="C1153" s="136"/>
      <c r="D1153" s="137"/>
      <c r="E1153" s="138"/>
      <c r="F1153" s="137"/>
      <c r="G1153" s="127"/>
      <c r="H1153" s="143"/>
      <c r="I1153" s="143"/>
      <c r="K1153" s="6"/>
      <c r="L1153" s="6"/>
    </row>
    <row r="1154" spans="1:12" x14ac:dyDescent="0.2">
      <c r="A1154" s="477"/>
      <c r="B1154" s="135"/>
      <c r="C1154" s="136"/>
      <c r="D1154" s="137"/>
      <c r="E1154" s="138"/>
      <c r="F1154" s="137"/>
      <c r="G1154" s="127"/>
      <c r="H1154" s="143"/>
      <c r="I1154" s="143"/>
      <c r="K1154" s="6"/>
      <c r="L1154" s="6"/>
    </row>
    <row r="1155" spans="1:12" x14ac:dyDescent="0.2">
      <c r="A1155" s="477"/>
      <c r="B1155" s="135"/>
      <c r="C1155" s="136"/>
      <c r="D1155" s="137"/>
      <c r="E1155" s="138"/>
      <c r="F1155" s="137"/>
      <c r="G1155" s="127"/>
      <c r="H1155" s="143"/>
      <c r="I1155" s="143"/>
      <c r="K1155" s="6"/>
      <c r="L1155" s="6"/>
    </row>
    <row r="1156" spans="1:12" x14ac:dyDescent="0.2">
      <c r="A1156" s="477"/>
      <c r="B1156" s="135"/>
      <c r="C1156" s="136"/>
      <c r="D1156" s="137"/>
      <c r="E1156" s="138"/>
      <c r="F1156" s="137"/>
      <c r="G1156" s="127"/>
      <c r="H1156" s="143"/>
      <c r="I1156" s="143"/>
      <c r="K1156" s="6"/>
      <c r="L1156" s="6"/>
    </row>
    <row r="1157" spans="1:12" x14ac:dyDescent="0.2">
      <c r="A1157" s="477"/>
      <c r="B1157" s="135"/>
      <c r="C1157" s="136"/>
      <c r="D1157" s="137"/>
      <c r="E1157" s="138"/>
      <c r="F1157" s="137"/>
      <c r="G1157" s="127"/>
      <c r="H1157" s="143"/>
      <c r="I1157" s="143"/>
      <c r="K1157" s="6"/>
      <c r="L1157" s="6"/>
    </row>
    <row r="1158" spans="1:12" x14ac:dyDescent="0.2">
      <c r="A1158" s="477"/>
      <c r="B1158" s="135"/>
      <c r="C1158" s="136"/>
      <c r="D1158" s="137"/>
      <c r="E1158" s="138"/>
      <c r="F1158" s="137"/>
      <c r="G1158" s="127"/>
      <c r="H1158" s="143"/>
      <c r="I1158" s="143"/>
      <c r="K1158" s="6"/>
      <c r="L1158" s="6"/>
    </row>
    <row r="1159" spans="1:12" x14ac:dyDescent="0.2">
      <c r="A1159" s="477"/>
      <c r="B1159" s="135"/>
      <c r="C1159" s="136"/>
      <c r="D1159" s="137"/>
      <c r="E1159" s="138"/>
      <c r="F1159" s="137"/>
      <c r="G1159" s="127"/>
      <c r="H1159" s="143"/>
      <c r="I1159" s="143"/>
      <c r="K1159" s="6"/>
      <c r="L1159" s="6"/>
    </row>
    <row r="1160" spans="1:12" x14ac:dyDescent="0.2">
      <c r="A1160" s="477"/>
      <c r="B1160" s="135"/>
      <c r="C1160" s="136"/>
      <c r="D1160" s="137"/>
      <c r="E1160" s="138"/>
      <c r="F1160" s="137"/>
      <c r="G1160" s="127"/>
      <c r="H1160" s="143"/>
      <c r="I1160" s="143"/>
      <c r="K1160" s="6"/>
      <c r="L1160" s="6"/>
    </row>
    <row r="1161" spans="1:12" x14ac:dyDescent="0.2">
      <c r="A1161" s="477"/>
      <c r="B1161" s="135"/>
      <c r="C1161" s="136"/>
      <c r="D1161" s="137"/>
      <c r="E1161" s="138"/>
      <c r="F1161" s="137"/>
      <c r="G1161" s="127"/>
      <c r="H1161" s="143"/>
      <c r="I1161" s="143"/>
      <c r="K1161" s="6"/>
      <c r="L1161" s="6"/>
    </row>
    <row r="1162" spans="1:12" x14ac:dyDescent="0.2">
      <c r="A1162" s="477"/>
      <c r="B1162" s="135"/>
      <c r="C1162" s="136"/>
      <c r="D1162" s="137"/>
      <c r="E1162" s="138"/>
      <c r="F1162" s="137"/>
      <c r="G1162" s="127"/>
      <c r="H1162" s="143"/>
      <c r="I1162" s="143"/>
      <c r="K1162" s="6"/>
      <c r="L1162" s="6"/>
    </row>
    <row r="1163" spans="1:12" x14ac:dyDescent="0.2">
      <c r="A1163" s="477"/>
      <c r="B1163" s="135"/>
      <c r="C1163" s="136"/>
      <c r="D1163" s="137"/>
      <c r="E1163" s="138"/>
      <c r="F1163" s="137"/>
      <c r="G1163" s="127"/>
      <c r="H1163" s="143"/>
      <c r="I1163" s="143"/>
      <c r="K1163" s="6"/>
      <c r="L1163" s="6"/>
    </row>
    <row r="1164" spans="1:12" x14ac:dyDescent="0.2">
      <c r="A1164" s="477"/>
      <c r="B1164" s="135"/>
      <c r="C1164" s="136"/>
      <c r="D1164" s="137"/>
      <c r="E1164" s="138"/>
      <c r="F1164" s="137"/>
      <c r="G1164" s="127"/>
      <c r="H1164" s="143"/>
      <c r="I1164" s="143"/>
      <c r="K1164" s="6"/>
      <c r="L1164" s="6"/>
    </row>
    <row r="1165" spans="1:12" x14ac:dyDescent="0.2">
      <c r="A1165" s="477"/>
      <c r="B1165" s="135"/>
      <c r="C1165" s="136"/>
      <c r="D1165" s="137"/>
      <c r="E1165" s="138"/>
      <c r="F1165" s="137"/>
      <c r="G1165" s="127"/>
      <c r="H1165" s="143"/>
      <c r="I1165" s="143"/>
      <c r="K1165" s="6"/>
      <c r="L1165" s="6"/>
    </row>
    <row r="1166" spans="1:12" x14ac:dyDescent="0.2">
      <c r="A1166" s="477"/>
      <c r="B1166" s="135"/>
      <c r="C1166" s="136"/>
      <c r="D1166" s="137"/>
      <c r="E1166" s="138"/>
      <c r="F1166" s="137"/>
      <c r="G1166" s="127"/>
      <c r="H1166" s="143"/>
      <c r="I1166" s="143"/>
      <c r="K1166" s="6"/>
      <c r="L1166" s="6"/>
    </row>
    <row r="1167" spans="1:12" x14ac:dyDescent="0.2">
      <c r="A1167" s="477"/>
      <c r="B1167" s="135"/>
      <c r="C1167" s="136"/>
      <c r="D1167" s="137"/>
      <c r="E1167" s="138"/>
      <c r="F1167" s="137"/>
      <c r="G1167" s="127"/>
      <c r="H1167" s="143"/>
      <c r="I1167" s="143"/>
      <c r="K1167" s="6"/>
      <c r="L1167" s="6"/>
    </row>
    <row r="1168" spans="1:12" x14ac:dyDescent="0.2">
      <c r="A1168" s="477"/>
      <c r="B1168" s="135"/>
      <c r="C1168" s="136"/>
      <c r="D1168" s="137"/>
      <c r="E1168" s="138"/>
      <c r="F1168" s="137"/>
      <c r="G1168" s="127"/>
      <c r="H1168" s="143"/>
      <c r="I1168" s="143"/>
      <c r="K1168" s="6"/>
      <c r="L1168" s="6"/>
    </row>
    <row r="1169" spans="1:12" x14ac:dyDescent="0.2">
      <c r="A1169" s="477"/>
      <c r="B1169" s="135"/>
      <c r="C1169" s="136"/>
      <c r="D1169" s="137"/>
      <c r="E1169" s="138"/>
      <c r="F1169" s="137"/>
      <c r="G1169" s="127"/>
      <c r="H1169" s="143"/>
      <c r="I1169" s="143"/>
      <c r="K1169" s="6"/>
      <c r="L1169" s="6"/>
    </row>
    <row r="1170" spans="1:12" x14ac:dyDescent="0.2">
      <c r="A1170" s="477"/>
      <c r="B1170" s="135"/>
      <c r="C1170" s="136"/>
      <c r="D1170" s="137"/>
      <c r="E1170" s="138"/>
      <c r="F1170" s="137"/>
      <c r="G1170" s="127"/>
      <c r="H1170" s="143"/>
      <c r="I1170" s="143"/>
      <c r="K1170" s="6"/>
      <c r="L1170" s="6"/>
    </row>
    <row r="1171" spans="1:12" x14ac:dyDescent="0.2">
      <c r="A1171" s="477"/>
      <c r="B1171" s="135"/>
      <c r="C1171" s="136"/>
      <c r="D1171" s="137"/>
      <c r="E1171" s="138"/>
      <c r="F1171" s="137"/>
      <c r="G1171" s="127"/>
      <c r="H1171" s="143"/>
      <c r="I1171" s="143"/>
      <c r="K1171" s="6"/>
      <c r="L1171" s="6"/>
    </row>
    <row r="1172" spans="1:12" x14ac:dyDescent="0.2">
      <c r="A1172" s="477"/>
      <c r="B1172" s="135"/>
      <c r="C1172" s="136"/>
      <c r="D1172" s="137"/>
      <c r="E1172" s="138"/>
      <c r="F1172" s="137"/>
      <c r="G1172" s="127"/>
      <c r="H1172" s="143"/>
      <c r="I1172" s="143"/>
      <c r="K1172" s="6"/>
      <c r="L1172" s="6"/>
    </row>
    <row r="1173" spans="1:12" x14ac:dyDescent="0.2">
      <c r="A1173" s="477"/>
      <c r="B1173" s="135"/>
      <c r="C1173" s="136"/>
      <c r="D1173" s="137"/>
      <c r="E1173" s="138"/>
      <c r="F1173" s="137"/>
      <c r="G1173" s="127"/>
      <c r="H1173" s="143"/>
      <c r="I1173" s="143"/>
      <c r="K1173" s="6"/>
      <c r="L1173" s="6"/>
    </row>
    <row r="1174" spans="1:12" x14ac:dyDescent="0.2">
      <c r="A1174" s="477"/>
      <c r="B1174" s="135"/>
      <c r="C1174" s="136"/>
      <c r="D1174" s="137"/>
      <c r="E1174" s="138"/>
      <c r="F1174" s="137"/>
      <c r="G1174" s="127"/>
      <c r="H1174" s="143"/>
      <c r="I1174" s="143"/>
      <c r="K1174" s="6"/>
      <c r="L1174" s="6"/>
    </row>
    <row r="1175" spans="1:12" x14ac:dyDescent="0.2">
      <c r="A1175" s="477"/>
      <c r="B1175" s="135"/>
      <c r="C1175" s="136"/>
      <c r="D1175" s="137"/>
      <c r="E1175" s="138"/>
      <c r="F1175" s="137"/>
      <c r="G1175" s="127"/>
      <c r="H1175" s="143"/>
      <c r="I1175" s="143"/>
      <c r="K1175" s="6"/>
      <c r="L1175" s="6"/>
    </row>
    <row r="1176" spans="1:12" x14ac:dyDescent="0.2">
      <c r="A1176" s="477"/>
      <c r="B1176" s="135"/>
      <c r="C1176" s="136"/>
      <c r="D1176" s="137"/>
      <c r="E1176" s="138"/>
      <c r="F1176" s="137"/>
      <c r="G1176" s="127"/>
      <c r="H1176" s="143"/>
      <c r="I1176" s="143"/>
      <c r="K1176" s="6"/>
      <c r="L1176" s="6"/>
    </row>
    <row r="1177" spans="1:12" x14ac:dyDescent="0.2">
      <c r="A1177" s="477"/>
      <c r="B1177" s="135"/>
      <c r="C1177" s="136"/>
      <c r="D1177" s="137"/>
      <c r="E1177" s="138"/>
      <c r="F1177" s="137"/>
      <c r="G1177" s="127"/>
      <c r="H1177" s="143"/>
      <c r="I1177" s="143"/>
      <c r="K1177" s="6"/>
      <c r="L1177" s="6"/>
    </row>
    <row r="1178" spans="1:12" x14ac:dyDescent="0.2">
      <c r="A1178" s="477"/>
      <c r="B1178" s="135"/>
      <c r="C1178" s="136"/>
      <c r="D1178" s="137"/>
      <c r="E1178" s="138"/>
      <c r="F1178" s="137"/>
      <c r="G1178" s="127"/>
      <c r="H1178" s="143"/>
      <c r="I1178" s="143"/>
      <c r="K1178" s="6"/>
      <c r="L1178" s="6"/>
    </row>
    <row r="1179" spans="1:12" x14ac:dyDescent="0.2">
      <c r="A1179" s="477"/>
      <c r="B1179" s="135"/>
      <c r="C1179" s="136"/>
      <c r="D1179" s="137"/>
      <c r="E1179" s="138"/>
      <c r="F1179" s="137"/>
      <c r="G1179" s="127"/>
      <c r="H1179" s="143"/>
      <c r="I1179" s="143"/>
      <c r="K1179" s="6"/>
      <c r="L1179" s="6"/>
    </row>
    <row r="1180" spans="1:12" x14ac:dyDescent="0.2">
      <c r="A1180" s="477"/>
      <c r="B1180" s="135"/>
      <c r="C1180" s="136"/>
      <c r="D1180" s="137"/>
      <c r="E1180" s="138"/>
      <c r="F1180" s="137"/>
      <c r="G1180" s="127"/>
      <c r="H1180" s="143"/>
      <c r="I1180" s="143"/>
      <c r="K1180" s="6"/>
      <c r="L1180" s="6"/>
    </row>
    <row r="1181" spans="1:12" x14ac:dyDescent="0.2">
      <c r="A1181" s="477"/>
      <c r="B1181" s="135"/>
      <c r="C1181" s="136"/>
      <c r="D1181" s="137"/>
      <c r="E1181" s="138"/>
      <c r="F1181" s="137"/>
      <c r="G1181" s="127"/>
      <c r="H1181" s="143"/>
      <c r="I1181" s="143"/>
      <c r="K1181" s="6"/>
      <c r="L1181" s="6"/>
    </row>
    <row r="1182" spans="1:12" x14ac:dyDescent="0.2">
      <c r="A1182" s="477"/>
      <c r="B1182" s="135"/>
      <c r="C1182" s="136"/>
      <c r="D1182" s="137"/>
      <c r="E1182" s="138"/>
      <c r="F1182" s="137"/>
      <c r="G1182" s="127"/>
      <c r="H1182" s="143"/>
      <c r="I1182" s="143"/>
      <c r="K1182" s="6"/>
      <c r="L1182" s="6"/>
    </row>
    <row r="1183" spans="1:12" x14ac:dyDescent="0.2">
      <c r="A1183" s="477"/>
      <c r="B1183" s="135"/>
      <c r="C1183" s="136"/>
      <c r="D1183" s="137"/>
      <c r="E1183" s="138"/>
      <c r="F1183" s="137"/>
      <c r="G1183" s="127"/>
      <c r="H1183" s="143"/>
      <c r="I1183" s="143"/>
      <c r="K1183" s="6"/>
      <c r="L1183" s="6"/>
    </row>
    <row r="1184" spans="1:12" x14ac:dyDescent="0.2">
      <c r="A1184" s="477"/>
      <c r="B1184" s="135"/>
      <c r="C1184" s="136"/>
      <c r="D1184" s="137"/>
      <c r="E1184" s="138"/>
      <c r="F1184" s="137"/>
      <c r="G1184" s="127"/>
      <c r="H1184" s="143"/>
      <c r="I1184" s="143"/>
      <c r="K1184" s="6"/>
      <c r="L1184" s="6"/>
    </row>
    <row r="1185" spans="1:12" x14ac:dyDescent="0.2">
      <c r="A1185" s="477"/>
      <c r="B1185" s="135"/>
      <c r="C1185" s="136"/>
      <c r="D1185" s="137"/>
      <c r="E1185" s="138"/>
      <c r="F1185" s="137"/>
      <c r="G1185" s="127"/>
      <c r="H1185" s="143"/>
      <c r="I1185" s="143"/>
      <c r="K1185" s="6"/>
      <c r="L1185" s="6"/>
    </row>
    <row r="1186" spans="1:12" x14ac:dyDescent="0.2">
      <c r="A1186" s="477"/>
      <c r="B1186" s="135"/>
      <c r="C1186" s="136"/>
      <c r="D1186" s="137"/>
      <c r="E1186" s="138"/>
      <c r="F1186" s="137"/>
      <c r="G1186" s="127"/>
      <c r="H1186" s="143"/>
      <c r="I1186" s="143"/>
      <c r="K1186" s="6"/>
      <c r="L1186" s="6"/>
    </row>
    <row r="1187" spans="1:12" x14ac:dyDescent="0.2">
      <c r="A1187" s="477"/>
      <c r="B1187" s="135"/>
      <c r="C1187" s="136"/>
      <c r="D1187" s="137"/>
      <c r="E1187" s="138"/>
      <c r="F1187" s="137"/>
      <c r="G1187" s="127"/>
      <c r="H1187" s="143"/>
      <c r="I1187" s="143"/>
      <c r="K1187" s="6"/>
      <c r="L1187" s="6"/>
    </row>
    <row r="1188" spans="1:12" x14ac:dyDescent="0.2">
      <c r="A1188" s="477"/>
      <c r="B1188" s="135"/>
      <c r="C1188" s="136"/>
      <c r="D1188" s="137"/>
      <c r="E1188" s="138"/>
      <c r="F1188" s="137"/>
      <c r="G1188" s="127"/>
      <c r="H1188" s="143"/>
      <c r="I1188" s="143"/>
      <c r="K1188" s="6"/>
      <c r="L1188" s="6"/>
    </row>
    <row r="1189" spans="1:12" x14ac:dyDescent="0.2">
      <c r="A1189" s="477"/>
      <c r="B1189" s="135"/>
      <c r="C1189" s="136"/>
      <c r="D1189" s="137"/>
      <c r="E1189" s="138"/>
      <c r="F1189" s="137"/>
      <c r="G1189" s="127"/>
      <c r="H1189" s="143"/>
      <c r="I1189" s="143"/>
      <c r="K1189" s="6"/>
      <c r="L1189" s="6"/>
    </row>
    <row r="1190" spans="1:12" x14ac:dyDescent="0.2">
      <c r="A1190" s="477"/>
      <c r="B1190" s="135"/>
      <c r="C1190" s="136"/>
      <c r="D1190" s="137"/>
      <c r="E1190" s="138"/>
      <c r="F1190" s="137"/>
      <c r="G1190" s="127"/>
      <c r="H1190" s="143"/>
      <c r="I1190" s="143"/>
      <c r="K1190" s="6"/>
      <c r="L1190" s="6"/>
    </row>
    <row r="1191" spans="1:12" x14ac:dyDescent="0.2">
      <c r="A1191" s="477"/>
      <c r="B1191" s="135"/>
      <c r="C1191" s="136"/>
      <c r="D1191" s="137"/>
      <c r="E1191" s="138"/>
      <c r="F1191" s="137"/>
      <c r="G1191" s="127"/>
      <c r="H1191" s="143"/>
      <c r="I1191" s="143"/>
      <c r="K1191" s="6"/>
      <c r="L1191" s="6"/>
    </row>
    <row r="1192" spans="1:12" x14ac:dyDescent="0.2">
      <c r="A1192" s="477"/>
      <c r="B1192" s="135"/>
      <c r="C1192" s="136"/>
      <c r="D1192" s="137"/>
      <c r="E1192" s="138"/>
      <c r="F1192" s="137"/>
      <c r="G1192" s="127"/>
      <c r="H1192" s="143"/>
      <c r="I1192" s="143"/>
      <c r="K1192" s="6"/>
      <c r="L1192" s="6"/>
    </row>
    <row r="1193" spans="1:12" x14ac:dyDescent="0.2">
      <c r="A1193" s="477"/>
      <c r="B1193" s="135"/>
      <c r="C1193" s="136"/>
      <c r="D1193" s="137"/>
      <c r="E1193" s="138"/>
      <c r="F1193" s="137"/>
      <c r="G1193" s="127"/>
      <c r="H1193" s="143"/>
      <c r="I1193" s="143"/>
      <c r="K1193" s="6"/>
      <c r="L1193" s="6"/>
    </row>
    <row r="1194" spans="1:12" x14ac:dyDescent="0.2">
      <c r="A1194" s="477"/>
      <c r="B1194" s="135"/>
      <c r="C1194" s="136"/>
      <c r="D1194" s="137"/>
      <c r="E1194" s="138"/>
      <c r="F1194" s="137"/>
      <c r="G1194" s="127"/>
      <c r="H1194" s="143"/>
      <c r="I1194" s="143"/>
      <c r="K1194" s="6"/>
      <c r="L1194" s="6"/>
    </row>
    <row r="1195" spans="1:12" x14ac:dyDescent="0.2">
      <c r="A1195" s="477"/>
      <c r="B1195" s="135"/>
      <c r="C1195" s="136"/>
      <c r="D1195" s="137"/>
      <c r="E1195" s="138"/>
      <c r="F1195" s="137"/>
      <c r="G1195" s="127"/>
      <c r="H1195" s="143"/>
      <c r="I1195" s="143"/>
      <c r="K1195" s="6"/>
      <c r="L1195" s="6"/>
    </row>
    <row r="1196" spans="1:12" x14ac:dyDescent="0.2">
      <c r="A1196" s="477"/>
      <c r="B1196" s="135"/>
      <c r="C1196" s="136"/>
      <c r="D1196" s="137"/>
      <c r="E1196" s="138"/>
      <c r="F1196" s="137"/>
      <c r="G1196" s="127"/>
      <c r="H1196" s="143"/>
      <c r="I1196" s="143"/>
      <c r="K1196" s="6"/>
      <c r="L1196" s="6"/>
    </row>
    <row r="1197" spans="1:12" x14ac:dyDescent="0.2">
      <c r="A1197" s="477"/>
      <c r="B1197" s="135"/>
      <c r="C1197" s="136"/>
      <c r="D1197" s="137"/>
      <c r="E1197" s="138"/>
      <c r="F1197" s="137"/>
      <c r="G1197" s="127"/>
      <c r="H1197" s="143"/>
      <c r="I1197" s="143"/>
      <c r="K1197" s="6"/>
      <c r="L1197" s="6"/>
    </row>
    <row r="1198" spans="1:12" x14ac:dyDescent="0.2">
      <c r="A1198" s="477"/>
      <c r="B1198" s="135"/>
      <c r="C1198" s="136"/>
      <c r="D1198" s="137"/>
      <c r="E1198" s="138"/>
      <c r="F1198" s="137"/>
      <c r="G1198" s="127"/>
      <c r="H1198" s="143"/>
      <c r="I1198" s="143"/>
      <c r="K1198" s="6"/>
      <c r="L1198" s="6"/>
    </row>
    <row r="1199" spans="1:12" x14ac:dyDescent="0.2">
      <c r="A1199" s="477"/>
      <c r="B1199" s="135"/>
      <c r="C1199" s="136"/>
      <c r="D1199" s="137"/>
      <c r="E1199" s="138"/>
      <c r="F1199" s="137"/>
      <c r="G1199" s="127"/>
      <c r="H1199" s="143"/>
      <c r="I1199" s="143"/>
      <c r="K1199" s="6"/>
      <c r="L1199" s="6"/>
    </row>
    <row r="1200" spans="1:12" x14ac:dyDescent="0.2">
      <c r="A1200" s="477"/>
      <c r="B1200" s="135"/>
      <c r="C1200" s="136"/>
      <c r="D1200" s="137"/>
      <c r="E1200" s="138"/>
      <c r="F1200" s="137"/>
      <c r="G1200" s="127"/>
      <c r="H1200" s="143"/>
      <c r="I1200" s="143"/>
      <c r="K1200" s="6"/>
      <c r="L1200" s="6"/>
    </row>
    <row r="1201" spans="1:12" x14ac:dyDescent="0.2">
      <c r="A1201" s="477"/>
      <c r="B1201" s="135"/>
      <c r="C1201" s="136"/>
      <c r="D1201" s="137"/>
      <c r="E1201" s="138"/>
      <c r="F1201" s="137"/>
      <c r="G1201" s="127"/>
      <c r="H1201" s="143"/>
      <c r="I1201" s="143"/>
      <c r="K1201" s="6"/>
      <c r="L1201" s="6"/>
    </row>
    <row r="1202" spans="1:12" x14ac:dyDescent="0.2">
      <c r="A1202" s="477"/>
      <c r="B1202" s="135"/>
      <c r="C1202" s="136"/>
      <c r="D1202" s="137"/>
      <c r="E1202" s="138"/>
      <c r="F1202" s="137"/>
      <c r="G1202" s="127"/>
      <c r="H1202" s="143"/>
      <c r="I1202" s="143"/>
      <c r="K1202" s="6"/>
      <c r="L1202" s="6"/>
    </row>
    <row r="1203" spans="1:12" x14ac:dyDescent="0.2">
      <c r="A1203" s="477"/>
      <c r="B1203" s="135"/>
      <c r="C1203" s="136"/>
      <c r="D1203" s="137"/>
      <c r="E1203" s="138"/>
      <c r="F1203" s="137"/>
      <c r="G1203" s="127"/>
      <c r="H1203" s="143"/>
      <c r="I1203" s="143"/>
      <c r="K1203" s="6"/>
      <c r="L1203" s="6"/>
    </row>
    <row r="1204" spans="1:12" x14ac:dyDescent="0.2">
      <c r="A1204" s="477"/>
      <c r="B1204" s="135"/>
      <c r="C1204" s="136"/>
      <c r="D1204" s="137"/>
      <c r="E1204" s="138"/>
      <c r="F1204" s="137"/>
      <c r="G1204" s="127"/>
      <c r="H1204" s="143"/>
      <c r="I1204" s="143"/>
      <c r="K1204" s="6"/>
      <c r="L1204" s="6"/>
    </row>
    <row r="1205" spans="1:12" x14ac:dyDescent="0.2">
      <c r="A1205" s="477"/>
      <c r="B1205" s="135"/>
      <c r="C1205" s="136"/>
      <c r="D1205" s="137"/>
      <c r="E1205" s="138"/>
      <c r="F1205" s="137"/>
      <c r="G1205" s="127"/>
      <c r="H1205" s="143"/>
      <c r="I1205" s="143"/>
      <c r="K1205" s="6"/>
      <c r="L1205" s="6"/>
    </row>
    <row r="1206" spans="1:12" x14ac:dyDescent="0.2">
      <c r="A1206" s="477"/>
      <c r="B1206" s="135"/>
      <c r="C1206" s="136"/>
      <c r="D1206" s="137"/>
      <c r="E1206" s="138"/>
      <c r="F1206" s="137"/>
      <c r="G1206" s="127"/>
      <c r="H1206" s="143"/>
      <c r="I1206" s="143"/>
      <c r="K1206" s="6"/>
      <c r="L1206" s="6"/>
    </row>
    <row r="1207" spans="1:12" x14ac:dyDescent="0.2">
      <c r="A1207" s="477"/>
      <c r="B1207" s="135"/>
      <c r="C1207" s="136"/>
      <c r="D1207" s="137"/>
      <c r="E1207" s="138"/>
      <c r="F1207" s="137"/>
      <c r="G1207" s="127"/>
      <c r="H1207" s="143"/>
      <c r="I1207" s="143"/>
      <c r="K1207" s="6"/>
      <c r="L1207" s="6"/>
    </row>
    <row r="1208" spans="1:12" x14ac:dyDescent="0.2">
      <c r="A1208" s="477"/>
      <c r="B1208" s="135"/>
      <c r="C1208" s="136"/>
      <c r="D1208" s="137"/>
      <c r="E1208" s="138"/>
      <c r="F1208" s="137"/>
      <c r="G1208" s="127"/>
      <c r="H1208" s="143"/>
      <c r="I1208" s="143"/>
      <c r="K1208" s="6"/>
      <c r="L1208" s="6"/>
    </row>
    <row r="1209" spans="1:12" x14ac:dyDescent="0.2">
      <c r="A1209" s="477"/>
      <c r="B1209" s="135"/>
      <c r="C1209" s="136"/>
      <c r="D1209" s="137"/>
      <c r="E1209" s="138"/>
      <c r="F1209" s="137"/>
      <c r="G1209" s="127"/>
      <c r="H1209" s="143"/>
      <c r="I1209" s="143"/>
      <c r="K1209" s="6"/>
      <c r="L1209" s="6"/>
    </row>
    <row r="1210" spans="1:12" x14ac:dyDescent="0.2">
      <c r="A1210" s="477"/>
      <c r="B1210" s="135"/>
      <c r="C1210" s="136"/>
      <c r="D1210" s="137"/>
      <c r="E1210" s="138"/>
      <c r="F1210" s="137"/>
      <c r="G1210" s="127"/>
      <c r="H1210" s="143"/>
      <c r="I1210" s="143"/>
      <c r="K1210" s="6"/>
      <c r="L1210" s="6"/>
    </row>
    <row r="1211" spans="1:12" x14ac:dyDescent="0.2">
      <c r="A1211" s="477"/>
      <c r="B1211" s="135"/>
      <c r="C1211" s="136"/>
      <c r="D1211" s="137"/>
      <c r="E1211" s="138"/>
      <c r="F1211" s="137"/>
      <c r="G1211" s="127"/>
      <c r="H1211" s="143"/>
      <c r="I1211" s="143"/>
      <c r="K1211" s="6"/>
      <c r="L1211" s="6"/>
    </row>
    <row r="1212" spans="1:12" x14ac:dyDescent="0.2">
      <c r="A1212" s="477"/>
      <c r="B1212" s="135"/>
      <c r="C1212" s="136"/>
      <c r="D1212" s="137"/>
      <c r="E1212" s="138"/>
      <c r="F1212" s="137"/>
      <c r="G1212" s="127"/>
      <c r="H1212" s="143"/>
      <c r="I1212" s="143"/>
      <c r="K1212" s="6"/>
      <c r="L1212" s="6"/>
    </row>
    <row r="1213" spans="1:12" x14ac:dyDescent="0.2">
      <c r="A1213" s="477"/>
      <c r="B1213" s="135"/>
      <c r="C1213" s="136"/>
      <c r="D1213" s="137"/>
      <c r="E1213" s="138"/>
      <c r="F1213" s="137"/>
      <c r="G1213" s="127"/>
      <c r="H1213" s="143"/>
      <c r="I1213" s="143"/>
      <c r="K1213" s="6"/>
      <c r="L1213" s="6"/>
    </row>
    <row r="1214" spans="1:12" x14ac:dyDescent="0.2">
      <c r="A1214" s="477"/>
      <c r="B1214" s="135"/>
      <c r="C1214" s="136"/>
      <c r="D1214" s="137"/>
      <c r="E1214" s="138"/>
      <c r="F1214" s="137"/>
      <c r="G1214" s="127"/>
      <c r="H1214" s="143"/>
      <c r="I1214" s="143"/>
      <c r="K1214" s="6"/>
      <c r="L1214" s="6"/>
    </row>
    <row r="1215" spans="1:12" x14ac:dyDescent="0.2">
      <c r="A1215" s="477"/>
      <c r="B1215" s="135"/>
      <c r="C1215" s="136"/>
      <c r="D1215" s="137"/>
      <c r="E1215" s="138"/>
      <c r="F1215" s="137"/>
      <c r="G1215" s="127"/>
      <c r="H1215" s="143"/>
      <c r="I1215" s="143"/>
      <c r="K1215" s="6"/>
      <c r="L1215" s="6"/>
    </row>
    <row r="1216" spans="1:12" x14ac:dyDescent="0.2">
      <c r="A1216" s="477"/>
      <c r="B1216" s="135"/>
      <c r="C1216" s="136"/>
      <c r="D1216" s="137"/>
      <c r="E1216" s="138"/>
      <c r="F1216" s="137"/>
      <c r="G1216" s="127"/>
      <c r="H1216" s="143"/>
      <c r="I1216" s="143"/>
      <c r="K1216" s="6"/>
      <c r="L1216" s="6"/>
    </row>
    <row r="1217" spans="1:12" x14ac:dyDescent="0.2">
      <c r="A1217" s="477"/>
      <c r="B1217" s="135"/>
      <c r="C1217" s="136"/>
      <c r="D1217" s="137"/>
      <c r="E1217" s="138"/>
      <c r="F1217" s="137"/>
      <c r="G1217" s="127"/>
      <c r="H1217" s="143"/>
      <c r="I1217" s="143"/>
      <c r="K1217" s="6"/>
      <c r="L1217" s="6"/>
    </row>
    <row r="1218" spans="1:12" x14ac:dyDescent="0.2">
      <c r="A1218" s="477"/>
      <c r="B1218" s="135"/>
      <c r="C1218" s="136"/>
      <c r="D1218" s="137"/>
      <c r="E1218" s="138"/>
      <c r="F1218" s="137"/>
      <c r="G1218" s="127"/>
      <c r="H1218" s="143"/>
      <c r="I1218" s="143"/>
      <c r="K1218" s="6"/>
      <c r="L1218" s="6"/>
    </row>
    <row r="1219" spans="1:12" x14ac:dyDescent="0.2">
      <c r="A1219" s="477"/>
      <c r="B1219" s="135"/>
      <c r="C1219" s="136"/>
      <c r="D1219" s="137"/>
      <c r="E1219" s="138"/>
      <c r="F1219" s="137"/>
      <c r="G1219" s="127"/>
      <c r="H1219" s="143"/>
      <c r="I1219" s="143"/>
      <c r="K1219" s="6"/>
      <c r="L1219" s="6"/>
    </row>
    <row r="1220" spans="1:12" x14ac:dyDescent="0.2">
      <c r="A1220" s="477"/>
      <c r="B1220" s="135"/>
      <c r="C1220" s="136"/>
      <c r="D1220" s="137"/>
      <c r="E1220" s="138"/>
      <c r="F1220" s="137"/>
      <c r="G1220" s="127"/>
      <c r="H1220" s="143"/>
      <c r="I1220" s="143"/>
      <c r="K1220" s="6"/>
      <c r="L1220" s="6"/>
    </row>
    <row r="1221" spans="1:12" x14ac:dyDescent="0.2">
      <c r="A1221" s="477"/>
      <c r="B1221" s="135"/>
      <c r="C1221" s="136"/>
      <c r="D1221" s="137"/>
      <c r="E1221" s="138"/>
      <c r="F1221" s="137"/>
      <c r="G1221" s="127"/>
      <c r="H1221" s="143"/>
      <c r="I1221" s="143"/>
      <c r="K1221" s="6"/>
      <c r="L1221" s="6"/>
    </row>
    <row r="1222" spans="1:12" x14ac:dyDescent="0.2">
      <c r="A1222" s="477"/>
      <c r="B1222" s="135"/>
      <c r="C1222" s="136"/>
      <c r="D1222" s="137"/>
      <c r="E1222" s="138"/>
      <c r="F1222" s="137"/>
      <c r="G1222" s="127"/>
      <c r="H1222" s="143"/>
      <c r="I1222" s="143"/>
      <c r="K1222" s="6"/>
      <c r="L1222" s="6"/>
    </row>
    <row r="1223" spans="1:12" x14ac:dyDescent="0.2">
      <c r="A1223" s="477"/>
      <c r="B1223" s="135"/>
      <c r="C1223" s="136"/>
      <c r="D1223" s="137"/>
      <c r="E1223" s="138"/>
      <c r="F1223" s="137"/>
      <c r="G1223" s="127"/>
      <c r="H1223" s="143"/>
      <c r="I1223" s="143"/>
      <c r="K1223" s="6"/>
      <c r="L1223" s="6"/>
    </row>
    <row r="1224" spans="1:12" x14ac:dyDescent="0.2">
      <c r="A1224" s="477"/>
      <c r="B1224" s="135"/>
      <c r="C1224" s="136"/>
      <c r="D1224" s="137"/>
      <c r="E1224" s="138"/>
      <c r="F1224" s="137"/>
      <c r="G1224" s="127"/>
      <c r="H1224" s="143"/>
      <c r="I1224" s="143"/>
      <c r="K1224" s="6"/>
      <c r="L1224" s="6"/>
    </row>
    <row r="1225" spans="1:12" x14ac:dyDescent="0.2">
      <c r="A1225" s="477"/>
      <c r="B1225" s="135"/>
      <c r="C1225" s="136"/>
      <c r="D1225" s="137"/>
      <c r="E1225" s="138"/>
      <c r="F1225" s="137"/>
      <c r="G1225" s="127"/>
      <c r="H1225" s="143"/>
      <c r="I1225" s="143"/>
      <c r="K1225" s="6"/>
      <c r="L1225" s="6"/>
    </row>
    <row r="1226" spans="1:12" x14ac:dyDescent="0.2">
      <c r="A1226" s="477"/>
      <c r="B1226" s="135"/>
      <c r="C1226" s="136"/>
      <c r="D1226" s="137"/>
      <c r="E1226" s="138"/>
      <c r="F1226" s="137"/>
      <c r="G1226" s="127"/>
      <c r="H1226" s="143"/>
      <c r="I1226" s="143"/>
      <c r="K1226" s="6"/>
      <c r="L1226" s="6"/>
    </row>
    <row r="1227" spans="1:12" x14ac:dyDescent="0.2">
      <c r="A1227" s="477"/>
      <c r="B1227" s="135"/>
      <c r="C1227" s="136"/>
      <c r="D1227" s="137"/>
      <c r="E1227" s="138"/>
      <c r="F1227" s="137"/>
      <c r="G1227" s="127"/>
      <c r="H1227" s="143"/>
      <c r="I1227" s="143"/>
      <c r="K1227" s="6"/>
      <c r="L1227" s="6"/>
    </row>
    <row r="1228" spans="1:12" x14ac:dyDescent="0.2">
      <c r="A1228" s="477"/>
      <c r="B1228" s="135"/>
      <c r="C1228" s="136"/>
      <c r="D1228" s="137"/>
      <c r="E1228" s="138"/>
      <c r="F1228" s="137"/>
      <c r="G1228" s="127"/>
      <c r="H1228" s="143"/>
      <c r="I1228" s="143"/>
      <c r="K1228" s="6"/>
      <c r="L1228" s="6"/>
    </row>
    <row r="1229" spans="1:12" x14ac:dyDescent="0.2">
      <c r="A1229" s="477"/>
      <c r="B1229" s="135"/>
      <c r="C1229" s="136"/>
      <c r="D1229" s="137"/>
      <c r="E1229" s="138"/>
      <c r="F1229" s="137"/>
      <c r="G1229" s="127"/>
      <c r="H1229" s="143"/>
      <c r="I1229" s="143"/>
      <c r="K1229" s="6"/>
      <c r="L1229" s="6"/>
    </row>
    <row r="1230" spans="1:12" x14ac:dyDescent="0.2">
      <c r="A1230" s="477"/>
      <c r="B1230" s="135"/>
      <c r="C1230" s="136"/>
      <c r="D1230" s="137"/>
      <c r="E1230" s="138"/>
      <c r="F1230" s="137"/>
      <c r="G1230" s="127"/>
      <c r="H1230" s="143"/>
      <c r="I1230" s="143"/>
      <c r="K1230" s="6"/>
      <c r="L1230" s="6"/>
    </row>
    <row r="1231" spans="1:12" x14ac:dyDescent="0.2">
      <c r="A1231" s="477"/>
      <c r="B1231" s="135"/>
      <c r="C1231" s="136"/>
      <c r="D1231" s="137"/>
      <c r="E1231" s="138"/>
      <c r="F1231" s="137"/>
      <c r="G1231" s="127"/>
      <c r="H1231" s="143"/>
      <c r="I1231" s="143"/>
      <c r="K1231" s="6"/>
      <c r="L1231" s="6"/>
    </row>
    <row r="1232" spans="1:12" x14ac:dyDescent="0.2">
      <c r="A1232" s="477"/>
      <c r="B1232" s="135"/>
      <c r="C1232" s="136"/>
      <c r="D1232" s="137"/>
      <c r="E1232" s="138"/>
      <c r="F1232" s="137"/>
      <c r="G1232" s="127"/>
      <c r="H1232" s="143"/>
      <c r="I1232" s="143"/>
      <c r="K1232" s="6"/>
      <c r="L1232" s="6"/>
    </row>
    <row r="1233" spans="1:12" x14ac:dyDescent="0.2">
      <c r="A1233" s="477"/>
      <c r="B1233" s="135"/>
      <c r="C1233" s="136"/>
      <c r="D1233" s="137"/>
      <c r="E1233" s="138"/>
      <c r="F1233" s="137"/>
      <c r="G1233" s="127"/>
      <c r="H1233" s="143"/>
      <c r="I1233" s="143"/>
      <c r="K1233" s="6"/>
      <c r="L1233" s="6"/>
    </row>
    <row r="1234" spans="1:12" x14ac:dyDescent="0.2">
      <c r="A1234" s="477"/>
      <c r="B1234" s="135"/>
      <c r="C1234" s="136"/>
      <c r="D1234" s="137"/>
      <c r="E1234" s="138"/>
      <c r="F1234" s="137"/>
      <c r="G1234" s="127"/>
      <c r="H1234" s="143"/>
      <c r="I1234" s="143"/>
      <c r="K1234" s="6"/>
      <c r="L1234" s="6"/>
    </row>
    <row r="1235" spans="1:12" x14ac:dyDescent="0.2">
      <c r="A1235" s="477"/>
      <c r="B1235" s="135"/>
      <c r="C1235" s="136"/>
      <c r="D1235" s="137"/>
      <c r="E1235" s="138"/>
      <c r="F1235" s="137"/>
      <c r="G1235" s="127"/>
      <c r="H1235" s="143"/>
      <c r="I1235" s="143"/>
      <c r="K1235" s="6"/>
      <c r="L1235" s="6"/>
    </row>
    <row r="1236" spans="1:12" x14ac:dyDescent="0.2">
      <c r="A1236" s="477"/>
      <c r="B1236" s="135"/>
      <c r="C1236" s="136"/>
      <c r="D1236" s="137"/>
      <c r="E1236" s="138"/>
      <c r="F1236" s="137"/>
      <c r="G1236" s="127"/>
      <c r="H1236" s="143"/>
      <c r="I1236" s="143"/>
      <c r="K1236" s="6"/>
      <c r="L1236" s="6"/>
    </row>
    <row r="1237" spans="1:12" x14ac:dyDescent="0.2">
      <c r="A1237" s="477"/>
      <c r="B1237" s="135"/>
      <c r="C1237" s="136"/>
      <c r="D1237" s="137"/>
      <c r="E1237" s="138"/>
      <c r="F1237" s="137"/>
      <c r="G1237" s="127"/>
      <c r="H1237" s="143"/>
      <c r="I1237" s="143"/>
      <c r="K1237" s="6"/>
      <c r="L1237" s="6"/>
    </row>
    <row r="1238" spans="1:12" x14ac:dyDescent="0.2">
      <c r="A1238" s="477"/>
      <c r="B1238" s="135"/>
      <c r="C1238" s="136"/>
      <c r="D1238" s="137"/>
      <c r="E1238" s="138"/>
      <c r="F1238" s="137"/>
      <c r="G1238" s="127"/>
      <c r="H1238" s="143"/>
      <c r="I1238" s="143"/>
      <c r="K1238" s="6"/>
      <c r="L1238" s="6"/>
    </row>
    <row r="1239" spans="1:12" x14ac:dyDescent="0.2">
      <c r="A1239" s="477"/>
      <c r="B1239" s="135"/>
      <c r="C1239" s="136"/>
      <c r="D1239" s="137"/>
      <c r="E1239" s="138"/>
      <c r="F1239" s="137"/>
      <c r="G1239" s="127"/>
      <c r="H1239" s="143"/>
      <c r="I1239" s="143"/>
      <c r="K1239" s="6"/>
      <c r="L1239" s="6"/>
    </row>
    <row r="1240" spans="1:12" x14ac:dyDescent="0.2">
      <c r="A1240" s="477"/>
      <c r="B1240" s="135"/>
      <c r="C1240" s="136"/>
      <c r="D1240" s="137"/>
      <c r="E1240" s="138"/>
      <c r="F1240" s="137"/>
      <c r="G1240" s="127"/>
      <c r="H1240" s="143"/>
      <c r="I1240" s="143"/>
      <c r="K1240" s="6"/>
      <c r="L1240" s="6"/>
    </row>
    <row r="1241" spans="1:12" x14ac:dyDescent="0.2">
      <c r="A1241" s="477"/>
      <c r="B1241" s="135"/>
      <c r="C1241" s="136"/>
      <c r="D1241" s="137"/>
      <c r="E1241" s="138"/>
      <c r="F1241" s="137"/>
      <c r="G1241" s="127"/>
      <c r="H1241" s="143"/>
      <c r="I1241" s="143"/>
      <c r="K1241" s="6"/>
      <c r="L1241" s="6"/>
    </row>
    <row r="1242" spans="1:12" x14ac:dyDescent="0.2">
      <c r="A1242" s="477"/>
      <c r="B1242" s="135"/>
      <c r="C1242" s="136"/>
      <c r="D1242" s="137"/>
      <c r="E1242" s="138"/>
      <c r="F1242" s="137"/>
      <c r="G1242" s="127"/>
      <c r="H1242" s="143"/>
      <c r="I1242" s="143"/>
      <c r="K1242" s="6"/>
      <c r="L1242" s="6"/>
    </row>
    <row r="1243" spans="1:12" x14ac:dyDescent="0.2">
      <c r="A1243" s="477"/>
      <c r="B1243" s="135"/>
      <c r="C1243" s="136"/>
      <c r="D1243" s="137"/>
      <c r="E1243" s="138"/>
      <c r="F1243" s="137"/>
      <c r="G1243" s="127"/>
      <c r="H1243" s="143"/>
      <c r="I1243" s="143"/>
      <c r="K1243" s="6"/>
      <c r="L1243" s="6"/>
    </row>
    <row r="1244" spans="1:12" x14ac:dyDescent="0.2">
      <c r="A1244" s="477"/>
      <c r="B1244" s="135"/>
      <c r="C1244" s="136"/>
      <c r="D1244" s="137"/>
      <c r="E1244" s="138"/>
      <c r="F1244" s="137"/>
      <c r="G1244" s="127"/>
      <c r="H1244" s="143"/>
      <c r="I1244" s="143"/>
      <c r="K1244" s="6"/>
      <c r="L1244" s="6"/>
    </row>
    <row r="1245" spans="1:12" x14ac:dyDescent="0.2">
      <c r="A1245" s="477"/>
      <c r="B1245" s="135"/>
      <c r="C1245" s="136"/>
      <c r="D1245" s="137"/>
      <c r="E1245" s="138"/>
      <c r="F1245" s="137"/>
      <c r="G1245" s="127"/>
      <c r="H1245" s="143"/>
      <c r="I1245" s="143"/>
      <c r="K1245" s="6"/>
      <c r="L1245" s="6"/>
    </row>
    <row r="1246" spans="1:12" x14ac:dyDescent="0.2">
      <c r="A1246" s="477"/>
      <c r="B1246" s="135"/>
      <c r="C1246" s="136"/>
      <c r="D1246" s="137"/>
      <c r="E1246" s="138"/>
      <c r="F1246" s="137"/>
      <c r="G1246" s="127"/>
      <c r="H1246" s="143"/>
      <c r="I1246" s="143"/>
      <c r="K1246" s="6"/>
      <c r="L1246" s="6"/>
    </row>
    <row r="1247" spans="1:12" x14ac:dyDescent="0.2">
      <c r="A1247" s="477"/>
      <c r="B1247" s="135"/>
      <c r="C1247" s="136"/>
      <c r="D1247" s="137"/>
      <c r="E1247" s="138"/>
      <c r="F1247" s="137"/>
      <c r="G1247" s="127"/>
      <c r="H1247" s="143"/>
      <c r="I1247" s="143"/>
      <c r="K1247" s="6"/>
      <c r="L1247" s="6"/>
    </row>
    <row r="1248" spans="1:12" x14ac:dyDescent="0.2">
      <c r="A1248" s="477"/>
      <c r="B1248" s="135"/>
      <c r="C1248" s="136"/>
      <c r="D1248" s="137"/>
      <c r="E1248" s="138"/>
      <c r="F1248" s="137"/>
      <c r="G1248" s="127"/>
      <c r="H1248" s="143"/>
      <c r="I1248" s="143"/>
      <c r="K1248" s="6"/>
      <c r="L1248" s="6"/>
    </row>
    <row r="1249" spans="1:12" x14ac:dyDescent="0.2">
      <c r="A1249" s="477"/>
      <c r="B1249" s="135"/>
      <c r="C1249" s="136"/>
      <c r="D1249" s="137"/>
      <c r="E1249" s="138"/>
      <c r="F1249" s="137"/>
      <c r="G1249" s="127"/>
      <c r="H1249" s="143"/>
      <c r="I1249" s="143"/>
      <c r="K1249" s="6"/>
      <c r="L1249" s="6"/>
    </row>
    <row r="1250" spans="1:12" x14ac:dyDescent="0.2">
      <c r="A1250" s="477"/>
      <c r="B1250" s="135"/>
      <c r="C1250" s="136"/>
      <c r="D1250" s="137"/>
      <c r="E1250" s="138"/>
      <c r="F1250" s="137"/>
      <c r="G1250" s="127"/>
      <c r="H1250" s="143"/>
      <c r="I1250" s="143"/>
      <c r="K1250" s="6"/>
      <c r="L1250" s="6"/>
    </row>
    <row r="1251" spans="1:12" x14ac:dyDescent="0.2">
      <c r="A1251" s="477"/>
      <c r="B1251" s="135"/>
      <c r="C1251" s="136"/>
      <c r="D1251" s="137"/>
      <c r="E1251" s="138"/>
      <c r="F1251" s="137"/>
      <c r="G1251" s="127"/>
      <c r="H1251" s="143"/>
      <c r="I1251" s="143"/>
      <c r="K1251" s="6"/>
      <c r="L1251" s="6"/>
    </row>
    <row r="1252" spans="1:12" x14ac:dyDescent="0.2">
      <c r="A1252" s="477"/>
      <c r="B1252" s="135"/>
      <c r="C1252" s="136"/>
      <c r="D1252" s="137"/>
      <c r="E1252" s="138"/>
      <c r="F1252" s="137"/>
      <c r="G1252" s="127"/>
      <c r="H1252" s="143"/>
      <c r="I1252" s="143"/>
      <c r="K1252" s="6"/>
      <c r="L1252" s="6"/>
    </row>
    <row r="1253" spans="1:12" x14ac:dyDescent="0.2">
      <c r="A1253" s="477"/>
      <c r="B1253" s="135"/>
      <c r="C1253" s="136"/>
      <c r="D1253" s="137"/>
      <c r="E1253" s="138"/>
      <c r="F1253" s="137"/>
      <c r="G1253" s="127"/>
      <c r="H1253" s="143"/>
      <c r="I1253" s="143"/>
      <c r="K1253" s="6"/>
      <c r="L1253" s="6"/>
    </row>
    <row r="1254" spans="1:12" x14ac:dyDescent="0.2">
      <c r="A1254" s="477"/>
      <c r="B1254" s="135"/>
      <c r="C1254" s="136"/>
      <c r="D1254" s="137"/>
      <c r="E1254" s="138"/>
      <c r="F1254" s="137"/>
      <c r="G1254" s="127"/>
      <c r="H1254" s="143"/>
      <c r="I1254" s="143"/>
      <c r="K1254" s="6"/>
      <c r="L1254" s="6"/>
    </row>
    <row r="1255" spans="1:12" x14ac:dyDescent="0.2">
      <c r="A1255" s="477"/>
      <c r="B1255" s="135"/>
      <c r="C1255" s="136"/>
      <c r="D1255" s="137"/>
      <c r="E1255" s="138"/>
      <c r="F1255" s="137"/>
      <c r="G1255" s="127"/>
      <c r="H1255" s="143"/>
      <c r="I1255" s="143"/>
      <c r="K1255" s="6"/>
      <c r="L1255" s="6"/>
    </row>
    <row r="1256" spans="1:12" x14ac:dyDescent="0.2">
      <c r="A1256" s="477"/>
      <c r="B1256" s="135"/>
      <c r="C1256" s="136"/>
      <c r="D1256" s="137"/>
      <c r="E1256" s="138"/>
      <c r="F1256" s="137"/>
      <c r="G1256" s="127"/>
      <c r="H1256" s="143"/>
      <c r="I1256" s="143"/>
      <c r="K1256" s="6"/>
      <c r="L1256" s="6"/>
    </row>
    <row r="1257" spans="1:12" x14ac:dyDescent="0.2">
      <c r="A1257" s="477"/>
      <c r="B1257" s="135"/>
      <c r="C1257" s="136"/>
      <c r="D1257" s="137"/>
      <c r="E1257" s="138"/>
      <c r="F1257" s="137"/>
      <c r="G1257" s="127"/>
      <c r="H1257" s="143"/>
      <c r="I1257" s="143"/>
      <c r="K1257" s="6"/>
      <c r="L1257" s="6"/>
    </row>
    <row r="1258" spans="1:12" x14ac:dyDescent="0.2">
      <c r="A1258" s="477"/>
      <c r="B1258" s="135"/>
      <c r="C1258" s="136"/>
      <c r="D1258" s="137"/>
      <c r="E1258" s="138"/>
      <c r="F1258" s="137"/>
      <c r="G1258" s="127"/>
      <c r="H1258" s="143"/>
      <c r="I1258" s="143"/>
      <c r="K1258" s="6"/>
      <c r="L1258" s="6"/>
    </row>
    <row r="1259" spans="1:12" x14ac:dyDescent="0.2">
      <c r="A1259" s="477"/>
      <c r="B1259" s="135"/>
      <c r="C1259" s="136"/>
      <c r="D1259" s="137"/>
      <c r="E1259" s="138"/>
      <c r="F1259" s="137"/>
      <c r="G1259" s="127"/>
      <c r="H1259" s="143"/>
      <c r="I1259" s="143"/>
      <c r="K1259" s="6"/>
      <c r="L1259" s="6"/>
    </row>
    <row r="1260" spans="1:12" x14ac:dyDescent="0.2">
      <c r="A1260" s="477"/>
      <c r="B1260" s="135"/>
      <c r="C1260" s="136"/>
      <c r="D1260" s="137"/>
      <c r="E1260" s="138"/>
      <c r="F1260" s="137"/>
      <c r="G1260" s="127"/>
      <c r="H1260" s="143"/>
      <c r="I1260" s="143"/>
      <c r="K1260" s="6"/>
      <c r="L1260" s="6"/>
    </row>
    <row r="1261" spans="1:12" x14ac:dyDescent="0.2">
      <c r="A1261" s="477"/>
      <c r="B1261" s="135"/>
      <c r="C1261" s="136"/>
      <c r="D1261" s="137"/>
      <c r="E1261" s="138"/>
      <c r="F1261" s="137"/>
      <c r="G1261" s="127"/>
      <c r="H1261" s="143"/>
      <c r="I1261" s="143"/>
      <c r="K1261" s="6"/>
      <c r="L1261" s="6"/>
    </row>
    <row r="1262" spans="1:12" x14ac:dyDescent="0.2">
      <c r="A1262" s="477"/>
      <c r="B1262" s="135"/>
      <c r="C1262" s="136"/>
      <c r="D1262" s="137"/>
      <c r="E1262" s="138"/>
      <c r="F1262" s="137"/>
      <c r="G1262" s="127"/>
      <c r="H1262" s="143"/>
      <c r="I1262" s="143"/>
      <c r="K1262" s="6"/>
      <c r="L1262" s="6"/>
    </row>
    <row r="1263" spans="1:12" x14ac:dyDescent="0.2">
      <c r="A1263" s="477"/>
      <c r="B1263" s="135"/>
      <c r="C1263" s="136"/>
      <c r="D1263" s="137"/>
      <c r="E1263" s="138"/>
      <c r="F1263" s="137"/>
      <c r="G1263" s="127"/>
      <c r="H1263" s="143"/>
      <c r="I1263" s="143"/>
      <c r="K1263" s="6"/>
      <c r="L1263" s="6"/>
    </row>
    <row r="1264" spans="1:12" x14ac:dyDescent="0.2">
      <c r="A1264" s="477"/>
      <c r="B1264" s="135"/>
      <c r="C1264" s="136"/>
      <c r="D1264" s="137"/>
      <c r="E1264" s="138"/>
      <c r="F1264" s="137"/>
      <c r="G1264" s="127"/>
      <c r="H1264" s="143"/>
      <c r="I1264" s="143"/>
      <c r="K1264" s="6"/>
      <c r="L1264" s="6"/>
    </row>
    <row r="1265" spans="1:12" x14ac:dyDescent="0.2">
      <c r="A1265" s="477"/>
      <c r="B1265" s="135"/>
      <c r="C1265" s="136"/>
      <c r="D1265" s="137"/>
      <c r="E1265" s="138"/>
      <c r="F1265" s="137"/>
      <c r="G1265" s="127"/>
      <c r="H1265" s="143"/>
      <c r="I1265" s="143"/>
      <c r="K1265" s="6"/>
      <c r="L1265" s="6"/>
    </row>
    <row r="1266" spans="1:12" x14ac:dyDescent="0.2">
      <c r="A1266" s="477"/>
      <c r="B1266" s="135"/>
      <c r="C1266" s="136"/>
      <c r="D1266" s="137"/>
      <c r="E1266" s="138"/>
      <c r="F1266" s="137"/>
      <c r="G1266" s="127"/>
      <c r="H1266" s="143"/>
      <c r="I1266" s="143"/>
      <c r="K1266" s="6"/>
      <c r="L1266" s="6"/>
    </row>
    <row r="1267" spans="1:12" x14ac:dyDescent="0.2">
      <c r="A1267" s="477"/>
      <c r="B1267" s="135"/>
      <c r="C1267" s="136"/>
      <c r="D1267" s="137"/>
      <c r="E1267" s="138"/>
      <c r="F1267" s="137"/>
      <c r="G1267" s="127"/>
      <c r="H1267" s="143"/>
      <c r="I1267" s="143"/>
      <c r="K1267" s="6"/>
      <c r="L1267" s="6"/>
    </row>
    <row r="1268" spans="1:12" x14ac:dyDescent="0.2">
      <c r="A1268" s="477"/>
      <c r="B1268" s="135"/>
      <c r="C1268" s="136"/>
      <c r="D1268" s="137"/>
      <c r="E1268" s="138"/>
      <c r="F1268" s="137"/>
      <c r="G1268" s="127"/>
      <c r="H1268" s="143"/>
      <c r="I1268" s="143"/>
      <c r="K1268" s="6"/>
      <c r="L1268" s="6"/>
    </row>
    <row r="1269" spans="1:12" x14ac:dyDescent="0.2">
      <c r="A1269" s="477"/>
      <c r="B1269" s="135"/>
      <c r="C1269" s="136"/>
      <c r="D1269" s="137"/>
      <c r="E1269" s="138"/>
      <c r="F1269" s="137"/>
      <c r="G1269" s="127"/>
      <c r="H1269" s="143"/>
      <c r="I1269" s="143"/>
      <c r="K1269" s="6"/>
      <c r="L1269" s="6"/>
    </row>
    <row r="1270" spans="1:12" x14ac:dyDescent="0.2">
      <c r="A1270" s="477"/>
      <c r="B1270" s="135"/>
      <c r="C1270" s="136"/>
      <c r="D1270" s="137"/>
      <c r="E1270" s="138"/>
      <c r="F1270" s="137"/>
      <c r="G1270" s="127"/>
      <c r="H1270" s="143"/>
      <c r="I1270" s="143"/>
      <c r="K1270" s="6"/>
      <c r="L1270" s="6"/>
    </row>
    <row r="1271" spans="1:12" x14ac:dyDescent="0.2">
      <c r="A1271" s="477"/>
      <c r="B1271" s="135"/>
      <c r="C1271" s="136"/>
      <c r="D1271" s="137"/>
      <c r="E1271" s="138"/>
      <c r="F1271" s="137"/>
      <c r="G1271" s="127"/>
      <c r="H1271" s="143"/>
      <c r="I1271" s="143"/>
      <c r="K1271" s="6"/>
      <c r="L1271" s="6"/>
    </row>
    <row r="1272" spans="1:12" x14ac:dyDescent="0.2">
      <c r="A1272" s="477"/>
      <c r="B1272" s="135"/>
      <c r="C1272" s="136"/>
      <c r="D1272" s="137"/>
      <c r="E1272" s="138"/>
      <c r="F1272" s="137"/>
      <c r="G1272" s="127"/>
      <c r="H1272" s="143"/>
      <c r="I1272" s="143"/>
      <c r="K1272" s="6"/>
      <c r="L1272" s="6"/>
    </row>
    <row r="1273" spans="1:12" x14ac:dyDescent="0.2">
      <c r="A1273" s="477"/>
      <c r="B1273" s="135"/>
      <c r="C1273" s="136"/>
      <c r="D1273" s="137"/>
      <c r="E1273" s="138"/>
      <c r="F1273" s="137"/>
      <c r="G1273" s="127"/>
      <c r="H1273" s="143"/>
      <c r="I1273" s="143"/>
      <c r="K1273" s="6"/>
      <c r="L1273" s="6"/>
    </row>
    <row r="1274" spans="1:12" x14ac:dyDescent="0.2">
      <c r="A1274" s="477"/>
      <c r="B1274" s="135"/>
      <c r="C1274" s="136"/>
      <c r="D1274" s="137"/>
      <c r="E1274" s="138"/>
      <c r="F1274" s="137"/>
      <c r="G1274" s="127"/>
      <c r="H1274" s="143"/>
      <c r="I1274" s="143"/>
      <c r="K1274" s="6"/>
      <c r="L1274" s="6"/>
    </row>
    <row r="1275" spans="1:12" x14ac:dyDescent="0.2">
      <c r="A1275" s="477"/>
      <c r="B1275" s="135"/>
      <c r="C1275" s="136"/>
      <c r="D1275" s="137"/>
      <c r="E1275" s="138"/>
      <c r="F1275" s="137"/>
      <c r="G1275" s="127"/>
      <c r="H1275" s="143"/>
      <c r="I1275" s="143"/>
      <c r="K1275" s="6"/>
      <c r="L1275" s="6"/>
    </row>
    <row r="1276" spans="1:12" x14ac:dyDescent="0.2">
      <c r="A1276" s="477"/>
      <c r="B1276" s="135"/>
      <c r="C1276" s="136"/>
      <c r="D1276" s="137"/>
      <c r="E1276" s="138"/>
      <c r="F1276" s="137"/>
      <c r="G1276" s="127"/>
      <c r="H1276" s="143"/>
      <c r="I1276" s="143"/>
      <c r="K1276" s="6"/>
      <c r="L1276" s="6"/>
    </row>
    <row r="1277" spans="1:12" x14ac:dyDescent="0.2">
      <c r="A1277" s="477"/>
      <c r="B1277" s="135"/>
      <c r="C1277" s="136"/>
      <c r="D1277" s="137"/>
      <c r="E1277" s="138"/>
      <c r="F1277" s="137"/>
      <c r="G1277" s="127"/>
      <c r="H1277" s="143"/>
      <c r="I1277" s="143"/>
      <c r="K1277" s="6"/>
      <c r="L1277" s="6"/>
    </row>
    <row r="1278" spans="1:12" x14ac:dyDescent="0.2">
      <c r="A1278" s="477"/>
      <c r="B1278" s="135"/>
      <c r="C1278" s="136"/>
      <c r="D1278" s="137"/>
      <c r="E1278" s="138"/>
      <c r="F1278" s="137"/>
      <c r="G1278" s="127"/>
      <c r="H1278" s="143"/>
      <c r="I1278" s="143"/>
      <c r="K1278" s="6"/>
      <c r="L1278" s="6"/>
    </row>
    <row r="1279" spans="1:12" x14ac:dyDescent="0.2">
      <c r="A1279" s="477"/>
      <c r="B1279" s="135"/>
      <c r="C1279" s="136"/>
      <c r="D1279" s="137"/>
      <c r="E1279" s="138"/>
      <c r="F1279" s="137"/>
      <c r="G1279" s="127"/>
      <c r="H1279" s="143"/>
      <c r="I1279" s="143"/>
      <c r="K1279" s="6"/>
      <c r="L1279" s="6"/>
    </row>
    <row r="1280" spans="1:12" x14ac:dyDescent="0.2">
      <c r="A1280" s="477"/>
      <c r="B1280" s="135"/>
      <c r="C1280" s="136"/>
      <c r="D1280" s="137"/>
      <c r="E1280" s="138"/>
      <c r="F1280" s="137"/>
      <c r="G1280" s="127"/>
      <c r="H1280" s="143"/>
      <c r="I1280" s="143"/>
      <c r="K1280" s="6"/>
      <c r="L1280" s="6"/>
    </row>
    <row r="1281" spans="1:12" x14ac:dyDescent="0.2">
      <c r="A1281" s="477"/>
      <c r="B1281" s="135"/>
      <c r="C1281" s="136"/>
      <c r="D1281" s="137"/>
      <c r="E1281" s="138"/>
      <c r="F1281" s="137"/>
      <c r="G1281" s="127"/>
      <c r="H1281" s="143"/>
      <c r="I1281" s="143"/>
      <c r="K1281" s="6"/>
      <c r="L1281" s="6"/>
    </row>
    <row r="1282" spans="1:12" x14ac:dyDescent="0.2">
      <c r="A1282" s="477"/>
      <c r="B1282" s="135"/>
      <c r="C1282" s="136"/>
      <c r="D1282" s="137"/>
      <c r="E1282" s="138"/>
      <c r="F1282" s="137"/>
      <c r="G1282" s="127"/>
      <c r="H1282" s="143"/>
      <c r="I1282" s="143"/>
      <c r="K1282" s="6"/>
      <c r="L1282" s="6"/>
    </row>
    <row r="1283" spans="1:12" x14ac:dyDescent="0.2">
      <c r="A1283" s="477"/>
      <c r="B1283" s="135"/>
      <c r="C1283" s="136"/>
      <c r="D1283" s="137"/>
      <c r="E1283" s="138"/>
      <c r="F1283" s="137"/>
      <c r="G1283" s="127"/>
      <c r="H1283" s="143"/>
      <c r="I1283" s="143"/>
      <c r="K1283" s="6"/>
      <c r="L1283" s="6"/>
    </row>
    <row r="1284" spans="1:12" x14ac:dyDescent="0.2">
      <c r="A1284" s="477"/>
      <c r="B1284" s="135"/>
      <c r="C1284" s="136"/>
      <c r="D1284" s="137"/>
      <c r="E1284" s="138"/>
      <c r="F1284" s="137"/>
      <c r="G1284" s="127"/>
      <c r="H1284" s="143"/>
      <c r="I1284" s="143"/>
      <c r="K1284" s="6"/>
      <c r="L1284" s="6"/>
    </row>
    <row r="1285" spans="1:12" x14ac:dyDescent="0.2">
      <c r="A1285" s="477"/>
      <c r="B1285" s="135"/>
      <c r="C1285" s="136"/>
      <c r="D1285" s="137"/>
      <c r="E1285" s="138"/>
      <c r="F1285" s="137"/>
      <c r="G1285" s="127"/>
      <c r="H1285" s="143"/>
      <c r="I1285" s="143"/>
      <c r="K1285" s="6"/>
      <c r="L1285" s="6"/>
    </row>
    <row r="1286" spans="1:12" x14ac:dyDescent="0.2">
      <c r="A1286" s="477"/>
      <c r="B1286" s="135"/>
      <c r="C1286" s="136"/>
      <c r="D1286" s="137"/>
      <c r="E1286" s="138"/>
      <c r="F1286" s="137"/>
      <c r="G1286" s="127"/>
      <c r="H1286" s="143"/>
      <c r="I1286" s="143"/>
      <c r="K1286" s="6"/>
      <c r="L1286" s="6"/>
    </row>
    <row r="1287" spans="1:12" x14ac:dyDescent="0.2">
      <c r="A1287" s="477"/>
      <c r="B1287" s="135"/>
      <c r="C1287" s="136"/>
      <c r="D1287" s="137"/>
      <c r="E1287" s="138"/>
      <c r="F1287" s="137"/>
      <c r="G1287" s="127"/>
      <c r="H1287" s="143"/>
      <c r="I1287" s="143"/>
      <c r="K1287" s="6"/>
      <c r="L1287" s="6"/>
    </row>
    <row r="1288" spans="1:12" x14ac:dyDescent="0.2">
      <c r="A1288" s="477"/>
      <c r="B1288" s="135"/>
      <c r="C1288" s="136"/>
      <c r="D1288" s="137"/>
      <c r="E1288" s="138"/>
      <c r="F1288" s="137"/>
      <c r="G1288" s="127"/>
      <c r="H1288" s="143"/>
      <c r="I1288" s="143"/>
      <c r="K1288" s="6"/>
      <c r="L1288" s="6"/>
    </row>
    <row r="1289" spans="1:12" x14ac:dyDescent="0.2">
      <c r="A1289" s="477"/>
      <c r="B1289" s="135"/>
      <c r="C1289" s="136"/>
      <c r="D1289" s="137"/>
      <c r="E1289" s="138"/>
      <c r="F1289" s="137"/>
      <c r="G1289" s="127"/>
      <c r="H1289" s="143"/>
      <c r="I1289" s="143"/>
      <c r="K1289" s="6"/>
      <c r="L1289" s="6"/>
    </row>
    <row r="1290" spans="1:12" x14ac:dyDescent="0.2">
      <c r="A1290" s="477"/>
      <c r="B1290" s="135"/>
      <c r="C1290" s="136"/>
      <c r="D1290" s="137"/>
      <c r="E1290" s="138"/>
      <c r="F1290" s="137"/>
      <c r="G1290" s="127"/>
      <c r="H1290" s="143"/>
      <c r="I1290" s="143"/>
      <c r="K1290" s="6"/>
      <c r="L1290" s="6"/>
    </row>
    <row r="1291" spans="1:12" x14ac:dyDescent="0.2">
      <c r="A1291" s="477"/>
      <c r="B1291" s="135"/>
      <c r="C1291" s="136"/>
      <c r="D1291" s="137"/>
      <c r="E1291" s="138"/>
      <c r="F1291" s="137"/>
      <c r="G1291" s="127"/>
      <c r="H1291" s="143"/>
      <c r="I1291" s="143"/>
      <c r="K1291" s="6"/>
      <c r="L1291" s="6"/>
    </row>
    <row r="1292" spans="1:12" x14ac:dyDescent="0.2">
      <c r="A1292" s="477"/>
      <c r="B1292" s="135"/>
      <c r="C1292" s="136"/>
      <c r="D1292" s="137"/>
      <c r="E1292" s="138"/>
      <c r="F1292" s="137"/>
      <c r="G1292" s="127"/>
      <c r="H1292" s="143"/>
      <c r="I1292" s="143"/>
      <c r="K1292" s="6"/>
      <c r="L1292" s="6"/>
    </row>
    <row r="1293" spans="1:12" x14ac:dyDescent="0.2">
      <c r="A1293" s="477"/>
      <c r="B1293" s="135"/>
      <c r="C1293" s="136"/>
      <c r="D1293" s="137"/>
      <c r="E1293" s="138"/>
      <c r="F1293" s="137"/>
      <c r="G1293" s="127"/>
      <c r="H1293" s="143"/>
      <c r="I1293" s="143"/>
      <c r="K1293" s="6"/>
      <c r="L1293" s="6"/>
    </row>
    <row r="1294" spans="1:12" x14ac:dyDescent="0.2">
      <c r="A1294" s="477"/>
      <c r="B1294" s="135"/>
      <c r="C1294" s="136"/>
      <c r="D1294" s="137"/>
      <c r="E1294" s="138"/>
      <c r="F1294" s="137"/>
      <c r="G1294" s="127"/>
      <c r="H1294" s="143"/>
      <c r="I1294" s="143"/>
      <c r="K1294" s="6"/>
      <c r="L1294" s="6"/>
    </row>
    <row r="1295" spans="1:12" x14ac:dyDescent="0.2">
      <c r="A1295" s="477"/>
      <c r="B1295" s="135"/>
      <c r="C1295" s="136"/>
      <c r="D1295" s="137"/>
      <c r="E1295" s="138"/>
      <c r="F1295" s="137"/>
      <c r="G1295" s="127"/>
      <c r="H1295" s="143"/>
      <c r="I1295" s="143"/>
      <c r="K1295" s="6"/>
      <c r="L1295" s="6"/>
    </row>
    <row r="1296" spans="1:12" x14ac:dyDescent="0.2">
      <c r="A1296" s="477"/>
      <c r="B1296" s="135"/>
      <c r="C1296" s="136"/>
      <c r="D1296" s="137"/>
      <c r="E1296" s="138"/>
      <c r="F1296" s="137"/>
      <c r="G1296" s="127"/>
      <c r="H1296" s="143"/>
      <c r="I1296" s="143"/>
      <c r="K1296" s="6"/>
      <c r="L1296" s="6"/>
    </row>
    <row r="1297" spans="1:12" x14ac:dyDescent="0.2">
      <c r="A1297" s="477"/>
      <c r="B1297" s="135"/>
      <c r="C1297" s="136"/>
      <c r="D1297" s="137"/>
      <c r="E1297" s="138"/>
      <c r="F1297" s="137"/>
      <c r="G1297" s="127"/>
      <c r="H1297" s="143"/>
      <c r="I1297" s="143"/>
      <c r="K1297" s="6"/>
      <c r="L1297" s="6"/>
    </row>
    <row r="1298" spans="1:12" x14ac:dyDescent="0.2">
      <c r="A1298" s="477"/>
      <c r="B1298" s="135"/>
      <c r="C1298" s="136"/>
      <c r="D1298" s="137"/>
      <c r="E1298" s="138"/>
      <c r="F1298" s="137"/>
      <c r="G1298" s="127"/>
      <c r="H1298" s="143"/>
      <c r="I1298" s="143"/>
      <c r="K1298" s="6"/>
      <c r="L1298" s="6"/>
    </row>
    <row r="1299" spans="1:12" x14ac:dyDescent="0.2">
      <c r="A1299" s="477"/>
      <c r="B1299" s="135"/>
      <c r="C1299" s="136"/>
      <c r="D1299" s="137"/>
      <c r="E1299" s="138"/>
      <c r="F1299" s="137"/>
      <c r="G1299" s="127"/>
      <c r="H1299" s="143"/>
      <c r="I1299" s="143"/>
      <c r="K1299" s="6"/>
      <c r="L1299" s="6"/>
    </row>
    <row r="1300" spans="1:12" x14ac:dyDescent="0.2">
      <c r="A1300" s="477"/>
      <c r="B1300" s="135"/>
      <c r="C1300" s="136"/>
      <c r="D1300" s="137"/>
      <c r="E1300" s="138"/>
      <c r="F1300" s="137"/>
      <c r="G1300" s="127"/>
      <c r="H1300" s="143"/>
      <c r="I1300" s="143"/>
      <c r="K1300" s="6"/>
      <c r="L1300" s="6"/>
    </row>
    <row r="1301" spans="1:12" x14ac:dyDescent="0.2">
      <c r="A1301" s="477"/>
      <c r="B1301" s="135"/>
      <c r="C1301" s="136"/>
      <c r="D1301" s="137"/>
      <c r="E1301" s="138"/>
      <c r="F1301" s="137"/>
      <c r="G1301" s="127"/>
      <c r="H1301" s="143"/>
      <c r="I1301" s="143"/>
      <c r="K1301" s="6"/>
      <c r="L1301" s="6"/>
    </row>
    <row r="1302" spans="1:12" x14ac:dyDescent="0.2">
      <c r="A1302" s="477"/>
      <c r="B1302" s="135"/>
      <c r="C1302" s="136"/>
      <c r="D1302" s="137"/>
      <c r="E1302" s="138"/>
      <c r="F1302" s="137"/>
      <c r="G1302" s="127"/>
      <c r="H1302" s="143"/>
      <c r="I1302" s="143"/>
      <c r="K1302" s="6"/>
      <c r="L1302" s="6"/>
    </row>
    <row r="1303" spans="1:12" x14ac:dyDescent="0.2">
      <c r="A1303" s="477"/>
      <c r="B1303" s="135"/>
      <c r="C1303" s="136"/>
      <c r="D1303" s="137"/>
      <c r="E1303" s="138"/>
      <c r="F1303" s="137"/>
      <c r="G1303" s="127"/>
      <c r="H1303" s="143"/>
      <c r="I1303" s="143"/>
      <c r="K1303" s="6"/>
      <c r="L1303" s="6"/>
    </row>
    <row r="1304" spans="1:12" x14ac:dyDescent="0.2">
      <c r="A1304" s="477"/>
      <c r="B1304" s="135"/>
      <c r="C1304" s="136"/>
      <c r="D1304" s="137"/>
      <c r="E1304" s="138"/>
      <c r="F1304" s="137"/>
      <c r="G1304" s="127"/>
      <c r="H1304" s="143"/>
      <c r="I1304" s="143"/>
      <c r="K1304" s="6"/>
      <c r="L1304" s="6"/>
    </row>
    <row r="1305" spans="1:12" x14ac:dyDescent="0.2">
      <c r="A1305" s="477"/>
      <c r="B1305" s="135"/>
      <c r="C1305" s="136"/>
      <c r="D1305" s="137"/>
      <c r="E1305" s="138"/>
      <c r="F1305" s="137"/>
      <c r="G1305" s="127"/>
      <c r="H1305" s="143"/>
      <c r="I1305" s="143"/>
      <c r="K1305" s="6"/>
      <c r="L1305" s="6"/>
    </row>
    <row r="1306" spans="1:12" x14ac:dyDescent="0.2">
      <c r="A1306" s="477"/>
      <c r="B1306" s="135"/>
      <c r="C1306" s="136"/>
      <c r="D1306" s="137"/>
      <c r="E1306" s="138"/>
      <c r="F1306" s="137"/>
      <c r="G1306" s="127"/>
      <c r="H1306" s="143"/>
      <c r="I1306" s="143"/>
      <c r="K1306" s="6"/>
      <c r="L1306" s="6"/>
    </row>
    <row r="1307" spans="1:12" x14ac:dyDescent="0.2">
      <c r="A1307" s="477"/>
      <c r="B1307" s="135"/>
      <c r="C1307" s="136"/>
      <c r="D1307" s="137"/>
      <c r="E1307" s="138"/>
      <c r="F1307" s="137"/>
      <c r="G1307" s="127"/>
      <c r="H1307" s="143"/>
      <c r="I1307" s="143"/>
      <c r="K1307" s="6"/>
      <c r="L1307" s="6"/>
    </row>
    <row r="1308" spans="1:12" x14ac:dyDescent="0.2">
      <c r="A1308" s="477"/>
      <c r="B1308" s="135"/>
      <c r="C1308" s="136"/>
      <c r="D1308" s="137"/>
      <c r="E1308" s="138"/>
      <c r="F1308" s="137"/>
      <c r="G1308" s="127"/>
      <c r="H1308" s="143"/>
      <c r="I1308" s="143"/>
      <c r="K1308" s="6"/>
      <c r="L1308" s="6"/>
    </row>
    <row r="1309" spans="1:12" x14ac:dyDescent="0.2">
      <c r="A1309" s="477"/>
      <c r="B1309" s="135"/>
      <c r="C1309" s="136"/>
      <c r="D1309" s="137"/>
      <c r="E1309" s="138"/>
      <c r="F1309" s="137"/>
      <c r="G1309" s="127"/>
      <c r="H1309" s="143"/>
      <c r="I1309" s="143"/>
      <c r="K1309" s="6"/>
      <c r="L1309" s="6"/>
    </row>
    <row r="1310" spans="1:12" x14ac:dyDescent="0.2">
      <c r="A1310" s="477"/>
      <c r="B1310" s="135"/>
      <c r="C1310" s="136"/>
      <c r="D1310" s="137"/>
      <c r="E1310" s="138"/>
      <c r="F1310" s="137"/>
      <c r="G1310" s="127"/>
      <c r="H1310" s="143"/>
      <c r="I1310" s="143"/>
      <c r="K1310" s="6"/>
      <c r="L1310" s="6"/>
    </row>
    <row r="1311" spans="1:12" x14ac:dyDescent="0.2">
      <c r="A1311" s="477"/>
      <c r="B1311" s="135"/>
      <c r="C1311" s="136"/>
      <c r="D1311" s="137"/>
      <c r="E1311" s="138"/>
      <c r="F1311" s="137"/>
      <c r="G1311" s="127"/>
      <c r="H1311" s="143"/>
      <c r="I1311" s="143"/>
      <c r="K1311" s="6"/>
      <c r="L1311" s="6"/>
    </row>
    <row r="1312" spans="1:12" x14ac:dyDescent="0.2">
      <c r="A1312" s="477"/>
      <c r="B1312" s="135"/>
      <c r="C1312" s="136"/>
      <c r="D1312" s="137"/>
      <c r="E1312" s="138"/>
      <c r="F1312" s="137"/>
      <c r="G1312" s="127"/>
      <c r="H1312" s="143"/>
      <c r="I1312" s="143"/>
      <c r="K1312" s="6"/>
      <c r="L1312" s="6"/>
    </row>
    <row r="1313" spans="1:12" x14ac:dyDescent="0.2">
      <c r="A1313" s="477"/>
      <c r="B1313" s="135"/>
      <c r="C1313" s="136"/>
      <c r="D1313" s="137"/>
      <c r="E1313" s="138"/>
      <c r="F1313" s="137"/>
      <c r="G1313" s="127"/>
      <c r="H1313" s="143"/>
      <c r="I1313" s="143"/>
      <c r="K1313" s="6"/>
      <c r="L1313" s="6"/>
    </row>
    <row r="1314" spans="1:12" x14ac:dyDescent="0.2">
      <c r="A1314" s="477"/>
      <c r="B1314" s="135"/>
      <c r="C1314" s="136"/>
      <c r="D1314" s="137"/>
      <c r="E1314" s="138"/>
      <c r="F1314" s="137"/>
      <c r="G1314" s="127"/>
      <c r="H1314" s="143"/>
      <c r="I1314" s="143"/>
      <c r="K1314" s="6"/>
      <c r="L1314" s="6"/>
    </row>
    <row r="1315" spans="1:12" x14ac:dyDescent="0.2">
      <c r="A1315" s="477"/>
      <c r="B1315" s="135"/>
      <c r="C1315" s="136"/>
      <c r="D1315" s="137"/>
      <c r="E1315" s="138"/>
      <c r="F1315" s="137"/>
      <c r="G1315" s="127"/>
      <c r="H1315" s="143"/>
      <c r="I1315" s="143"/>
      <c r="K1315" s="6"/>
      <c r="L1315" s="6"/>
    </row>
    <row r="1316" spans="1:12" x14ac:dyDescent="0.2">
      <c r="A1316" s="477"/>
      <c r="B1316" s="135"/>
      <c r="C1316" s="136"/>
      <c r="D1316" s="137"/>
      <c r="E1316" s="138"/>
      <c r="F1316" s="137"/>
      <c r="G1316" s="127"/>
      <c r="H1316" s="143"/>
      <c r="I1316" s="143"/>
      <c r="K1316" s="6"/>
      <c r="L1316" s="6"/>
    </row>
    <row r="1317" spans="1:12" x14ac:dyDescent="0.2">
      <c r="A1317" s="477"/>
      <c r="B1317" s="135"/>
      <c r="C1317" s="136"/>
      <c r="D1317" s="137"/>
      <c r="E1317" s="138"/>
      <c r="F1317" s="137"/>
      <c r="G1317" s="127"/>
      <c r="H1317" s="143"/>
      <c r="I1317" s="143"/>
      <c r="K1317" s="6"/>
      <c r="L1317" s="6"/>
    </row>
    <row r="1318" spans="1:12" x14ac:dyDescent="0.2">
      <c r="A1318" s="477"/>
      <c r="B1318" s="135"/>
      <c r="C1318" s="136"/>
      <c r="D1318" s="137"/>
      <c r="E1318" s="138"/>
      <c r="F1318" s="137"/>
      <c r="G1318" s="127"/>
      <c r="H1318" s="143"/>
      <c r="I1318" s="143"/>
      <c r="K1318" s="6"/>
      <c r="L1318" s="6"/>
    </row>
    <row r="1319" spans="1:12" x14ac:dyDescent="0.2">
      <c r="A1319" s="477"/>
      <c r="B1319" s="135"/>
      <c r="C1319" s="136"/>
      <c r="D1319" s="137"/>
      <c r="E1319" s="138"/>
      <c r="F1319" s="137"/>
      <c r="G1319" s="127"/>
      <c r="H1319" s="143"/>
      <c r="I1319" s="143"/>
      <c r="K1319" s="6"/>
      <c r="L1319" s="6"/>
    </row>
    <row r="1320" spans="1:12" x14ac:dyDescent="0.2">
      <c r="A1320" s="477"/>
      <c r="B1320" s="135"/>
      <c r="C1320" s="136"/>
      <c r="D1320" s="137"/>
      <c r="E1320" s="138"/>
      <c r="F1320" s="137"/>
      <c r="G1320" s="127"/>
      <c r="H1320" s="143"/>
      <c r="I1320" s="143"/>
      <c r="K1320" s="6"/>
      <c r="L1320" s="6"/>
    </row>
    <row r="1321" spans="1:12" x14ac:dyDescent="0.2">
      <c r="A1321" s="477"/>
      <c r="B1321" s="135"/>
      <c r="C1321" s="136"/>
      <c r="D1321" s="137"/>
      <c r="E1321" s="138"/>
      <c r="F1321" s="137"/>
      <c r="G1321" s="127"/>
      <c r="H1321" s="143"/>
      <c r="I1321" s="143"/>
      <c r="K1321" s="6"/>
      <c r="L1321" s="6"/>
    </row>
    <row r="1322" spans="1:12" x14ac:dyDescent="0.2">
      <c r="A1322" s="477"/>
      <c r="B1322" s="135"/>
      <c r="C1322" s="136"/>
      <c r="D1322" s="137"/>
      <c r="E1322" s="138"/>
      <c r="F1322" s="137"/>
      <c r="G1322" s="127"/>
      <c r="H1322" s="143"/>
      <c r="I1322" s="143"/>
      <c r="K1322" s="6"/>
      <c r="L1322" s="6"/>
    </row>
    <row r="1323" spans="1:12" x14ac:dyDescent="0.2">
      <c r="A1323" s="477"/>
      <c r="B1323" s="135"/>
      <c r="C1323" s="136"/>
      <c r="D1323" s="137"/>
      <c r="E1323" s="138"/>
      <c r="F1323" s="137"/>
      <c r="G1323" s="127"/>
      <c r="H1323" s="143"/>
      <c r="I1323" s="143"/>
      <c r="K1323" s="6"/>
      <c r="L1323" s="6"/>
    </row>
    <row r="1324" spans="1:12" x14ac:dyDescent="0.2">
      <c r="A1324" s="477"/>
      <c r="B1324" s="135"/>
      <c r="C1324" s="136"/>
      <c r="D1324" s="137"/>
      <c r="E1324" s="138"/>
      <c r="F1324" s="137"/>
      <c r="G1324" s="127"/>
      <c r="H1324" s="143"/>
      <c r="I1324" s="143"/>
      <c r="K1324" s="6"/>
      <c r="L1324" s="6"/>
    </row>
    <row r="1325" spans="1:12" x14ac:dyDescent="0.2">
      <c r="A1325" s="477"/>
      <c r="B1325" s="135"/>
      <c r="C1325" s="136"/>
      <c r="D1325" s="137"/>
      <c r="E1325" s="138"/>
      <c r="F1325" s="137"/>
      <c r="G1325" s="127"/>
      <c r="H1325" s="143"/>
      <c r="I1325" s="143"/>
      <c r="K1325" s="6"/>
      <c r="L1325" s="6"/>
    </row>
    <row r="1326" spans="1:12" x14ac:dyDescent="0.2">
      <c r="A1326" s="477"/>
      <c r="B1326" s="135"/>
      <c r="C1326" s="136"/>
      <c r="D1326" s="137"/>
      <c r="E1326" s="138"/>
      <c r="F1326" s="137"/>
      <c r="G1326" s="127"/>
      <c r="H1326" s="143"/>
      <c r="I1326" s="143"/>
      <c r="K1326" s="6"/>
      <c r="L1326" s="6"/>
    </row>
    <row r="1327" spans="1:12" x14ac:dyDescent="0.2">
      <c r="A1327" s="477"/>
      <c r="B1327" s="135"/>
      <c r="C1327" s="136"/>
      <c r="D1327" s="137"/>
      <c r="E1327" s="138"/>
      <c r="F1327" s="137"/>
      <c r="G1327" s="127"/>
      <c r="H1327" s="143"/>
      <c r="I1327" s="143"/>
      <c r="K1327" s="6"/>
      <c r="L1327" s="6"/>
    </row>
    <row r="1328" spans="1:12" x14ac:dyDescent="0.2">
      <c r="A1328" s="477"/>
      <c r="B1328" s="135"/>
      <c r="C1328" s="136"/>
      <c r="D1328" s="137"/>
      <c r="E1328" s="138"/>
      <c r="F1328" s="137"/>
      <c r="G1328" s="127"/>
      <c r="H1328" s="143"/>
      <c r="I1328" s="143"/>
      <c r="K1328" s="6"/>
      <c r="L1328" s="6"/>
    </row>
    <row r="1329" spans="1:12" x14ac:dyDescent="0.2">
      <c r="A1329" s="477"/>
      <c r="B1329" s="135"/>
      <c r="C1329" s="136"/>
      <c r="D1329" s="137"/>
      <c r="E1329" s="138"/>
      <c r="F1329" s="137"/>
      <c r="G1329" s="127"/>
      <c r="H1329" s="143"/>
      <c r="I1329" s="143"/>
      <c r="K1329" s="6"/>
      <c r="L1329" s="6"/>
    </row>
    <row r="1330" spans="1:12" x14ac:dyDescent="0.2">
      <c r="A1330" s="477"/>
      <c r="B1330" s="135"/>
      <c r="C1330" s="136"/>
      <c r="D1330" s="137"/>
      <c r="E1330" s="138"/>
      <c r="F1330" s="137"/>
      <c r="G1330" s="127"/>
      <c r="H1330" s="143"/>
      <c r="I1330" s="143"/>
      <c r="K1330" s="6"/>
      <c r="L1330" s="6"/>
    </row>
    <row r="1331" spans="1:12" x14ac:dyDescent="0.2">
      <c r="A1331" s="477"/>
      <c r="B1331" s="135"/>
      <c r="C1331" s="136"/>
      <c r="D1331" s="137"/>
      <c r="E1331" s="138"/>
      <c r="F1331" s="137"/>
      <c r="G1331" s="127"/>
      <c r="H1331" s="143"/>
      <c r="I1331" s="143"/>
      <c r="K1331" s="6"/>
      <c r="L1331" s="6"/>
    </row>
    <row r="1332" spans="1:12" x14ac:dyDescent="0.2">
      <c r="A1332" s="477"/>
      <c r="B1332" s="135"/>
      <c r="C1332" s="136"/>
      <c r="D1332" s="137"/>
      <c r="E1332" s="138"/>
      <c r="F1332" s="137"/>
      <c r="G1332" s="127"/>
      <c r="H1332" s="143"/>
      <c r="I1332" s="143"/>
      <c r="K1332" s="6"/>
      <c r="L1332" s="6"/>
    </row>
    <row r="1333" spans="1:12" x14ac:dyDescent="0.2">
      <c r="A1333" s="477"/>
      <c r="B1333" s="135"/>
      <c r="C1333" s="136"/>
      <c r="D1333" s="137"/>
      <c r="E1333" s="138"/>
      <c r="F1333" s="137"/>
      <c r="G1333" s="127"/>
      <c r="H1333" s="143"/>
      <c r="I1333" s="143"/>
      <c r="K1333" s="6"/>
      <c r="L1333" s="6"/>
    </row>
    <row r="1334" spans="1:12" x14ac:dyDescent="0.2">
      <c r="A1334" s="477"/>
      <c r="B1334" s="135"/>
      <c r="C1334" s="136"/>
      <c r="D1334" s="137"/>
      <c r="E1334" s="138"/>
      <c r="F1334" s="137"/>
      <c r="G1334" s="127"/>
      <c r="H1334" s="143"/>
      <c r="I1334" s="143"/>
      <c r="K1334" s="6"/>
      <c r="L1334" s="6"/>
    </row>
    <row r="1335" spans="1:12" x14ac:dyDescent="0.2">
      <c r="A1335" s="477"/>
      <c r="B1335" s="135"/>
      <c r="C1335" s="136"/>
      <c r="D1335" s="137"/>
      <c r="E1335" s="138"/>
      <c r="F1335" s="137"/>
      <c r="G1335" s="127"/>
      <c r="H1335" s="143"/>
      <c r="I1335" s="143"/>
      <c r="K1335" s="6"/>
      <c r="L1335" s="6"/>
    </row>
    <row r="1336" spans="1:12" x14ac:dyDescent="0.2">
      <c r="A1336" s="477"/>
      <c r="B1336" s="135"/>
      <c r="C1336" s="136"/>
      <c r="D1336" s="137"/>
      <c r="E1336" s="138"/>
      <c r="F1336" s="137"/>
      <c r="G1336" s="127"/>
      <c r="H1336" s="143"/>
      <c r="I1336" s="143"/>
      <c r="K1336" s="6"/>
      <c r="L1336" s="6"/>
    </row>
    <row r="1337" spans="1:12" x14ac:dyDescent="0.2">
      <c r="A1337" s="477"/>
      <c r="B1337" s="135"/>
      <c r="C1337" s="136"/>
      <c r="D1337" s="137"/>
      <c r="E1337" s="138"/>
      <c r="F1337" s="137"/>
      <c r="G1337" s="127"/>
      <c r="H1337" s="143"/>
      <c r="I1337" s="143"/>
      <c r="K1337" s="6"/>
      <c r="L1337" s="6"/>
    </row>
    <row r="1338" spans="1:12" x14ac:dyDescent="0.2">
      <c r="A1338" s="477"/>
      <c r="B1338" s="135"/>
      <c r="C1338" s="136"/>
      <c r="D1338" s="137"/>
      <c r="E1338" s="138"/>
      <c r="F1338" s="137"/>
      <c r="G1338" s="127"/>
      <c r="H1338" s="143"/>
      <c r="I1338" s="143"/>
      <c r="K1338" s="6"/>
      <c r="L1338" s="6"/>
    </row>
    <row r="1339" spans="1:12" x14ac:dyDescent="0.2">
      <c r="A1339" s="477"/>
      <c r="B1339" s="135"/>
      <c r="C1339" s="136"/>
      <c r="D1339" s="137"/>
      <c r="E1339" s="138"/>
      <c r="F1339" s="137"/>
      <c r="G1339" s="127"/>
      <c r="H1339" s="143"/>
      <c r="I1339" s="143"/>
      <c r="K1339" s="6"/>
      <c r="L1339" s="6"/>
    </row>
    <row r="1340" spans="1:12" x14ac:dyDescent="0.2">
      <c r="A1340" s="477"/>
      <c r="B1340" s="135"/>
      <c r="C1340" s="136"/>
      <c r="D1340" s="137"/>
      <c r="E1340" s="138"/>
      <c r="F1340" s="137"/>
      <c r="G1340" s="127"/>
      <c r="H1340" s="143"/>
      <c r="I1340" s="143"/>
      <c r="K1340" s="6"/>
      <c r="L1340" s="6"/>
    </row>
    <row r="1341" spans="1:12" x14ac:dyDescent="0.2">
      <c r="A1341" s="477"/>
      <c r="B1341" s="135"/>
      <c r="C1341" s="136"/>
      <c r="D1341" s="137"/>
      <c r="E1341" s="138"/>
      <c r="F1341" s="137"/>
      <c r="G1341" s="127"/>
      <c r="H1341" s="143"/>
      <c r="I1341" s="143"/>
      <c r="K1341" s="6"/>
      <c r="L1341" s="6"/>
    </row>
    <row r="1342" spans="1:12" x14ac:dyDescent="0.2">
      <c r="A1342" s="477"/>
      <c r="B1342" s="135"/>
      <c r="C1342" s="136"/>
      <c r="D1342" s="137"/>
      <c r="E1342" s="138"/>
      <c r="F1342" s="137"/>
      <c r="G1342" s="127"/>
      <c r="H1342" s="143"/>
      <c r="I1342" s="143"/>
      <c r="K1342" s="6"/>
      <c r="L1342" s="6"/>
    </row>
    <row r="1343" spans="1:12" x14ac:dyDescent="0.2">
      <c r="A1343" s="477"/>
      <c r="B1343" s="135"/>
      <c r="C1343" s="136"/>
      <c r="D1343" s="137"/>
      <c r="E1343" s="138"/>
      <c r="F1343" s="137"/>
      <c r="G1343" s="127"/>
      <c r="H1343" s="143"/>
      <c r="I1343" s="143"/>
      <c r="K1343" s="6"/>
      <c r="L1343" s="6"/>
    </row>
    <row r="1344" spans="1:12" x14ac:dyDescent="0.2">
      <c r="A1344" s="477"/>
      <c r="B1344" s="135"/>
      <c r="C1344" s="136"/>
      <c r="D1344" s="137"/>
      <c r="E1344" s="138"/>
      <c r="F1344" s="137"/>
      <c r="G1344" s="127"/>
      <c r="H1344" s="143"/>
      <c r="I1344" s="143"/>
      <c r="K1344" s="6"/>
      <c r="L1344" s="6"/>
    </row>
    <row r="1345" spans="1:12" x14ac:dyDescent="0.2">
      <c r="A1345" s="477"/>
      <c r="B1345" s="135"/>
      <c r="C1345" s="136"/>
      <c r="D1345" s="137"/>
      <c r="E1345" s="138"/>
      <c r="F1345" s="137"/>
      <c r="G1345" s="127"/>
      <c r="H1345" s="143"/>
      <c r="I1345" s="143"/>
      <c r="K1345" s="6"/>
      <c r="L1345" s="6"/>
    </row>
    <row r="1346" spans="1:12" x14ac:dyDescent="0.2">
      <c r="A1346" s="477"/>
      <c r="B1346" s="135"/>
      <c r="C1346" s="136"/>
      <c r="D1346" s="137"/>
      <c r="E1346" s="138"/>
      <c r="F1346" s="137"/>
      <c r="G1346" s="127"/>
      <c r="H1346" s="143"/>
      <c r="I1346" s="143"/>
      <c r="K1346" s="6"/>
      <c r="L1346" s="6"/>
    </row>
    <row r="1347" spans="1:12" x14ac:dyDescent="0.2">
      <c r="A1347" s="477"/>
      <c r="B1347" s="135"/>
      <c r="C1347" s="136"/>
      <c r="D1347" s="137"/>
      <c r="E1347" s="138"/>
      <c r="F1347" s="137"/>
      <c r="G1347" s="127"/>
      <c r="H1347" s="143"/>
      <c r="I1347" s="143"/>
      <c r="K1347" s="6"/>
      <c r="L1347" s="6"/>
    </row>
    <row r="1348" spans="1:12" x14ac:dyDescent="0.2">
      <c r="A1348" s="477"/>
      <c r="B1348" s="135"/>
      <c r="C1348" s="136"/>
      <c r="D1348" s="137"/>
      <c r="E1348" s="138"/>
      <c r="F1348" s="137"/>
      <c r="G1348" s="127"/>
      <c r="H1348" s="143"/>
      <c r="I1348" s="143"/>
      <c r="K1348" s="6"/>
      <c r="L1348" s="6"/>
    </row>
    <row r="1349" spans="1:12" x14ac:dyDescent="0.2">
      <c r="A1349" s="477"/>
      <c r="B1349" s="135"/>
      <c r="C1349" s="136"/>
      <c r="D1349" s="137"/>
      <c r="E1349" s="138"/>
      <c r="F1349" s="137"/>
      <c r="G1349" s="127"/>
      <c r="H1349" s="143"/>
      <c r="I1349" s="143"/>
      <c r="K1349" s="6"/>
      <c r="L1349" s="6"/>
    </row>
    <row r="1350" spans="1:12" x14ac:dyDescent="0.2">
      <c r="A1350" s="477"/>
      <c r="B1350" s="135"/>
      <c r="C1350" s="136"/>
      <c r="D1350" s="137"/>
      <c r="E1350" s="138"/>
      <c r="F1350" s="137"/>
      <c r="G1350" s="127"/>
      <c r="H1350" s="143"/>
      <c r="I1350" s="143"/>
      <c r="K1350" s="6"/>
      <c r="L1350" s="6"/>
    </row>
    <row r="1351" spans="1:12" x14ac:dyDescent="0.2">
      <c r="A1351" s="477"/>
      <c r="B1351" s="135"/>
      <c r="C1351" s="136"/>
      <c r="D1351" s="137"/>
      <c r="E1351" s="138"/>
      <c r="F1351" s="137"/>
      <c r="G1351" s="127"/>
      <c r="H1351" s="143"/>
      <c r="I1351" s="143"/>
      <c r="K1351" s="6"/>
      <c r="L1351" s="6"/>
    </row>
    <row r="1352" spans="1:12" x14ac:dyDescent="0.2">
      <c r="A1352" s="477"/>
      <c r="B1352" s="135"/>
      <c r="C1352" s="136"/>
      <c r="D1352" s="137"/>
      <c r="E1352" s="138"/>
      <c r="F1352" s="137"/>
      <c r="G1352" s="127"/>
      <c r="H1352" s="143"/>
      <c r="I1352" s="143"/>
      <c r="K1352" s="6"/>
      <c r="L1352" s="6"/>
    </row>
    <row r="1353" spans="1:12" x14ac:dyDescent="0.2">
      <c r="A1353" s="477"/>
      <c r="B1353" s="135"/>
      <c r="C1353" s="136"/>
      <c r="D1353" s="137"/>
      <c r="E1353" s="138"/>
      <c r="F1353" s="137"/>
      <c r="G1353" s="127"/>
      <c r="H1353" s="143"/>
      <c r="I1353" s="143"/>
      <c r="K1353" s="6"/>
      <c r="L1353" s="6"/>
    </row>
    <row r="1354" spans="1:12" x14ac:dyDescent="0.2">
      <c r="A1354" s="477"/>
      <c r="B1354" s="135"/>
      <c r="C1354" s="136"/>
      <c r="D1354" s="137"/>
      <c r="E1354" s="138"/>
      <c r="F1354" s="137"/>
      <c r="G1354" s="127"/>
      <c r="H1354" s="143"/>
      <c r="I1354" s="143"/>
      <c r="K1354" s="6"/>
      <c r="L1354" s="6"/>
    </row>
    <row r="1355" spans="1:12" x14ac:dyDescent="0.2">
      <c r="A1355" s="477"/>
      <c r="B1355" s="135"/>
      <c r="C1355" s="136"/>
      <c r="D1355" s="137"/>
      <c r="E1355" s="138"/>
      <c r="F1355" s="137"/>
      <c r="G1355" s="127"/>
      <c r="H1355" s="143"/>
      <c r="I1355" s="143"/>
      <c r="K1355" s="6"/>
      <c r="L1355" s="6"/>
    </row>
    <row r="1356" spans="1:12" x14ac:dyDescent="0.2">
      <c r="A1356" s="477"/>
      <c r="B1356" s="135"/>
      <c r="C1356" s="136"/>
      <c r="D1356" s="137"/>
      <c r="E1356" s="138"/>
      <c r="F1356" s="137"/>
      <c r="G1356" s="127"/>
      <c r="H1356" s="143"/>
      <c r="I1356" s="143"/>
      <c r="K1356" s="6"/>
      <c r="L1356" s="6"/>
    </row>
    <row r="1357" spans="1:12" x14ac:dyDescent="0.2">
      <c r="A1357" s="477"/>
      <c r="B1357" s="135"/>
      <c r="C1357" s="136"/>
      <c r="D1357" s="137"/>
      <c r="E1357" s="138"/>
      <c r="F1357" s="137"/>
      <c r="G1357" s="127"/>
      <c r="H1357" s="143"/>
      <c r="I1357" s="143"/>
      <c r="K1357" s="6"/>
      <c r="L1357" s="6"/>
    </row>
    <row r="1358" spans="1:12" x14ac:dyDescent="0.2">
      <c r="A1358" s="477"/>
      <c r="B1358" s="135"/>
      <c r="C1358" s="136"/>
      <c r="D1358" s="137"/>
      <c r="E1358" s="138"/>
      <c r="F1358" s="137"/>
      <c r="G1358" s="127"/>
      <c r="H1358" s="143"/>
      <c r="I1358" s="143"/>
      <c r="K1358" s="6"/>
      <c r="L1358" s="6"/>
    </row>
    <row r="1359" spans="1:12" x14ac:dyDescent="0.2">
      <c r="A1359" s="477"/>
      <c r="B1359" s="135"/>
      <c r="C1359" s="136"/>
      <c r="D1359" s="137"/>
      <c r="E1359" s="138"/>
      <c r="F1359" s="137"/>
      <c r="G1359" s="127"/>
      <c r="H1359" s="143"/>
      <c r="I1359" s="143"/>
      <c r="K1359" s="6"/>
      <c r="L1359" s="6"/>
    </row>
    <row r="1360" spans="1:12" x14ac:dyDescent="0.2">
      <c r="A1360" s="477"/>
      <c r="B1360" s="135"/>
      <c r="C1360" s="136"/>
      <c r="D1360" s="137"/>
      <c r="E1360" s="138"/>
      <c r="F1360" s="137"/>
      <c r="G1360" s="127"/>
      <c r="H1360" s="143"/>
      <c r="I1360" s="143"/>
      <c r="K1360" s="6"/>
      <c r="L1360" s="6"/>
    </row>
    <row r="1361" spans="1:12" x14ac:dyDescent="0.2">
      <c r="A1361" s="477"/>
      <c r="B1361" s="135"/>
      <c r="C1361" s="136"/>
      <c r="D1361" s="137"/>
      <c r="E1361" s="138"/>
      <c r="F1361" s="137"/>
      <c r="G1361" s="127"/>
      <c r="H1361" s="143"/>
      <c r="I1361" s="143"/>
      <c r="K1361" s="6"/>
      <c r="L1361" s="6"/>
    </row>
    <row r="1362" spans="1:12" x14ac:dyDescent="0.2">
      <c r="A1362" s="477"/>
      <c r="B1362" s="135"/>
      <c r="C1362" s="136"/>
      <c r="D1362" s="137"/>
      <c r="E1362" s="138"/>
      <c r="F1362" s="137"/>
      <c r="G1362" s="127"/>
      <c r="H1362" s="143"/>
      <c r="I1362" s="143"/>
      <c r="K1362" s="6"/>
      <c r="L1362" s="6"/>
    </row>
    <row r="1363" spans="1:12" x14ac:dyDescent="0.2">
      <c r="A1363" s="477"/>
      <c r="B1363" s="135"/>
      <c r="C1363" s="136"/>
      <c r="D1363" s="137"/>
      <c r="E1363" s="138"/>
      <c r="F1363" s="137"/>
      <c r="G1363" s="127"/>
      <c r="H1363" s="143"/>
      <c r="I1363" s="143"/>
      <c r="K1363" s="6"/>
      <c r="L1363" s="6"/>
    </row>
    <row r="1364" spans="1:12" x14ac:dyDescent="0.2">
      <c r="A1364" s="477"/>
      <c r="B1364" s="135"/>
      <c r="C1364" s="136"/>
      <c r="D1364" s="137"/>
      <c r="E1364" s="138"/>
      <c r="F1364" s="137"/>
      <c r="G1364" s="127"/>
      <c r="H1364" s="143"/>
      <c r="I1364" s="143"/>
      <c r="K1364" s="6"/>
      <c r="L1364" s="6"/>
    </row>
    <row r="1365" spans="1:12" x14ac:dyDescent="0.2">
      <c r="A1365" s="477"/>
      <c r="B1365" s="135"/>
      <c r="C1365" s="136"/>
      <c r="D1365" s="137"/>
      <c r="E1365" s="138"/>
      <c r="F1365" s="137"/>
      <c r="G1365" s="127"/>
      <c r="H1365" s="143"/>
      <c r="I1365" s="143"/>
      <c r="K1365" s="6"/>
      <c r="L1365" s="6"/>
    </row>
    <row r="1366" spans="1:12" x14ac:dyDescent="0.2">
      <c r="A1366" s="477"/>
      <c r="B1366" s="135"/>
      <c r="C1366" s="136"/>
      <c r="D1366" s="137"/>
      <c r="E1366" s="138"/>
      <c r="F1366" s="137"/>
      <c r="G1366" s="127"/>
      <c r="H1366" s="143"/>
      <c r="I1366" s="143"/>
      <c r="K1366" s="6"/>
      <c r="L1366" s="6"/>
    </row>
    <row r="1367" spans="1:12" x14ac:dyDescent="0.2">
      <c r="A1367" s="477"/>
      <c r="B1367" s="135"/>
      <c r="C1367" s="136"/>
      <c r="D1367" s="137"/>
      <c r="E1367" s="138"/>
      <c r="F1367" s="137"/>
      <c r="G1367" s="127"/>
      <c r="H1367" s="143"/>
      <c r="I1367" s="143"/>
      <c r="K1367" s="6"/>
      <c r="L1367" s="6"/>
    </row>
    <row r="1368" spans="1:12" x14ac:dyDescent="0.2">
      <c r="A1368" s="477"/>
      <c r="B1368" s="135"/>
      <c r="C1368" s="136"/>
      <c r="D1368" s="137"/>
      <c r="E1368" s="138"/>
      <c r="F1368" s="137"/>
      <c r="G1368" s="127"/>
      <c r="H1368" s="143"/>
      <c r="I1368" s="143"/>
      <c r="K1368" s="6"/>
      <c r="L1368" s="6"/>
    </row>
    <row r="1369" spans="1:12" x14ac:dyDescent="0.2">
      <c r="A1369" s="477"/>
      <c r="B1369" s="135"/>
      <c r="C1369" s="136"/>
      <c r="D1369" s="137"/>
      <c r="E1369" s="138"/>
      <c r="F1369" s="137"/>
      <c r="G1369" s="127"/>
      <c r="H1369" s="143"/>
      <c r="I1369" s="143"/>
      <c r="K1369" s="6"/>
      <c r="L1369" s="6"/>
    </row>
    <row r="1370" spans="1:12" x14ac:dyDescent="0.2">
      <c r="A1370" s="477"/>
      <c r="B1370" s="135"/>
      <c r="C1370" s="136"/>
      <c r="D1370" s="137"/>
      <c r="E1370" s="138"/>
      <c r="F1370" s="137"/>
      <c r="G1370" s="127"/>
      <c r="H1370" s="143"/>
      <c r="I1370" s="143"/>
      <c r="K1370" s="6"/>
      <c r="L1370" s="6"/>
    </row>
    <row r="1371" spans="1:12" x14ac:dyDescent="0.2">
      <c r="A1371" s="477"/>
      <c r="B1371" s="135"/>
      <c r="C1371" s="136"/>
      <c r="D1371" s="137"/>
      <c r="E1371" s="138"/>
      <c r="F1371" s="137"/>
      <c r="G1371" s="127"/>
      <c r="H1371" s="143"/>
      <c r="I1371" s="143"/>
      <c r="K1371" s="6"/>
      <c r="L1371" s="6"/>
    </row>
    <row r="1372" spans="1:12" x14ac:dyDescent="0.2">
      <c r="A1372" s="477"/>
      <c r="B1372" s="135"/>
      <c r="C1372" s="136"/>
      <c r="D1372" s="137"/>
      <c r="E1372" s="138"/>
      <c r="F1372" s="137"/>
      <c r="G1372" s="127"/>
      <c r="H1372" s="143"/>
      <c r="I1372" s="143"/>
      <c r="K1372" s="6"/>
      <c r="L1372" s="6"/>
    </row>
    <row r="1373" spans="1:12" x14ac:dyDescent="0.2">
      <c r="A1373" s="477"/>
      <c r="B1373" s="135"/>
      <c r="C1373" s="136"/>
      <c r="D1373" s="137"/>
      <c r="E1373" s="138"/>
      <c r="F1373" s="137"/>
      <c r="G1373" s="127"/>
      <c r="H1373" s="143"/>
      <c r="I1373" s="143"/>
      <c r="K1373" s="6"/>
      <c r="L1373" s="6"/>
    </row>
    <row r="1374" spans="1:12" x14ac:dyDescent="0.2">
      <c r="A1374" s="477"/>
      <c r="B1374" s="135"/>
      <c r="C1374" s="136"/>
      <c r="D1374" s="137"/>
      <c r="E1374" s="138"/>
      <c r="F1374" s="137"/>
      <c r="G1374" s="127"/>
      <c r="H1374" s="143"/>
      <c r="I1374" s="143"/>
      <c r="K1374" s="6"/>
      <c r="L1374" s="6"/>
    </row>
    <row r="1375" spans="1:12" x14ac:dyDescent="0.2">
      <c r="A1375" s="477"/>
      <c r="B1375" s="135"/>
      <c r="C1375" s="136"/>
      <c r="D1375" s="137"/>
      <c r="E1375" s="138"/>
      <c r="F1375" s="137"/>
      <c r="G1375" s="127"/>
      <c r="H1375" s="143"/>
      <c r="I1375" s="143"/>
      <c r="K1375" s="6"/>
      <c r="L1375" s="6"/>
    </row>
    <row r="1376" spans="1:12" x14ac:dyDescent="0.2">
      <c r="A1376" s="477"/>
      <c r="B1376" s="135"/>
      <c r="C1376" s="136"/>
      <c r="D1376" s="137"/>
      <c r="E1376" s="138"/>
      <c r="F1376" s="137"/>
      <c r="G1376" s="127"/>
      <c r="H1376" s="143"/>
      <c r="I1376" s="143"/>
      <c r="K1376" s="6"/>
      <c r="L1376" s="6"/>
    </row>
    <row r="1377" spans="1:12" x14ac:dyDescent="0.2">
      <c r="A1377" s="477"/>
      <c r="B1377" s="135"/>
      <c r="C1377" s="136"/>
      <c r="D1377" s="137"/>
      <c r="E1377" s="138"/>
      <c r="F1377" s="137"/>
      <c r="G1377" s="127"/>
      <c r="H1377" s="143"/>
      <c r="I1377" s="143"/>
      <c r="K1377" s="6"/>
      <c r="L1377" s="6"/>
    </row>
    <row r="1378" spans="1:12" x14ac:dyDescent="0.2">
      <c r="A1378" s="477"/>
      <c r="B1378" s="135"/>
      <c r="C1378" s="136"/>
      <c r="D1378" s="137"/>
      <c r="E1378" s="138"/>
      <c r="F1378" s="137"/>
      <c r="G1378" s="127"/>
      <c r="H1378" s="143"/>
      <c r="I1378" s="143"/>
      <c r="K1378" s="6"/>
      <c r="L1378" s="6"/>
    </row>
    <row r="1379" spans="1:12" x14ac:dyDescent="0.2">
      <c r="A1379" s="477"/>
      <c r="B1379" s="135"/>
      <c r="C1379" s="136"/>
      <c r="D1379" s="137"/>
      <c r="E1379" s="138"/>
      <c r="F1379" s="137"/>
      <c r="G1379" s="127"/>
      <c r="H1379" s="143"/>
      <c r="I1379" s="143"/>
      <c r="K1379" s="6"/>
      <c r="L1379" s="6"/>
    </row>
    <row r="1380" spans="1:12" x14ac:dyDescent="0.2">
      <c r="A1380" s="477"/>
      <c r="B1380" s="135"/>
      <c r="C1380" s="136"/>
      <c r="D1380" s="137"/>
      <c r="E1380" s="138"/>
      <c r="F1380" s="137"/>
      <c r="G1380" s="127"/>
      <c r="H1380" s="143"/>
      <c r="I1380" s="143"/>
      <c r="K1380" s="6"/>
      <c r="L1380" s="6"/>
    </row>
    <row r="1381" spans="1:12" x14ac:dyDescent="0.2">
      <c r="A1381" s="477"/>
      <c r="B1381" s="135"/>
      <c r="C1381" s="136"/>
      <c r="D1381" s="137"/>
      <c r="E1381" s="138"/>
      <c r="F1381" s="137"/>
      <c r="G1381" s="127"/>
      <c r="H1381" s="143"/>
      <c r="I1381" s="143"/>
      <c r="K1381" s="6"/>
      <c r="L1381" s="6"/>
    </row>
    <row r="1382" spans="1:12" x14ac:dyDescent="0.2">
      <c r="A1382" s="477"/>
      <c r="B1382" s="135"/>
      <c r="C1382" s="136"/>
      <c r="D1382" s="137"/>
      <c r="E1382" s="138"/>
      <c r="F1382" s="137"/>
      <c r="G1382" s="127"/>
      <c r="H1382" s="143"/>
      <c r="I1382" s="143"/>
      <c r="K1382" s="6"/>
      <c r="L1382" s="6"/>
    </row>
    <row r="1383" spans="1:12" x14ac:dyDescent="0.2">
      <c r="A1383" s="477"/>
      <c r="B1383" s="135"/>
      <c r="C1383" s="136"/>
      <c r="D1383" s="137"/>
      <c r="E1383" s="138"/>
      <c r="F1383" s="137"/>
      <c r="G1383" s="127"/>
      <c r="H1383" s="143"/>
      <c r="I1383" s="143"/>
      <c r="K1383" s="6"/>
      <c r="L1383" s="6"/>
    </row>
    <row r="1384" spans="1:12" x14ac:dyDescent="0.2">
      <c r="A1384" s="477"/>
      <c r="B1384" s="135"/>
      <c r="C1384" s="136"/>
      <c r="D1384" s="137"/>
      <c r="E1384" s="138"/>
      <c r="F1384" s="137"/>
      <c r="G1384" s="127"/>
      <c r="H1384" s="143"/>
      <c r="I1384" s="143"/>
      <c r="K1384" s="6"/>
      <c r="L1384" s="6"/>
    </row>
    <row r="1385" spans="1:12" x14ac:dyDescent="0.2">
      <c r="A1385" s="477"/>
      <c r="B1385" s="135"/>
      <c r="C1385" s="136"/>
      <c r="D1385" s="137"/>
      <c r="E1385" s="138"/>
      <c r="F1385" s="137"/>
      <c r="G1385" s="127"/>
      <c r="H1385" s="143"/>
      <c r="I1385" s="143"/>
      <c r="K1385" s="6"/>
      <c r="L1385" s="6"/>
    </row>
    <row r="1386" spans="1:12" x14ac:dyDescent="0.2">
      <c r="A1386" s="477"/>
      <c r="B1386" s="135"/>
      <c r="C1386" s="136"/>
      <c r="D1386" s="137"/>
      <c r="E1386" s="138"/>
      <c r="F1386" s="137"/>
      <c r="G1386" s="127"/>
      <c r="H1386" s="143"/>
      <c r="I1386" s="143"/>
      <c r="K1386" s="6"/>
      <c r="L1386" s="6"/>
    </row>
    <row r="1387" spans="1:12" x14ac:dyDescent="0.2">
      <c r="A1387" s="477"/>
      <c r="B1387" s="135"/>
      <c r="C1387" s="136"/>
      <c r="D1387" s="137"/>
      <c r="E1387" s="138"/>
      <c r="F1387" s="137"/>
      <c r="G1387" s="127"/>
      <c r="H1387" s="143"/>
      <c r="I1387" s="143"/>
      <c r="K1387" s="6"/>
      <c r="L1387" s="6"/>
    </row>
    <row r="1388" spans="1:12" x14ac:dyDescent="0.2">
      <c r="A1388" s="477"/>
      <c r="B1388" s="135"/>
      <c r="C1388" s="136"/>
      <c r="D1388" s="137"/>
      <c r="E1388" s="138"/>
      <c r="F1388" s="137"/>
      <c r="G1388" s="127"/>
      <c r="H1388" s="143"/>
      <c r="I1388" s="143"/>
      <c r="K1388" s="6"/>
      <c r="L1388" s="6"/>
    </row>
    <row r="1389" spans="1:12" x14ac:dyDescent="0.2">
      <c r="A1389" s="477"/>
      <c r="B1389" s="135"/>
      <c r="C1389" s="136"/>
      <c r="D1389" s="137"/>
      <c r="E1389" s="138"/>
      <c r="F1389" s="137"/>
      <c r="G1389" s="127"/>
      <c r="H1389" s="143"/>
      <c r="I1389" s="143"/>
      <c r="K1389" s="6"/>
      <c r="L1389" s="6"/>
    </row>
    <row r="1390" spans="1:12" x14ac:dyDescent="0.2">
      <c r="A1390" s="477"/>
      <c r="B1390" s="135"/>
      <c r="C1390" s="136"/>
      <c r="D1390" s="137"/>
      <c r="E1390" s="138"/>
      <c r="F1390" s="137"/>
      <c r="G1390" s="127"/>
      <c r="H1390" s="143"/>
      <c r="I1390" s="143"/>
      <c r="K1390" s="6"/>
      <c r="L1390" s="6"/>
    </row>
    <row r="1391" spans="1:12" x14ac:dyDescent="0.2">
      <c r="A1391" s="477"/>
      <c r="B1391" s="135"/>
      <c r="C1391" s="136"/>
      <c r="D1391" s="137"/>
      <c r="E1391" s="138"/>
      <c r="F1391" s="137"/>
      <c r="G1391" s="127"/>
      <c r="H1391" s="143"/>
      <c r="I1391" s="143"/>
      <c r="K1391" s="6"/>
      <c r="L1391" s="6"/>
    </row>
    <row r="1392" spans="1:12" x14ac:dyDescent="0.2">
      <c r="A1392" s="477"/>
      <c r="B1392" s="135"/>
      <c r="C1392" s="136"/>
      <c r="D1392" s="137"/>
      <c r="E1392" s="138"/>
      <c r="F1392" s="137"/>
      <c r="G1392" s="127"/>
      <c r="H1392" s="143"/>
      <c r="I1392" s="143"/>
      <c r="K1392" s="6"/>
      <c r="L1392" s="6"/>
    </row>
    <row r="1393" spans="1:12" x14ac:dyDescent="0.2">
      <c r="A1393" s="477"/>
      <c r="B1393" s="135"/>
      <c r="C1393" s="136"/>
      <c r="D1393" s="137"/>
      <c r="E1393" s="138"/>
      <c r="F1393" s="137"/>
      <c r="G1393" s="127"/>
      <c r="H1393" s="143"/>
      <c r="I1393" s="143"/>
      <c r="K1393" s="6"/>
      <c r="L1393" s="6"/>
    </row>
    <row r="1394" spans="1:12" x14ac:dyDescent="0.2">
      <c r="A1394" s="477"/>
      <c r="B1394" s="135"/>
      <c r="C1394" s="136"/>
      <c r="D1394" s="137"/>
      <c r="E1394" s="138"/>
      <c r="F1394" s="137"/>
      <c r="G1394" s="127"/>
      <c r="H1394" s="143"/>
      <c r="I1394" s="143"/>
      <c r="K1394" s="6"/>
      <c r="L1394" s="6"/>
    </row>
    <row r="1395" spans="1:12" x14ac:dyDescent="0.2">
      <c r="A1395" s="477"/>
      <c r="B1395" s="135"/>
      <c r="C1395" s="136"/>
      <c r="D1395" s="137"/>
      <c r="E1395" s="138"/>
      <c r="F1395" s="137"/>
      <c r="G1395" s="127"/>
      <c r="H1395" s="143"/>
      <c r="I1395" s="143"/>
      <c r="K1395" s="6"/>
      <c r="L1395" s="6"/>
    </row>
    <row r="1396" spans="1:12" x14ac:dyDescent="0.2">
      <c r="A1396" s="477"/>
      <c r="B1396" s="135"/>
      <c r="C1396" s="136"/>
      <c r="D1396" s="137"/>
      <c r="E1396" s="138"/>
      <c r="F1396" s="137"/>
      <c r="G1396" s="127"/>
      <c r="H1396" s="143"/>
      <c r="I1396" s="143"/>
      <c r="K1396" s="6"/>
      <c r="L1396" s="6"/>
    </row>
    <row r="1397" spans="1:12" x14ac:dyDescent="0.2">
      <c r="A1397" s="477"/>
      <c r="B1397" s="135"/>
      <c r="C1397" s="136"/>
      <c r="D1397" s="137"/>
      <c r="E1397" s="138"/>
      <c r="F1397" s="137"/>
      <c r="G1397" s="127"/>
      <c r="H1397" s="143"/>
      <c r="I1397" s="143"/>
      <c r="K1397" s="6"/>
      <c r="L1397" s="6"/>
    </row>
    <row r="1398" spans="1:12" x14ac:dyDescent="0.2">
      <c r="A1398" s="477"/>
      <c r="B1398" s="135"/>
      <c r="C1398" s="136"/>
      <c r="D1398" s="137"/>
      <c r="E1398" s="138"/>
      <c r="F1398" s="137"/>
      <c r="G1398" s="127"/>
      <c r="H1398" s="143"/>
      <c r="I1398" s="143"/>
      <c r="K1398" s="6"/>
      <c r="L1398" s="6"/>
    </row>
    <row r="1399" spans="1:12" x14ac:dyDescent="0.2">
      <c r="A1399" s="477"/>
      <c r="B1399" s="135"/>
      <c r="C1399" s="136"/>
      <c r="D1399" s="137"/>
      <c r="E1399" s="138"/>
      <c r="F1399" s="137"/>
      <c r="G1399" s="127"/>
      <c r="H1399" s="143"/>
      <c r="I1399" s="143"/>
      <c r="K1399" s="6"/>
      <c r="L1399" s="6"/>
    </row>
    <row r="1400" spans="1:12" x14ac:dyDescent="0.2">
      <c r="A1400" s="477"/>
      <c r="B1400" s="135"/>
      <c r="C1400" s="136"/>
      <c r="D1400" s="137"/>
      <c r="E1400" s="138"/>
      <c r="F1400" s="137"/>
      <c r="G1400" s="127"/>
      <c r="H1400" s="143"/>
      <c r="I1400" s="143"/>
      <c r="K1400" s="6"/>
      <c r="L1400" s="6"/>
    </row>
    <row r="1401" spans="1:12" x14ac:dyDescent="0.2">
      <c r="A1401" s="477"/>
      <c r="B1401" s="135"/>
      <c r="C1401" s="136"/>
      <c r="D1401" s="137"/>
      <c r="E1401" s="138"/>
      <c r="F1401" s="137"/>
      <c r="G1401" s="127"/>
      <c r="H1401" s="143"/>
      <c r="I1401" s="143"/>
      <c r="K1401" s="6"/>
      <c r="L1401" s="6"/>
    </row>
    <row r="1402" spans="1:12" x14ac:dyDescent="0.2">
      <c r="A1402" s="477"/>
      <c r="B1402" s="135"/>
      <c r="C1402" s="136"/>
      <c r="D1402" s="137"/>
      <c r="E1402" s="138"/>
      <c r="F1402" s="137"/>
      <c r="G1402" s="127"/>
      <c r="H1402" s="143"/>
      <c r="I1402" s="143"/>
      <c r="K1402" s="6"/>
      <c r="L1402" s="6"/>
    </row>
    <row r="1403" spans="1:12" x14ac:dyDescent="0.2">
      <c r="A1403" s="477"/>
      <c r="B1403" s="135"/>
      <c r="C1403" s="136"/>
      <c r="D1403" s="137"/>
      <c r="E1403" s="138"/>
      <c r="F1403" s="137"/>
      <c r="G1403" s="127"/>
      <c r="H1403" s="143"/>
      <c r="I1403" s="143"/>
      <c r="K1403" s="6"/>
      <c r="L1403" s="6"/>
    </row>
    <row r="1404" spans="1:12" x14ac:dyDescent="0.2">
      <c r="A1404" s="477"/>
      <c r="B1404" s="135"/>
      <c r="C1404" s="136"/>
      <c r="D1404" s="137"/>
      <c r="E1404" s="138"/>
      <c r="F1404" s="137"/>
      <c r="G1404" s="127"/>
      <c r="H1404" s="143"/>
      <c r="I1404" s="143"/>
      <c r="K1404" s="6"/>
      <c r="L1404" s="6"/>
    </row>
    <row r="1405" spans="1:12" x14ac:dyDescent="0.2">
      <c r="A1405" s="477"/>
      <c r="B1405" s="135"/>
      <c r="C1405" s="136"/>
      <c r="D1405" s="137"/>
      <c r="E1405" s="138"/>
      <c r="F1405" s="137"/>
      <c r="G1405" s="127"/>
      <c r="H1405" s="143"/>
      <c r="I1405" s="143"/>
      <c r="K1405" s="6"/>
      <c r="L1405" s="6"/>
    </row>
    <row r="1406" spans="1:12" x14ac:dyDescent="0.2">
      <c r="A1406" s="477"/>
      <c r="B1406" s="135"/>
      <c r="C1406" s="136"/>
      <c r="D1406" s="137"/>
      <c r="E1406" s="138"/>
      <c r="F1406" s="137"/>
      <c r="G1406" s="127"/>
      <c r="H1406" s="143"/>
      <c r="I1406" s="143"/>
      <c r="K1406" s="6"/>
      <c r="L1406" s="6"/>
    </row>
    <row r="1407" spans="1:12" x14ac:dyDescent="0.2">
      <c r="A1407" s="477"/>
      <c r="B1407" s="135"/>
      <c r="C1407" s="136"/>
      <c r="D1407" s="137"/>
      <c r="E1407" s="138"/>
      <c r="F1407" s="137"/>
      <c r="G1407" s="127"/>
      <c r="H1407" s="143"/>
      <c r="I1407" s="143"/>
      <c r="K1407" s="6"/>
      <c r="L1407" s="6"/>
    </row>
    <row r="1408" spans="1:12" x14ac:dyDescent="0.2">
      <c r="A1408" s="477"/>
      <c r="B1408" s="135"/>
      <c r="C1408" s="136"/>
      <c r="D1408" s="137"/>
      <c r="E1408" s="138"/>
      <c r="F1408" s="137"/>
      <c r="G1408" s="127"/>
      <c r="H1408" s="143"/>
      <c r="I1408" s="143"/>
      <c r="K1408" s="6"/>
      <c r="L1408" s="6"/>
    </row>
    <row r="1409" spans="1:12" x14ac:dyDescent="0.2">
      <c r="A1409" s="477"/>
      <c r="B1409" s="135"/>
      <c r="C1409" s="136"/>
      <c r="D1409" s="137"/>
      <c r="E1409" s="138"/>
      <c r="F1409" s="137"/>
      <c r="G1409" s="127"/>
      <c r="H1409" s="143"/>
      <c r="I1409" s="143"/>
      <c r="K1409" s="6"/>
      <c r="L1409" s="6"/>
    </row>
    <row r="1410" spans="1:12" x14ac:dyDescent="0.2">
      <c r="A1410" s="477"/>
      <c r="B1410" s="135"/>
      <c r="C1410" s="136"/>
      <c r="D1410" s="137"/>
      <c r="E1410" s="138"/>
      <c r="F1410" s="137"/>
      <c r="G1410" s="127"/>
      <c r="H1410" s="143"/>
      <c r="I1410" s="143"/>
      <c r="K1410" s="6"/>
      <c r="L1410" s="6"/>
    </row>
    <row r="1411" spans="1:12" x14ac:dyDescent="0.2">
      <c r="A1411" s="477"/>
      <c r="B1411" s="135"/>
      <c r="C1411" s="136"/>
      <c r="D1411" s="137"/>
      <c r="E1411" s="138"/>
      <c r="F1411" s="137"/>
      <c r="G1411" s="127"/>
      <c r="H1411" s="143"/>
      <c r="I1411" s="143"/>
      <c r="K1411" s="6"/>
      <c r="L1411" s="6"/>
    </row>
    <row r="1412" spans="1:12" x14ac:dyDescent="0.2">
      <c r="A1412" s="477"/>
      <c r="B1412" s="135"/>
      <c r="C1412" s="136"/>
      <c r="D1412" s="137"/>
      <c r="E1412" s="138"/>
      <c r="F1412" s="137"/>
      <c r="G1412" s="127"/>
      <c r="H1412" s="143"/>
      <c r="I1412" s="143"/>
      <c r="K1412" s="6"/>
      <c r="L1412" s="6"/>
    </row>
    <row r="1413" spans="1:12" x14ac:dyDescent="0.2">
      <c r="A1413" s="477"/>
      <c r="B1413" s="135"/>
      <c r="C1413" s="136"/>
      <c r="D1413" s="137"/>
      <c r="E1413" s="138"/>
      <c r="F1413" s="137"/>
      <c r="G1413" s="127"/>
      <c r="H1413" s="143"/>
      <c r="I1413" s="143"/>
      <c r="K1413" s="6"/>
      <c r="L1413" s="6"/>
    </row>
    <row r="1414" spans="1:12" x14ac:dyDescent="0.2">
      <c r="A1414" s="477"/>
      <c r="B1414" s="135"/>
      <c r="C1414" s="136"/>
      <c r="D1414" s="137"/>
      <c r="E1414" s="138"/>
      <c r="F1414" s="137"/>
      <c r="G1414" s="127"/>
      <c r="H1414" s="143"/>
      <c r="I1414" s="143"/>
      <c r="K1414" s="6"/>
      <c r="L1414" s="6"/>
    </row>
    <row r="1415" spans="1:12" x14ac:dyDescent="0.2">
      <c r="A1415" s="477"/>
      <c r="B1415" s="135"/>
      <c r="C1415" s="136"/>
      <c r="D1415" s="137"/>
      <c r="E1415" s="138"/>
      <c r="F1415" s="137"/>
      <c r="G1415" s="127"/>
      <c r="H1415" s="143"/>
      <c r="I1415" s="143"/>
      <c r="K1415" s="6"/>
      <c r="L1415" s="6"/>
    </row>
    <row r="1416" spans="1:12" x14ac:dyDescent="0.2">
      <c r="A1416" s="477"/>
      <c r="B1416" s="135"/>
      <c r="C1416" s="136"/>
      <c r="D1416" s="137"/>
      <c r="E1416" s="138"/>
      <c r="F1416" s="137"/>
      <c r="G1416" s="127"/>
      <c r="H1416" s="143"/>
      <c r="I1416" s="143"/>
      <c r="K1416" s="6"/>
      <c r="L1416" s="6"/>
    </row>
    <row r="1417" spans="1:12" x14ac:dyDescent="0.2">
      <c r="A1417" s="477"/>
      <c r="B1417" s="135"/>
      <c r="C1417" s="136"/>
      <c r="D1417" s="137"/>
      <c r="E1417" s="138"/>
      <c r="F1417" s="137"/>
      <c r="G1417" s="127"/>
      <c r="H1417" s="143"/>
      <c r="I1417" s="143"/>
      <c r="K1417" s="6"/>
      <c r="L1417" s="6"/>
    </row>
    <row r="1418" spans="1:12" x14ac:dyDescent="0.2">
      <c r="A1418" s="477"/>
      <c r="B1418" s="135"/>
      <c r="C1418" s="136"/>
      <c r="D1418" s="137"/>
      <c r="E1418" s="138"/>
      <c r="F1418" s="137"/>
      <c r="G1418" s="127"/>
      <c r="H1418" s="143"/>
      <c r="I1418" s="143"/>
      <c r="K1418" s="6"/>
      <c r="L1418" s="6"/>
    </row>
    <row r="1419" spans="1:12" x14ac:dyDescent="0.2">
      <c r="A1419" s="477"/>
      <c r="B1419" s="135"/>
      <c r="C1419" s="136"/>
      <c r="D1419" s="137"/>
      <c r="E1419" s="138"/>
      <c r="F1419" s="137"/>
      <c r="G1419" s="127"/>
      <c r="H1419" s="143"/>
      <c r="I1419" s="143"/>
      <c r="K1419" s="6"/>
      <c r="L1419" s="6"/>
    </row>
    <row r="1420" spans="1:12" x14ac:dyDescent="0.2">
      <c r="A1420" s="477"/>
      <c r="B1420" s="135"/>
      <c r="C1420" s="136"/>
      <c r="D1420" s="137"/>
      <c r="E1420" s="138"/>
      <c r="F1420" s="137"/>
      <c r="G1420" s="127"/>
      <c r="H1420" s="143"/>
      <c r="I1420" s="143"/>
      <c r="K1420" s="6"/>
      <c r="L1420" s="6"/>
    </row>
    <row r="1421" spans="1:12" x14ac:dyDescent="0.2">
      <c r="A1421" s="477"/>
      <c r="B1421" s="135"/>
      <c r="C1421" s="136"/>
      <c r="D1421" s="137"/>
      <c r="E1421" s="138"/>
      <c r="F1421" s="137"/>
      <c r="G1421" s="127"/>
      <c r="H1421" s="143"/>
      <c r="I1421" s="143"/>
      <c r="K1421" s="6"/>
      <c r="L1421" s="6"/>
    </row>
    <row r="1422" spans="1:12" x14ac:dyDescent="0.2">
      <c r="A1422" s="477"/>
      <c r="B1422" s="135"/>
      <c r="C1422" s="136"/>
      <c r="D1422" s="137"/>
      <c r="E1422" s="138"/>
      <c r="F1422" s="137"/>
      <c r="G1422" s="127"/>
      <c r="H1422" s="143"/>
      <c r="I1422" s="143"/>
      <c r="K1422" s="6"/>
      <c r="L1422" s="6"/>
    </row>
    <row r="1423" spans="1:12" x14ac:dyDescent="0.2">
      <c r="A1423" s="477"/>
      <c r="B1423" s="135"/>
      <c r="C1423" s="136"/>
      <c r="D1423" s="137"/>
      <c r="E1423" s="138"/>
      <c r="F1423" s="137"/>
      <c r="G1423" s="127"/>
      <c r="H1423" s="143"/>
      <c r="I1423" s="143"/>
      <c r="K1423" s="6"/>
      <c r="L1423" s="6"/>
    </row>
    <row r="1424" spans="1:12" x14ac:dyDescent="0.2">
      <c r="A1424" s="477"/>
      <c r="B1424" s="135"/>
      <c r="C1424" s="136"/>
      <c r="D1424" s="137"/>
      <c r="E1424" s="138"/>
      <c r="F1424" s="137"/>
      <c r="G1424" s="127"/>
      <c r="H1424" s="143"/>
      <c r="I1424" s="143"/>
      <c r="K1424" s="6"/>
      <c r="L1424" s="6"/>
    </row>
    <row r="1425" spans="1:12" x14ac:dyDescent="0.2">
      <c r="A1425" s="477"/>
      <c r="B1425" s="135"/>
      <c r="C1425" s="136"/>
      <c r="D1425" s="137"/>
      <c r="E1425" s="138"/>
      <c r="F1425" s="137"/>
      <c r="G1425" s="127"/>
      <c r="H1425" s="143"/>
      <c r="I1425" s="143"/>
      <c r="K1425" s="6"/>
      <c r="L1425" s="6"/>
    </row>
    <row r="1426" spans="1:12" x14ac:dyDescent="0.2">
      <c r="A1426" s="477"/>
      <c r="B1426" s="135"/>
      <c r="C1426" s="136"/>
      <c r="D1426" s="137"/>
      <c r="E1426" s="138"/>
      <c r="F1426" s="137"/>
      <c r="G1426" s="127"/>
      <c r="H1426" s="143"/>
      <c r="I1426" s="143"/>
      <c r="K1426" s="6"/>
      <c r="L1426" s="6"/>
    </row>
    <row r="1427" spans="1:12" x14ac:dyDescent="0.2">
      <c r="A1427" s="477"/>
      <c r="B1427" s="135"/>
      <c r="C1427" s="136"/>
      <c r="D1427" s="137"/>
      <c r="E1427" s="138"/>
      <c r="F1427" s="137"/>
      <c r="G1427" s="127"/>
      <c r="H1427" s="143"/>
      <c r="I1427" s="143"/>
      <c r="K1427" s="6"/>
      <c r="L1427" s="6"/>
    </row>
    <row r="1428" spans="1:12" x14ac:dyDescent="0.2">
      <c r="A1428" s="477"/>
      <c r="B1428" s="135"/>
      <c r="C1428" s="136"/>
      <c r="D1428" s="137"/>
      <c r="E1428" s="138"/>
      <c r="F1428" s="137"/>
      <c r="G1428" s="127"/>
      <c r="H1428" s="143"/>
      <c r="I1428" s="143"/>
      <c r="K1428" s="6"/>
      <c r="L1428" s="6"/>
    </row>
    <row r="1429" spans="1:12" x14ac:dyDescent="0.2">
      <c r="A1429" s="477"/>
      <c r="B1429" s="135"/>
      <c r="C1429" s="136"/>
      <c r="D1429" s="137"/>
      <c r="E1429" s="138"/>
      <c r="F1429" s="137"/>
      <c r="G1429" s="127"/>
      <c r="H1429" s="143"/>
      <c r="I1429" s="143"/>
      <c r="K1429" s="6"/>
      <c r="L1429" s="6"/>
    </row>
    <row r="1430" spans="1:12" x14ac:dyDescent="0.2">
      <c r="A1430" s="477"/>
      <c r="B1430" s="135"/>
      <c r="C1430" s="136"/>
      <c r="D1430" s="137"/>
      <c r="E1430" s="138"/>
      <c r="F1430" s="137"/>
      <c r="G1430" s="127"/>
      <c r="H1430" s="143"/>
      <c r="I1430" s="143"/>
      <c r="K1430" s="6"/>
      <c r="L1430" s="6"/>
    </row>
    <row r="1431" spans="1:12" x14ac:dyDescent="0.2">
      <c r="A1431" s="477"/>
      <c r="B1431" s="135"/>
      <c r="C1431" s="136"/>
      <c r="D1431" s="137"/>
      <c r="E1431" s="138"/>
      <c r="F1431" s="137"/>
      <c r="G1431" s="127"/>
      <c r="H1431" s="143"/>
      <c r="I1431" s="143"/>
      <c r="K1431" s="6"/>
      <c r="L1431" s="6"/>
    </row>
    <row r="1432" spans="1:12" x14ac:dyDescent="0.2">
      <c r="A1432" s="477"/>
      <c r="B1432" s="135"/>
      <c r="C1432" s="136"/>
      <c r="D1432" s="137"/>
      <c r="E1432" s="138"/>
      <c r="F1432" s="137"/>
      <c r="G1432" s="127"/>
      <c r="H1432" s="143"/>
      <c r="I1432" s="143"/>
      <c r="K1432" s="6"/>
      <c r="L1432" s="6"/>
    </row>
    <row r="1433" spans="1:12" x14ac:dyDescent="0.2">
      <c r="A1433" s="477"/>
      <c r="B1433" s="135"/>
      <c r="C1433" s="136"/>
      <c r="D1433" s="137"/>
      <c r="E1433" s="138"/>
      <c r="F1433" s="137"/>
      <c r="G1433" s="127"/>
      <c r="H1433" s="143"/>
      <c r="I1433" s="143"/>
      <c r="K1433" s="6"/>
      <c r="L1433" s="6"/>
    </row>
    <row r="1434" spans="1:12" x14ac:dyDescent="0.2">
      <c r="A1434" s="477"/>
      <c r="B1434" s="135"/>
      <c r="C1434" s="136"/>
      <c r="D1434" s="137"/>
      <c r="E1434" s="138"/>
      <c r="F1434" s="137"/>
      <c r="G1434" s="127"/>
      <c r="H1434" s="143"/>
      <c r="I1434" s="143"/>
      <c r="K1434" s="6"/>
      <c r="L1434" s="6"/>
    </row>
    <row r="1435" spans="1:12" x14ac:dyDescent="0.2">
      <c r="A1435" s="477"/>
      <c r="B1435" s="135"/>
      <c r="C1435" s="136"/>
      <c r="D1435" s="137"/>
      <c r="E1435" s="138"/>
      <c r="F1435" s="137"/>
      <c r="G1435" s="127"/>
      <c r="H1435" s="143"/>
      <c r="I1435" s="143"/>
      <c r="K1435" s="6"/>
      <c r="L1435" s="6"/>
    </row>
    <row r="1436" spans="1:12" x14ac:dyDescent="0.2">
      <c r="A1436" s="477"/>
      <c r="B1436" s="135"/>
      <c r="C1436" s="136"/>
      <c r="D1436" s="137"/>
      <c r="E1436" s="138"/>
      <c r="F1436" s="137"/>
      <c r="G1436" s="127"/>
      <c r="H1436" s="143"/>
      <c r="I1436" s="143"/>
      <c r="K1436" s="6"/>
      <c r="L1436" s="6"/>
    </row>
    <row r="1437" spans="1:12" x14ac:dyDescent="0.2">
      <c r="A1437" s="477"/>
      <c r="B1437" s="135"/>
      <c r="C1437" s="136"/>
      <c r="D1437" s="137"/>
      <c r="E1437" s="138"/>
      <c r="F1437" s="137"/>
      <c r="G1437" s="127"/>
      <c r="H1437" s="143"/>
      <c r="I1437" s="143"/>
      <c r="K1437" s="6"/>
      <c r="L1437" s="6"/>
    </row>
    <row r="1438" spans="1:12" x14ac:dyDescent="0.2">
      <c r="A1438" s="477"/>
      <c r="B1438" s="135"/>
      <c r="C1438" s="136"/>
      <c r="D1438" s="137"/>
      <c r="E1438" s="138"/>
      <c r="F1438" s="137"/>
      <c r="G1438" s="127"/>
      <c r="H1438" s="143"/>
      <c r="I1438" s="143"/>
      <c r="K1438" s="6"/>
      <c r="L1438" s="6"/>
    </row>
    <row r="1439" spans="1:12" x14ac:dyDescent="0.2">
      <c r="A1439" s="477"/>
      <c r="B1439" s="135"/>
      <c r="C1439" s="136"/>
      <c r="D1439" s="137"/>
      <c r="E1439" s="138"/>
      <c r="F1439" s="137"/>
      <c r="G1439" s="127"/>
      <c r="H1439" s="143"/>
      <c r="I1439" s="143"/>
      <c r="K1439" s="6"/>
      <c r="L1439" s="6"/>
    </row>
    <row r="1440" spans="1:12" x14ac:dyDescent="0.2">
      <c r="A1440" s="477"/>
      <c r="B1440" s="135"/>
      <c r="C1440" s="136"/>
      <c r="D1440" s="137"/>
      <c r="E1440" s="138"/>
      <c r="F1440" s="137"/>
      <c r="G1440" s="127"/>
      <c r="H1440" s="143"/>
      <c r="I1440" s="143"/>
      <c r="K1440" s="6"/>
      <c r="L1440" s="6"/>
    </row>
    <row r="1441" spans="1:12" x14ac:dyDescent="0.2">
      <c r="A1441" s="477"/>
      <c r="B1441" s="135"/>
      <c r="C1441" s="136"/>
      <c r="D1441" s="137"/>
      <c r="E1441" s="138"/>
      <c r="F1441" s="137"/>
      <c r="G1441" s="127"/>
      <c r="H1441" s="143"/>
      <c r="I1441" s="143"/>
      <c r="K1441" s="6"/>
      <c r="L1441" s="6"/>
    </row>
    <row r="1442" spans="1:12" x14ac:dyDescent="0.2">
      <c r="A1442" s="477"/>
      <c r="B1442" s="135"/>
      <c r="C1442" s="136"/>
      <c r="D1442" s="137"/>
      <c r="E1442" s="138"/>
      <c r="F1442" s="137"/>
      <c r="G1442" s="127"/>
      <c r="H1442" s="143"/>
      <c r="I1442" s="143"/>
      <c r="K1442" s="6"/>
      <c r="L1442" s="6"/>
    </row>
    <row r="1443" spans="1:12" x14ac:dyDescent="0.2">
      <c r="A1443" s="477"/>
      <c r="B1443" s="135"/>
      <c r="C1443" s="136"/>
      <c r="D1443" s="137"/>
      <c r="E1443" s="138"/>
      <c r="F1443" s="137"/>
      <c r="G1443" s="127"/>
      <c r="H1443" s="143"/>
      <c r="I1443" s="143"/>
      <c r="K1443" s="6"/>
      <c r="L1443" s="6"/>
    </row>
    <row r="1444" spans="1:12" x14ac:dyDescent="0.2">
      <c r="A1444" s="477"/>
      <c r="B1444" s="135"/>
      <c r="C1444" s="136"/>
      <c r="D1444" s="137"/>
      <c r="E1444" s="138"/>
      <c r="F1444" s="137"/>
      <c r="G1444" s="127"/>
      <c r="H1444" s="143"/>
      <c r="I1444" s="143"/>
      <c r="K1444" s="6"/>
      <c r="L1444" s="6"/>
    </row>
    <row r="1445" spans="1:12" x14ac:dyDescent="0.2">
      <c r="A1445" s="477"/>
      <c r="B1445" s="135"/>
      <c r="C1445" s="136"/>
      <c r="D1445" s="137"/>
      <c r="E1445" s="138"/>
      <c r="F1445" s="137"/>
      <c r="G1445" s="127"/>
      <c r="H1445" s="143"/>
      <c r="I1445" s="143"/>
      <c r="K1445" s="6"/>
      <c r="L1445" s="6"/>
    </row>
    <row r="1446" spans="1:12" x14ac:dyDescent="0.2">
      <c r="A1446" s="477"/>
      <c r="B1446" s="135"/>
      <c r="C1446" s="136"/>
      <c r="D1446" s="137"/>
      <c r="E1446" s="138"/>
      <c r="F1446" s="137"/>
      <c r="G1446" s="127"/>
      <c r="H1446" s="143"/>
      <c r="I1446" s="143"/>
      <c r="K1446" s="6"/>
      <c r="L1446" s="6"/>
    </row>
    <row r="1447" spans="1:12" x14ac:dyDescent="0.2">
      <c r="A1447" s="477"/>
      <c r="B1447" s="135"/>
      <c r="C1447" s="136"/>
      <c r="D1447" s="137"/>
      <c r="E1447" s="138"/>
      <c r="F1447" s="137"/>
      <c r="G1447" s="127"/>
      <c r="H1447" s="143"/>
      <c r="I1447" s="143"/>
      <c r="K1447" s="6"/>
      <c r="L1447" s="6"/>
    </row>
    <row r="1448" spans="1:12" x14ac:dyDescent="0.2">
      <c r="A1448" s="477"/>
      <c r="B1448" s="135"/>
      <c r="C1448" s="136"/>
      <c r="D1448" s="137"/>
      <c r="E1448" s="138"/>
      <c r="F1448" s="137"/>
      <c r="G1448" s="127"/>
      <c r="H1448" s="143"/>
      <c r="I1448" s="143"/>
      <c r="K1448" s="6"/>
      <c r="L1448" s="6"/>
    </row>
    <row r="1449" spans="1:12" x14ac:dyDescent="0.2">
      <c r="A1449" s="477"/>
      <c r="B1449" s="135"/>
      <c r="C1449" s="136"/>
      <c r="D1449" s="137"/>
      <c r="E1449" s="138"/>
      <c r="F1449" s="137"/>
      <c r="G1449" s="127"/>
      <c r="H1449" s="143"/>
      <c r="I1449" s="143"/>
      <c r="K1449" s="6"/>
      <c r="L1449" s="6"/>
    </row>
    <row r="1450" spans="1:12" x14ac:dyDescent="0.2">
      <c r="A1450" s="477"/>
      <c r="B1450" s="135"/>
      <c r="C1450" s="136"/>
      <c r="D1450" s="137"/>
      <c r="E1450" s="138"/>
      <c r="F1450" s="137"/>
      <c r="G1450" s="127"/>
      <c r="H1450" s="143"/>
      <c r="I1450" s="143"/>
      <c r="K1450" s="6"/>
      <c r="L1450" s="6"/>
    </row>
    <row r="1451" spans="1:12" x14ac:dyDescent="0.2">
      <c r="A1451" s="477"/>
      <c r="B1451" s="135"/>
      <c r="C1451" s="136"/>
      <c r="D1451" s="137"/>
      <c r="E1451" s="138"/>
      <c r="F1451" s="137"/>
      <c r="G1451" s="127"/>
      <c r="H1451" s="143"/>
      <c r="I1451" s="143"/>
      <c r="K1451" s="6"/>
      <c r="L1451" s="6"/>
    </row>
    <row r="1452" spans="1:12" x14ac:dyDescent="0.2">
      <c r="A1452" s="477"/>
      <c r="B1452" s="135"/>
      <c r="C1452" s="136"/>
      <c r="D1452" s="137"/>
      <c r="E1452" s="138"/>
      <c r="F1452" s="137"/>
      <c r="G1452" s="127"/>
      <c r="H1452" s="143"/>
      <c r="I1452" s="143"/>
      <c r="K1452" s="6"/>
      <c r="L1452" s="6"/>
    </row>
    <row r="1453" spans="1:12" x14ac:dyDescent="0.2">
      <c r="A1453" s="477"/>
      <c r="B1453" s="135"/>
      <c r="C1453" s="136"/>
      <c r="D1453" s="137"/>
      <c r="E1453" s="138"/>
      <c r="F1453" s="137"/>
      <c r="G1453" s="127"/>
      <c r="H1453" s="143"/>
      <c r="I1453" s="143"/>
      <c r="K1453" s="6"/>
      <c r="L1453" s="6"/>
    </row>
    <row r="1454" spans="1:12" x14ac:dyDescent="0.2">
      <c r="A1454" s="477"/>
      <c r="B1454" s="135"/>
      <c r="C1454" s="136"/>
      <c r="D1454" s="137"/>
      <c r="E1454" s="138"/>
      <c r="F1454" s="137"/>
      <c r="G1454" s="127"/>
      <c r="H1454" s="143"/>
      <c r="I1454" s="143"/>
      <c r="K1454" s="6"/>
      <c r="L1454" s="6"/>
    </row>
    <row r="1455" spans="1:12" x14ac:dyDescent="0.2">
      <c r="A1455" s="477"/>
      <c r="B1455" s="135"/>
      <c r="C1455" s="136"/>
      <c r="D1455" s="137"/>
      <c r="E1455" s="138"/>
      <c r="F1455" s="137"/>
      <c r="G1455" s="127"/>
      <c r="H1455" s="143"/>
      <c r="I1455" s="143"/>
      <c r="K1455" s="6"/>
      <c r="L1455" s="6"/>
    </row>
    <row r="1456" spans="1:12" x14ac:dyDescent="0.2">
      <c r="A1456" s="477"/>
      <c r="B1456" s="135"/>
      <c r="C1456" s="136"/>
      <c r="D1456" s="137"/>
      <c r="E1456" s="138"/>
      <c r="F1456" s="137"/>
      <c r="G1456" s="127"/>
      <c r="H1456" s="143"/>
      <c r="I1456" s="143"/>
      <c r="K1456" s="6"/>
      <c r="L1456" s="6"/>
    </row>
    <row r="1457" spans="1:12" x14ac:dyDescent="0.2">
      <c r="A1457" s="477"/>
      <c r="B1457" s="135"/>
      <c r="C1457" s="136"/>
      <c r="D1457" s="137"/>
      <c r="E1457" s="138"/>
      <c r="F1457" s="137"/>
      <c r="G1457" s="127"/>
      <c r="H1457" s="143"/>
      <c r="I1457" s="143"/>
      <c r="K1457" s="6"/>
      <c r="L1457" s="6"/>
    </row>
    <row r="1458" spans="1:12" x14ac:dyDescent="0.2">
      <c r="A1458" s="477"/>
      <c r="B1458" s="135"/>
      <c r="C1458" s="136"/>
      <c r="D1458" s="137"/>
      <c r="E1458" s="138"/>
      <c r="F1458" s="137"/>
      <c r="G1458" s="127"/>
      <c r="H1458" s="143"/>
      <c r="I1458" s="143"/>
      <c r="K1458" s="6"/>
      <c r="L1458" s="6"/>
    </row>
    <row r="1459" spans="1:12" x14ac:dyDescent="0.2">
      <c r="A1459" s="477"/>
      <c r="B1459" s="135"/>
      <c r="C1459" s="136"/>
      <c r="D1459" s="137"/>
      <c r="E1459" s="138"/>
      <c r="F1459" s="137"/>
      <c r="G1459" s="127"/>
      <c r="H1459" s="143"/>
      <c r="I1459" s="143"/>
      <c r="K1459" s="6"/>
      <c r="L1459" s="6"/>
    </row>
    <row r="1460" spans="1:12" x14ac:dyDescent="0.2">
      <c r="A1460" s="477"/>
      <c r="B1460" s="135"/>
      <c r="C1460" s="136"/>
      <c r="D1460" s="137"/>
      <c r="E1460" s="138"/>
      <c r="F1460" s="137"/>
      <c r="G1460" s="127"/>
      <c r="H1460" s="143"/>
      <c r="I1460" s="143"/>
      <c r="K1460" s="6"/>
      <c r="L1460" s="6"/>
    </row>
    <row r="1461" spans="1:12" x14ac:dyDescent="0.2">
      <c r="A1461" s="477"/>
      <c r="B1461" s="135"/>
      <c r="C1461" s="136"/>
      <c r="D1461" s="137"/>
      <c r="E1461" s="138"/>
      <c r="F1461" s="137"/>
      <c r="G1461" s="127"/>
      <c r="H1461" s="143"/>
      <c r="I1461" s="143"/>
      <c r="K1461" s="6"/>
      <c r="L1461" s="6"/>
    </row>
    <row r="1462" spans="1:12" x14ac:dyDescent="0.2">
      <c r="A1462" s="477"/>
      <c r="B1462" s="135"/>
      <c r="C1462" s="136"/>
      <c r="D1462" s="137"/>
      <c r="E1462" s="138"/>
      <c r="F1462" s="137"/>
      <c r="G1462" s="127"/>
      <c r="H1462" s="143"/>
      <c r="I1462" s="143"/>
      <c r="K1462" s="6"/>
      <c r="L1462" s="6"/>
    </row>
    <row r="1463" spans="1:12" x14ac:dyDescent="0.2">
      <c r="A1463" s="477"/>
      <c r="B1463" s="135"/>
      <c r="C1463" s="136"/>
      <c r="D1463" s="137"/>
      <c r="E1463" s="138"/>
      <c r="F1463" s="137"/>
      <c r="G1463" s="127"/>
      <c r="H1463" s="143"/>
      <c r="I1463" s="143"/>
      <c r="K1463" s="6"/>
      <c r="L1463" s="6"/>
    </row>
    <row r="1464" spans="1:12" x14ac:dyDescent="0.2">
      <c r="A1464" s="477"/>
      <c r="B1464" s="135"/>
      <c r="C1464" s="136"/>
      <c r="D1464" s="137"/>
      <c r="E1464" s="138"/>
      <c r="F1464" s="137"/>
      <c r="G1464" s="127"/>
      <c r="H1464" s="143"/>
      <c r="I1464" s="143"/>
      <c r="K1464" s="6"/>
      <c r="L1464" s="6"/>
    </row>
    <row r="1465" spans="1:12" x14ac:dyDescent="0.2">
      <c r="A1465" s="477"/>
      <c r="B1465" s="135"/>
      <c r="C1465" s="136"/>
      <c r="D1465" s="137"/>
      <c r="E1465" s="138"/>
      <c r="F1465" s="137"/>
      <c r="G1465" s="127"/>
      <c r="H1465" s="143"/>
      <c r="I1465" s="143"/>
      <c r="K1465" s="6"/>
      <c r="L1465" s="6"/>
    </row>
    <row r="1466" spans="1:12" x14ac:dyDescent="0.2">
      <c r="A1466" s="477"/>
      <c r="B1466" s="135"/>
      <c r="C1466" s="136"/>
      <c r="D1466" s="137"/>
      <c r="E1466" s="138"/>
      <c r="F1466" s="137"/>
      <c r="G1466" s="127"/>
      <c r="H1466" s="143"/>
      <c r="I1466" s="143"/>
      <c r="K1466" s="6"/>
      <c r="L1466" s="6"/>
    </row>
    <row r="1467" spans="1:12" x14ac:dyDescent="0.2">
      <c r="A1467" s="477"/>
      <c r="B1467" s="135"/>
      <c r="C1467" s="136"/>
      <c r="D1467" s="137"/>
      <c r="E1467" s="138"/>
      <c r="F1467" s="137"/>
      <c r="G1467" s="127"/>
      <c r="H1467" s="143"/>
      <c r="I1467" s="143"/>
      <c r="K1467" s="6"/>
      <c r="L1467" s="6"/>
    </row>
    <row r="1468" spans="1:12" x14ac:dyDescent="0.2">
      <c r="A1468" s="477"/>
      <c r="B1468" s="135"/>
      <c r="C1468" s="136"/>
      <c r="D1468" s="137"/>
      <c r="E1468" s="138"/>
      <c r="F1468" s="137"/>
      <c r="G1468" s="127"/>
      <c r="H1468" s="143"/>
      <c r="I1468" s="143"/>
      <c r="K1468" s="6"/>
      <c r="L1468" s="6"/>
    </row>
    <row r="1469" spans="1:12" x14ac:dyDescent="0.2">
      <c r="A1469" s="477"/>
      <c r="B1469" s="135"/>
      <c r="C1469" s="136"/>
      <c r="D1469" s="137"/>
      <c r="E1469" s="138"/>
      <c r="F1469" s="137"/>
      <c r="G1469" s="127"/>
      <c r="H1469" s="143"/>
      <c r="I1469" s="143"/>
      <c r="K1469" s="6"/>
      <c r="L1469" s="6"/>
    </row>
    <row r="1470" spans="1:12" x14ac:dyDescent="0.2">
      <c r="A1470" s="477"/>
      <c r="B1470" s="135"/>
      <c r="C1470" s="136"/>
      <c r="D1470" s="137"/>
      <c r="E1470" s="138"/>
      <c r="F1470" s="137"/>
      <c r="G1470" s="127"/>
      <c r="H1470" s="143"/>
      <c r="I1470" s="143"/>
      <c r="K1470" s="6"/>
      <c r="L1470" s="6"/>
    </row>
    <row r="1471" spans="1:12" x14ac:dyDescent="0.2">
      <c r="A1471" s="477"/>
      <c r="B1471" s="135"/>
      <c r="C1471" s="136"/>
      <c r="D1471" s="137"/>
      <c r="E1471" s="138"/>
      <c r="F1471" s="137"/>
      <c r="G1471" s="127"/>
      <c r="H1471" s="143"/>
      <c r="I1471" s="143"/>
      <c r="K1471" s="6"/>
      <c r="L1471" s="6"/>
    </row>
    <row r="1472" spans="1:12" x14ac:dyDescent="0.2">
      <c r="A1472" s="477"/>
      <c r="B1472" s="135"/>
      <c r="C1472" s="136"/>
      <c r="D1472" s="137"/>
      <c r="E1472" s="138"/>
      <c r="F1472" s="137"/>
      <c r="G1472" s="127"/>
      <c r="H1472" s="143"/>
      <c r="I1472" s="143"/>
      <c r="K1472" s="6"/>
      <c r="L1472" s="6"/>
    </row>
    <row r="1473" spans="1:12" x14ac:dyDescent="0.2">
      <c r="A1473" s="477"/>
      <c r="B1473" s="135"/>
      <c r="C1473" s="136"/>
      <c r="D1473" s="137"/>
      <c r="E1473" s="138"/>
      <c r="F1473" s="137"/>
      <c r="G1473" s="127"/>
      <c r="H1473" s="143"/>
      <c r="I1473" s="143"/>
      <c r="K1473" s="6"/>
      <c r="L1473" s="6"/>
    </row>
    <row r="1474" spans="1:12" x14ac:dyDescent="0.2">
      <c r="A1474" s="477"/>
      <c r="B1474" s="135"/>
      <c r="C1474" s="136"/>
      <c r="D1474" s="137"/>
      <c r="E1474" s="138"/>
      <c r="F1474" s="137"/>
      <c r="G1474" s="127"/>
      <c r="H1474" s="143"/>
      <c r="I1474" s="143"/>
      <c r="K1474" s="6"/>
      <c r="L1474" s="6"/>
    </row>
    <row r="1475" spans="1:12" x14ac:dyDescent="0.2">
      <c r="A1475" s="477"/>
      <c r="B1475" s="135"/>
      <c r="C1475" s="136"/>
      <c r="D1475" s="137"/>
      <c r="E1475" s="138"/>
      <c r="F1475" s="137"/>
      <c r="G1475" s="127"/>
      <c r="H1475" s="143"/>
      <c r="I1475" s="143"/>
      <c r="K1475" s="6"/>
      <c r="L1475" s="6"/>
    </row>
    <row r="1476" spans="1:12" x14ac:dyDescent="0.2">
      <c r="A1476" s="477"/>
      <c r="B1476" s="135"/>
      <c r="C1476" s="136"/>
      <c r="D1476" s="137"/>
      <c r="E1476" s="138"/>
      <c r="F1476" s="137"/>
      <c r="G1476" s="127"/>
      <c r="H1476" s="143"/>
      <c r="I1476" s="143"/>
      <c r="K1476" s="6"/>
      <c r="L1476" s="6"/>
    </row>
    <row r="1477" spans="1:12" x14ac:dyDescent="0.2">
      <c r="A1477" s="477"/>
      <c r="B1477" s="135"/>
      <c r="C1477" s="136"/>
      <c r="D1477" s="137"/>
      <c r="E1477" s="138"/>
      <c r="F1477" s="137"/>
      <c r="G1477" s="127"/>
      <c r="H1477" s="143"/>
      <c r="I1477" s="143"/>
      <c r="K1477" s="6"/>
      <c r="L1477" s="6"/>
    </row>
    <row r="1478" spans="1:12" x14ac:dyDescent="0.2">
      <c r="A1478" s="477"/>
      <c r="B1478" s="135"/>
      <c r="C1478" s="136"/>
      <c r="D1478" s="137"/>
      <c r="E1478" s="138"/>
      <c r="F1478" s="137"/>
      <c r="G1478" s="127"/>
      <c r="H1478" s="143"/>
      <c r="I1478" s="143"/>
      <c r="K1478" s="6"/>
      <c r="L1478" s="6"/>
    </row>
    <row r="1479" spans="1:12" x14ac:dyDescent="0.2">
      <c r="A1479" s="477"/>
      <c r="B1479" s="135"/>
      <c r="C1479" s="136"/>
      <c r="D1479" s="137"/>
      <c r="E1479" s="138"/>
      <c r="F1479" s="137"/>
      <c r="G1479" s="127"/>
      <c r="H1479" s="143"/>
      <c r="I1479" s="143"/>
      <c r="K1479" s="6"/>
      <c r="L1479" s="6"/>
    </row>
    <row r="1480" spans="1:12" x14ac:dyDescent="0.2">
      <c r="A1480" s="477"/>
      <c r="B1480" s="135"/>
      <c r="C1480" s="136"/>
      <c r="D1480" s="137"/>
      <c r="E1480" s="138"/>
      <c r="F1480" s="137"/>
      <c r="G1480" s="127"/>
      <c r="H1480" s="143"/>
      <c r="I1480" s="143"/>
      <c r="K1480" s="6"/>
      <c r="L1480" s="6"/>
    </row>
    <row r="1481" spans="1:12" x14ac:dyDescent="0.2">
      <c r="A1481" s="477"/>
      <c r="B1481" s="135"/>
      <c r="C1481" s="136"/>
      <c r="D1481" s="137"/>
      <c r="E1481" s="138"/>
      <c r="F1481" s="137"/>
      <c r="G1481" s="127"/>
      <c r="H1481" s="143"/>
      <c r="I1481" s="143"/>
      <c r="K1481" s="6"/>
      <c r="L1481" s="6"/>
    </row>
    <row r="1482" spans="1:12" x14ac:dyDescent="0.2">
      <c r="A1482" s="477"/>
      <c r="B1482" s="135"/>
      <c r="C1482" s="136"/>
      <c r="D1482" s="137"/>
      <c r="E1482" s="138"/>
      <c r="F1482" s="137"/>
      <c r="G1482" s="127"/>
      <c r="H1482" s="143"/>
      <c r="I1482" s="143"/>
      <c r="K1482" s="6"/>
      <c r="L1482" s="6"/>
    </row>
    <row r="1483" spans="1:12" x14ac:dyDescent="0.2">
      <c r="A1483" s="477"/>
      <c r="B1483" s="135"/>
      <c r="C1483" s="136"/>
      <c r="D1483" s="137"/>
      <c r="E1483" s="138"/>
      <c r="F1483" s="137"/>
      <c r="G1483" s="127"/>
      <c r="H1483" s="143"/>
      <c r="I1483" s="143"/>
      <c r="K1483" s="6"/>
      <c r="L1483" s="6"/>
    </row>
    <row r="1484" spans="1:12" x14ac:dyDescent="0.2">
      <c r="A1484" s="477"/>
      <c r="B1484" s="135"/>
      <c r="C1484" s="136"/>
      <c r="D1484" s="137"/>
      <c r="E1484" s="138"/>
      <c r="F1484" s="137"/>
      <c r="G1484" s="127"/>
      <c r="H1484" s="143"/>
      <c r="I1484" s="143"/>
      <c r="K1484" s="6"/>
      <c r="L1484" s="6"/>
    </row>
    <row r="1485" spans="1:12" x14ac:dyDescent="0.2">
      <c r="A1485" s="477"/>
      <c r="B1485" s="135"/>
      <c r="C1485" s="136"/>
      <c r="D1485" s="137"/>
      <c r="E1485" s="138"/>
      <c r="F1485" s="137"/>
      <c r="G1485" s="127"/>
      <c r="H1485" s="143"/>
      <c r="I1485" s="143"/>
      <c r="K1485" s="6"/>
      <c r="L1485" s="6"/>
    </row>
    <row r="1486" spans="1:12" x14ac:dyDescent="0.2">
      <c r="A1486" s="477"/>
      <c r="B1486" s="135"/>
      <c r="C1486" s="136"/>
      <c r="D1486" s="137"/>
      <c r="E1486" s="138"/>
      <c r="F1486" s="137"/>
      <c r="G1486" s="127"/>
      <c r="H1486" s="143"/>
      <c r="I1486" s="143"/>
      <c r="K1486" s="6"/>
      <c r="L1486" s="6"/>
    </row>
    <row r="1487" spans="1:12" x14ac:dyDescent="0.2">
      <c r="A1487" s="477"/>
      <c r="B1487" s="135"/>
      <c r="C1487" s="136"/>
      <c r="D1487" s="137"/>
      <c r="E1487" s="138"/>
      <c r="F1487" s="137"/>
      <c r="G1487" s="127"/>
      <c r="H1487" s="143"/>
      <c r="I1487" s="143"/>
      <c r="K1487" s="6"/>
      <c r="L1487" s="6"/>
    </row>
    <row r="1488" spans="1:12" x14ac:dyDescent="0.2">
      <c r="A1488" s="477"/>
      <c r="B1488" s="135"/>
      <c r="C1488" s="136"/>
      <c r="D1488" s="137"/>
      <c r="E1488" s="138"/>
      <c r="F1488" s="137"/>
      <c r="G1488" s="127"/>
      <c r="H1488" s="143"/>
      <c r="I1488" s="143"/>
      <c r="K1488" s="6"/>
      <c r="L1488" s="6"/>
    </row>
    <row r="1489" spans="1:12" x14ac:dyDescent="0.2">
      <c r="A1489" s="477"/>
      <c r="B1489" s="135"/>
      <c r="C1489" s="136"/>
      <c r="D1489" s="137"/>
      <c r="E1489" s="138"/>
      <c r="F1489" s="137"/>
      <c r="G1489" s="127"/>
      <c r="H1489" s="143"/>
      <c r="I1489" s="143"/>
      <c r="K1489" s="6"/>
      <c r="L1489" s="6"/>
    </row>
    <row r="1490" spans="1:12" x14ac:dyDescent="0.2">
      <c r="A1490" s="477"/>
      <c r="B1490" s="135"/>
      <c r="C1490" s="136"/>
      <c r="D1490" s="137"/>
      <c r="E1490" s="138"/>
      <c r="F1490" s="137"/>
      <c r="G1490" s="127"/>
      <c r="H1490" s="143"/>
      <c r="I1490" s="143"/>
      <c r="K1490" s="6"/>
      <c r="L1490" s="6"/>
    </row>
    <row r="1491" spans="1:12" x14ac:dyDescent="0.2">
      <c r="A1491" s="477"/>
      <c r="B1491" s="135"/>
      <c r="C1491" s="136"/>
      <c r="D1491" s="137"/>
      <c r="E1491" s="138"/>
      <c r="F1491" s="137"/>
      <c r="G1491" s="127"/>
      <c r="H1491" s="143"/>
      <c r="I1491" s="143"/>
      <c r="K1491" s="6"/>
      <c r="L1491" s="6"/>
    </row>
    <row r="1492" spans="1:12" x14ac:dyDescent="0.2">
      <c r="A1492" s="477"/>
      <c r="B1492" s="135"/>
      <c r="C1492" s="136"/>
      <c r="D1492" s="137"/>
      <c r="E1492" s="138"/>
      <c r="F1492" s="137"/>
      <c r="G1492" s="127"/>
      <c r="H1492" s="143"/>
      <c r="I1492" s="143"/>
      <c r="K1492" s="6"/>
      <c r="L1492" s="6"/>
    </row>
    <row r="1493" spans="1:12" x14ac:dyDescent="0.2">
      <c r="A1493" s="477"/>
      <c r="B1493" s="135"/>
      <c r="C1493" s="136"/>
      <c r="D1493" s="137"/>
      <c r="E1493" s="138"/>
      <c r="F1493" s="137"/>
      <c r="G1493" s="127"/>
      <c r="H1493" s="143"/>
      <c r="I1493" s="143"/>
      <c r="K1493" s="6"/>
      <c r="L1493" s="6"/>
    </row>
    <row r="1494" spans="1:12" x14ac:dyDescent="0.2">
      <c r="A1494" s="477"/>
      <c r="B1494" s="135"/>
      <c r="C1494" s="136"/>
      <c r="D1494" s="137"/>
      <c r="E1494" s="138"/>
      <c r="F1494" s="137"/>
      <c r="G1494" s="127"/>
      <c r="H1494" s="143"/>
      <c r="I1494" s="143"/>
      <c r="K1494" s="6"/>
      <c r="L1494" s="6"/>
    </row>
    <row r="1495" spans="1:12" x14ac:dyDescent="0.2">
      <c r="A1495" s="477"/>
      <c r="B1495" s="135"/>
      <c r="C1495" s="136"/>
      <c r="D1495" s="137"/>
      <c r="E1495" s="138"/>
      <c r="F1495" s="137"/>
      <c r="G1495" s="127"/>
      <c r="H1495" s="143"/>
      <c r="I1495" s="143"/>
      <c r="K1495" s="6"/>
      <c r="L1495" s="6"/>
    </row>
    <row r="1496" spans="1:12" x14ac:dyDescent="0.2">
      <c r="A1496" s="477"/>
      <c r="B1496" s="135"/>
      <c r="C1496" s="136"/>
      <c r="D1496" s="137"/>
      <c r="E1496" s="138"/>
      <c r="F1496" s="137"/>
      <c r="G1496" s="127"/>
      <c r="H1496" s="143"/>
      <c r="I1496" s="143"/>
      <c r="K1496" s="6"/>
      <c r="L1496" s="6"/>
    </row>
    <row r="1497" spans="1:12" x14ac:dyDescent="0.2">
      <c r="A1497" s="477"/>
      <c r="B1497" s="135"/>
      <c r="C1497" s="136"/>
      <c r="D1497" s="137"/>
      <c r="E1497" s="138"/>
      <c r="F1497" s="137"/>
      <c r="G1497" s="127"/>
      <c r="H1497" s="143"/>
      <c r="I1497" s="143"/>
      <c r="K1497" s="6"/>
      <c r="L1497" s="6"/>
    </row>
    <row r="1498" spans="1:12" ht="15.75" thickBot="1" x14ac:dyDescent="0.25">
      <c r="A1498" s="477"/>
      <c r="B1498" s="135"/>
      <c r="C1498" s="136"/>
      <c r="D1498" s="137"/>
      <c r="E1498" s="138"/>
      <c r="F1498" s="137"/>
      <c r="G1498" s="127"/>
      <c r="H1498" s="143"/>
      <c r="I1498" s="143"/>
      <c r="K1498" s="6"/>
      <c r="L1498" s="6"/>
    </row>
    <row r="1499" spans="1:12" ht="15.75" thickBot="1" x14ac:dyDescent="0.25">
      <c r="A1499" s="477"/>
      <c r="B1499" s="135"/>
      <c r="C1499" s="136"/>
      <c r="D1499" s="137"/>
      <c r="E1499" s="138"/>
      <c r="F1499" s="137"/>
      <c r="G1499" s="127"/>
      <c r="H1499" s="143"/>
      <c r="I1499" s="143"/>
      <c r="K1499" s="51" t="s">
        <v>52</v>
      </c>
      <c r="L1499" s="33"/>
    </row>
    <row r="1500" spans="1:12" x14ac:dyDescent="0.2">
      <c r="A1500" s="477"/>
      <c r="B1500" s="135"/>
      <c r="C1500" s="136"/>
      <c r="D1500" s="137"/>
      <c r="E1500" s="138"/>
      <c r="F1500" s="137"/>
      <c r="G1500" s="127"/>
      <c r="H1500" s="143"/>
      <c r="I1500" s="143"/>
      <c r="K1500" s="48" t="s">
        <v>50</v>
      </c>
      <c r="L1500" s="34">
        <f>IF(H1=K1501,0,1)</f>
        <v>1</v>
      </c>
    </row>
    <row r="1501" spans="1:12" ht="15.75" thickBot="1" x14ac:dyDescent="0.25">
      <c r="A1501" s="477"/>
      <c r="B1501" s="135"/>
      <c r="C1501" s="136"/>
      <c r="D1501" s="137"/>
      <c r="E1501" s="138"/>
      <c r="F1501" s="137"/>
      <c r="G1501" s="127"/>
      <c r="H1501" s="143"/>
      <c r="I1501" s="143"/>
      <c r="K1501" s="49" t="s">
        <v>51</v>
      </c>
      <c r="L1501" s="35"/>
    </row>
    <row r="1502" spans="1:12" x14ac:dyDescent="0.2">
      <c r="A1502" s="477"/>
      <c r="B1502" s="135"/>
      <c r="C1502" s="136"/>
      <c r="D1502" s="137"/>
      <c r="E1502" s="138"/>
      <c r="F1502" s="137"/>
      <c r="G1502" s="127"/>
      <c r="H1502" s="143"/>
      <c r="I1502" s="143"/>
    </row>
    <row r="1503" spans="1:12" x14ac:dyDescent="0.2">
      <c r="A1503" s="477"/>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8yLlw/mzkLVDwISPHkTTIgy9Iq+u1D6QCHwmtAG3n4sC6wpHjP45/+ZY0pkcvzpoa6LoN1uXyhw+s/wMjcnzpQ==" saltValue="3CcBBX0ooJWGghpb0lNXSg==" spinCount="100000" sheet="1" objects="1" scenarios="1"/>
  <dataConsolidate/>
  <mergeCells count="3">
    <mergeCell ref="A1:C1"/>
    <mergeCell ref="G3:G4"/>
    <mergeCell ref="A3:F3"/>
  </mergeCells>
  <conditionalFormatting sqref="M5">
    <cfRule type="cellIs" dxfId="50" priority="4" operator="lessThan">
      <formula>0</formula>
    </cfRule>
  </conditionalFormatting>
  <conditionalFormatting sqref="A1">
    <cfRule type="containsText" dxfId="49" priority="3" operator="containsText" text="הזינו">
      <formula>NOT(ISERROR(SEARCH("הזינו",A1)))</formula>
    </cfRule>
  </conditionalFormatting>
  <dataValidations count="7">
    <dataValidation type="list" allowBlank="1" showInputMessage="1" showErrorMessage="1" errorTitle="חובה לבחור כן/לא" sqref="H1">
      <formula1>$K$1500:$K$1501</formula1>
    </dataValidation>
    <dataValidation type="decimal" allowBlank="1" showInputMessage="1" showErrorMessage="1" error="נא הזינו ערכים מספריים בלבד!" sqref="H6:H1504 D6:D1504">
      <formula1>-1000000</formula1>
      <formula2>1000000</formula2>
    </dataValidation>
    <dataValidation allowBlank="1" showInputMessage="1" showErrorMessage="1" promptTitle="כאן לא מקלידים!" prompt="נא הזינו תאריך לתחילת הרישום בדיוק במקום הזה, אבל בגיליון 'חודש א'." sqref="A1 D1"/>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B42706F7-803C-43BE-A169-CE352339DF55}">
            <xm:f>$B6='הוראות שימוש'!$D$88</xm:f>
            <x14:dxf>
              <font>
                <b val="0"/>
                <i val="0"/>
                <color theme="6" tint="-0.24994659260841701"/>
              </font>
            </x14:dxf>
          </x14:cfRule>
          <xm:sqref>C6:F1503 A6:A1503</xm:sqref>
        </x14:conditionalFormatting>
        <x14:conditionalFormatting xmlns:xm="http://schemas.microsoft.com/office/excel/2006/main">
          <x14:cfRule type="cellIs" priority="2" operator="equal" id="{3AEF070D-FAB7-43E0-A241-AA4775A6BB00}">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 type="list" allowBlank="1" showInputMessage="1" showErrorMessage="1">
          <x14:formula1>
            <xm:f>'הוראות שימוש'!$D$87:$D$88</xm:f>
          </x14:formula1>
          <xm:sqref>B6:B1503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1516"/>
  <sheetViews>
    <sheetView showZeros="0" rightToLeft="1" workbookViewId="0">
      <pane ySplit="5" topLeftCell="A6" activePane="bottomLeft" state="frozen"/>
      <selection sqref="A1:C1"/>
      <selection pane="bottomLeft" activeCell="A6" sqref="A6"/>
    </sheetView>
  </sheetViews>
  <sheetFormatPr defaultColWidth="0" defaultRowHeight="15" zeroHeight="1" x14ac:dyDescent="0.2"/>
  <cols>
    <col min="1" max="1" width="6.77734375" style="1" bestFit="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44140625" style="1" customWidth="1"/>
    <col min="10" max="10" width="1.109375" style="6" customWidth="1"/>
    <col min="11" max="11" width="16.5546875" style="1" customWidth="1"/>
    <col min="12" max="12" width="10.6640625" style="1" customWidth="1"/>
    <col min="13" max="13" width="10.6640625" style="78"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25" t="str">
        <f>IFERROR(ב!A1+31,"חודש ?")</f>
        <v>חודש ?</v>
      </c>
      <c r="B1" s="625"/>
      <c r="C1" s="625"/>
      <c r="D1" s="122"/>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70">
        <f>SUM(L7:L50)</f>
        <v>0</v>
      </c>
      <c r="M2" s="61">
        <f>SUM(M7:M50)</f>
        <v>0</v>
      </c>
      <c r="N2" s="53">
        <f>SUM(N7:N50)</f>
        <v>0</v>
      </c>
    </row>
    <row r="3" spans="1:14" ht="16.5" customHeight="1" thickBot="1" x14ac:dyDescent="0.3">
      <c r="A3" s="622" t="s">
        <v>64</v>
      </c>
      <c r="B3" s="623"/>
      <c r="C3" s="623"/>
      <c r="D3" s="623"/>
      <c r="E3" s="623"/>
      <c r="F3" s="624"/>
      <c r="G3" s="620" t="s">
        <v>13</v>
      </c>
      <c r="H3" s="139"/>
      <c r="I3" s="139"/>
      <c r="K3" s="37" t="s">
        <v>11</v>
      </c>
      <c r="L3" s="71">
        <f>SUM(L53:L65)</f>
        <v>0</v>
      </c>
      <c r="M3" s="60">
        <f>SUM(M53:M65)</f>
        <v>0</v>
      </c>
      <c r="N3" s="52">
        <f>SUM(N53:N65)</f>
        <v>0</v>
      </c>
    </row>
    <row r="4" spans="1:14" ht="16.5" thickBot="1" x14ac:dyDescent="0.3">
      <c r="A4" s="144" t="s">
        <v>336</v>
      </c>
      <c r="B4" s="145" t="s">
        <v>66</v>
      </c>
      <c r="C4" s="146" t="s">
        <v>47</v>
      </c>
      <c r="D4" s="145" t="s">
        <v>10</v>
      </c>
      <c r="E4" s="147" t="s">
        <v>65</v>
      </c>
      <c r="F4" s="148" t="s">
        <v>49</v>
      </c>
      <c r="G4" s="621"/>
      <c r="H4" s="140"/>
      <c r="I4" s="47"/>
      <c r="K4" s="400" t="s">
        <v>41</v>
      </c>
      <c r="L4" s="401">
        <f>L3-L2</f>
        <v>0</v>
      </c>
      <c r="M4" s="401">
        <f>M3-M2</f>
        <v>0</v>
      </c>
      <c r="N4" s="401">
        <f>N3+N2</f>
        <v>0</v>
      </c>
    </row>
    <row r="5" spans="1:14" ht="6" customHeight="1" thickBot="1" x14ac:dyDescent="0.3">
      <c r="A5" s="128"/>
      <c r="B5" s="129"/>
      <c r="C5" s="47"/>
      <c r="D5" s="47"/>
      <c r="E5" s="120"/>
      <c r="F5" s="47"/>
      <c r="G5" s="47"/>
      <c r="H5" s="140"/>
      <c r="I5" s="47"/>
      <c r="K5" s="32"/>
      <c r="L5" s="72"/>
      <c r="M5" s="32"/>
      <c r="N5" s="54"/>
    </row>
    <row r="6" spans="1:14" ht="15.75" x14ac:dyDescent="0.25">
      <c r="A6" s="134"/>
      <c r="B6" s="135"/>
      <c r="C6" s="136"/>
      <c r="D6" s="137"/>
      <c r="E6" s="138"/>
      <c r="F6" s="137"/>
      <c r="G6" s="127"/>
      <c r="H6" s="141"/>
      <c r="I6" s="142"/>
      <c r="K6" s="42" t="s">
        <v>1</v>
      </c>
      <c r="L6" s="73" t="s">
        <v>45</v>
      </c>
      <c r="M6" s="3" t="s">
        <v>48</v>
      </c>
      <c r="N6" s="55" t="s">
        <v>46</v>
      </c>
    </row>
    <row r="7" spans="1:14" x14ac:dyDescent="0.2">
      <c r="A7" s="134"/>
      <c r="B7" s="135"/>
      <c r="C7" s="136"/>
      <c r="D7" s="137"/>
      <c r="E7" s="138"/>
      <c r="F7" s="137"/>
      <c r="G7" s="127"/>
      <c r="H7" s="141"/>
      <c r="I7" s="142"/>
      <c r="K7" s="93" t="str">
        <f>ב!K7</f>
        <v>משכנתא</v>
      </c>
      <c r="L7" s="110">
        <f>ב!L7</f>
        <v>0</v>
      </c>
      <c r="M7" s="111">
        <f>SUMPRODUCT(($D$6:$D$1503)*($C$6:$C$1503=K7)*($B$6:$B$1503&lt;&gt;'הוראות שימוש'!$D$88))</f>
        <v>0</v>
      </c>
      <c r="N7" s="112">
        <f>ב!N7+$L$1500*(L7-M7)</f>
        <v>0</v>
      </c>
    </row>
    <row r="8" spans="1:14" x14ac:dyDescent="0.2">
      <c r="A8" s="134"/>
      <c r="B8" s="135"/>
      <c r="C8" s="136"/>
      <c r="D8" s="137"/>
      <c r="E8" s="138"/>
      <c r="F8" s="137"/>
      <c r="G8" s="127"/>
      <c r="H8" s="141"/>
      <c r="I8" s="142"/>
      <c r="K8" s="94" t="str">
        <f>ב!K8</f>
        <v>ביטוח משכנתא</v>
      </c>
      <c r="L8" s="113">
        <f>ב!L8</f>
        <v>0</v>
      </c>
      <c r="M8" s="100">
        <f>SUMPRODUCT(($D$6:$D$1503)*($C$6:$C$1503=K8)*($B$6:$B$1503&lt;&gt;'הוראות שימוש'!$D$88))</f>
        <v>0</v>
      </c>
      <c r="N8" s="101">
        <f>ב!N8+$L$1500*(L8-M8)</f>
        <v>0</v>
      </c>
    </row>
    <row r="9" spans="1:14" x14ac:dyDescent="0.2">
      <c r="A9" s="134"/>
      <c r="B9" s="135"/>
      <c r="C9" s="136"/>
      <c r="D9" s="137"/>
      <c r="E9" s="138"/>
      <c r="F9" s="137"/>
      <c r="G9" s="127"/>
      <c r="H9" s="141"/>
      <c r="I9" s="142"/>
      <c r="K9" s="94" t="str">
        <f>ב!K9</f>
        <v>שכר דירה</v>
      </c>
      <c r="L9" s="113">
        <f>ב!L9</f>
        <v>0</v>
      </c>
      <c r="M9" s="100">
        <f>SUMPRODUCT(($D$6:$D$1503)*($C$6:$C$1503=K9)*($B$6:$B$1503&lt;&gt;'הוראות שימוש'!$D$88))</f>
        <v>0</v>
      </c>
      <c r="N9" s="101">
        <f>ב!N9+$L$1500*(L9-M9)</f>
        <v>0</v>
      </c>
    </row>
    <row r="10" spans="1:14" x14ac:dyDescent="0.2">
      <c r="A10" s="134"/>
      <c r="B10" s="135"/>
      <c r="C10" s="136"/>
      <c r="D10" s="137"/>
      <c r="E10" s="138"/>
      <c r="F10" s="137"/>
      <c r="G10" s="127"/>
      <c r="H10" s="141"/>
      <c r="I10" s="142"/>
      <c r="K10" s="94" t="str">
        <f>ב!K10</f>
        <v>מיסי ישוב / ועד בית</v>
      </c>
      <c r="L10" s="113">
        <f>ב!L10</f>
        <v>0</v>
      </c>
      <c r="M10" s="100">
        <f>SUMPRODUCT(($D$6:$D$1503)*($C$6:$C$1503=K10)*($B$6:$B$1503&lt;&gt;'הוראות שימוש'!$D$88))</f>
        <v>0</v>
      </c>
      <c r="N10" s="101">
        <f>ב!N10+$L$1500*(L10-M10)</f>
        <v>0</v>
      </c>
    </row>
    <row r="11" spans="1:14" x14ac:dyDescent="0.2">
      <c r="A11" s="134"/>
      <c r="B11" s="135"/>
      <c r="C11" s="136"/>
      <c r="D11" s="137"/>
      <c r="E11" s="138"/>
      <c r="F11" s="137"/>
      <c r="G11" s="127"/>
      <c r="H11" s="141"/>
      <c r="I11" s="142"/>
      <c r="K11" s="94" t="str">
        <f>ב!K11</f>
        <v>ביטוחים (למעט רכב)</v>
      </c>
      <c r="L11" s="113">
        <f>ב!L11</f>
        <v>0</v>
      </c>
      <c r="M11" s="100">
        <f>SUMPRODUCT(($D$6:$D$1503)*($C$6:$C$1503=K11)*($B$6:$B$1503&lt;&gt;'הוראות שימוש'!$D$88))</f>
        <v>0</v>
      </c>
      <c r="N11" s="101">
        <f>ב!N11+$L$1500*(L11-M11)</f>
        <v>0</v>
      </c>
    </row>
    <row r="12" spans="1:14" x14ac:dyDescent="0.2">
      <c r="A12" s="134"/>
      <c r="B12" s="135"/>
      <c r="C12" s="136"/>
      <c r="D12" s="137"/>
      <c r="E12" s="138"/>
      <c r="F12" s="137"/>
      <c r="G12" s="127"/>
      <c r="H12" s="141"/>
      <c r="I12" s="142"/>
      <c r="K12" s="94" t="str">
        <f>ב!K12</f>
        <v>הוראות קבע לחיסכון</v>
      </c>
      <c r="L12" s="113">
        <f>ב!L12</f>
        <v>0</v>
      </c>
      <c r="M12" s="100">
        <f>SUMPRODUCT(($D$6:$D$1503)*($C$6:$C$1503=K12)*($B$6:$B$1503&lt;&gt;'הוראות שימוש'!$D$88))</f>
        <v>0</v>
      </c>
      <c r="N12" s="101">
        <f>ב!N12+$L$1500*(L12-M12)</f>
        <v>0</v>
      </c>
    </row>
    <row r="13" spans="1:14" x14ac:dyDescent="0.2">
      <c r="A13" s="134"/>
      <c r="B13" s="135"/>
      <c r="C13" s="136"/>
      <c r="D13" s="137"/>
      <c r="E13" s="138"/>
      <c r="F13" s="137"/>
      <c r="G13" s="127"/>
      <c r="H13" s="141"/>
      <c r="I13" s="142"/>
      <c r="K13" s="94" t="str">
        <f>ב!K13</f>
        <v>מנויים</v>
      </c>
      <c r="L13" s="113">
        <f>ב!L13</f>
        <v>0</v>
      </c>
      <c r="M13" s="100">
        <f>SUMPRODUCT(($D$6:$D$1503)*($C$6:$C$1503=K13)*($B$6:$B$1503&lt;&gt;'הוראות שימוש'!$D$88))</f>
        <v>0</v>
      </c>
      <c r="N13" s="101">
        <f>ב!N13+$L$1500*(L13-M13)</f>
        <v>0</v>
      </c>
    </row>
    <row r="14" spans="1:14" x14ac:dyDescent="0.2">
      <c r="A14" s="134"/>
      <c r="B14" s="135"/>
      <c r="C14" s="136"/>
      <c r="D14" s="137"/>
      <c r="E14" s="138"/>
      <c r="F14" s="137"/>
      <c r="G14" s="127"/>
      <c r="H14" s="141"/>
      <c r="I14" s="142"/>
      <c r="K14" s="94" t="str">
        <f>ב!K14</f>
        <v>תרומות בהוראת קבע</v>
      </c>
      <c r="L14" s="113">
        <f>ב!L14</f>
        <v>0</v>
      </c>
      <c r="M14" s="100">
        <f>SUMPRODUCT(($D$6:$D$1503)*($C$6:$C$1503=K14)*($B$6:$B$1503&lt;&gt;'הוראות שימוש'!$D$88))</f>
        <v>0</v>
      </c>
      <c r="N14" s="101">
        <f>ב!N14+$L$1500*(L14-M14)</f>
        <v>0</v>
      </c>
    </row>
    <row r="15" spans="1:14" x14ac:dyDescent="0.2">
      <c r="A15" s="134"/>
      <c r="B15" s="135"/>
      <c r="C15" s="136"/>
      <c r="D15" s="137"/>
      <c r="E15" s="138"/>
      <c r="F15" s="137"/>
      <c r="G15" s="127"/>
      <c r="H15" s="141"/>
      <c r="I15" s="143"/>
      <c r="K15" s="94" t="str">
        <f>ב!K15</f>
        <v>ארנונה / שמירה</v>
      </c>
      <c r="L15" s="113">
        <f>ב!L15</f>
        <v>0</v>
      </c>
      <c r="M15" s="100">
        <f>SUMPRODUCT(($D$6:$D$1503)*($C$6:$C$1503=K15)*($B$6:$B$1503&lt;&gt;'הוראות שימוש'!$D$88))</f>
        <v>0</v>
      </c>
      <c r="N15" s="101">
        <f>ב!N15+$L$1500*(L15-M15)</f>
        <v>0</v>
      </c>
    </row>
    <row r="16" spans="1:14" x14ac:dyDescent="0.2">
      <c r="A16" s="134"/>
      <c r="B16" s="135"/>
      <c r="C16" s="136"/>
      <c r="D16" s="137"/>
      <c r="E16" s="138"/>
      <c r="F16" s="137"/>
      <c r="G16" s="127"/>
      <c r="H16" s="141"/>
      <c r="I16" s="143"/>
      <c r="K16" s="94" t="str">
        <f>ב!K16</f>
        <v>מים וביוב</v>
      </c>
      <c r="L16" s="113">
        <f>ב!L16</f>
        <v>0</v>
      </c>
      <c r="M16" s="100">
        <f>SUMPRODUCT(($D$6:$D$1503)*($C$6:$C$1503=K16)*($B$6:$B$1503&lt;&gt;'הוראות שימוש'!$D$88))</f>
        <v>0</v>
      </c>
      <c r="N16" s="101">
        <f>ב!N16+$L$1500*(L16-M16)</f>
        <v>0</v>
      </c>
    </row>
    <row r="17" spans="1:14" x14ac:dyDescent="0.2">
      <c r="A17" s="134"/>
      <c r="B17" s="135"/>
      <c r="C17" s="136"/>
      <c r="D17" s="137"/>
      <c r="E17" s="138"/>
      <c r="F17" s="137"/>
      <c r="G17" s="127"/>
      <c r="H17" s="141"/>
      <c r="I17" s="143"/>
      <c r="K17" s="94" t="str">
        <f>ב!K17</f>
        <v>חשמל</v>
      </c>
      <c r="L17" s="113">
        <f>ב!L17</f>
        <v>0</v>
      </c>
      <c r="M17" s="100">
        <f>SUMPRODUCT(($D$6:$D$1503)*($C$6:$C$1503=K17)*($B$6:$B$1503&lt;&gt;'הוראות שימוש'!$D$88))</f>
        <v>0</v>
      </c>
      <c r="N17" s="101">
        <f>ב!N17+$L$1500*(L17-M17)</f>
        <v>0</v>
      </c>
    </row>
    <row r="18" spans="1:14" x14ac:dyDescent="0.2">
      <c r="A18" s="134"/>
      <c r="B18" s="135"/>
      <c r="C18" s="136"/>
      <c r="D18" s="137"/>
      <c r="E18" s="138"/>
      <c r="F18" s="137"/>
      <c r="G18" s="127"/>
      <c r="H18" s="141"/>
      <c r="I18" s="143"/>
      <c r="K18" s="94" t="str">
        <f>ב!K18</f>
        <v>גז</v>
      </c>
      <c r="L18" s="113">
        <f>ב!L18</f>
        <v>0</v>
      </c>
      <c r="M18" s="100">
        <f>SUMPRODUCT(($D$6:$D$1503)*($C$6:$C$1503=K18)*($B$6:$B$1503&lt;&gt;'הוראות שימוש'!$D$88))</f>
        <v>0</v>
      </c>
      <c r="N18" s="101">
        <f>ב!N18+$L$1500*(L18-M18)</f>
        <v>0</v>
      </c>
    </row>
    <row r="19" spans="1:14" x14ac:dyDescent="0.2">
      <c r="A19" s="134"/>
      <c r="B19" s="135"/>
      <c r="C19" s="136"/>
      <c r="D19" s="137"/>
      <c r="E19" s="138"/>
      <c r="F19" s="137"/>
      <c r="G19" s="127"/>
      <c r="H19" s="141"/>
      <c r="I19" s="143"/>
      <c r="K19" s="94" t="str">
        <f>ב!K19</f>
        <v>חימום - סולר, נפט</v>
      </c>
      <c r="L19" s="113">
        <f>ב!L19</f>
        <v>0</v>
      </c>
      <c r="M19" s="100">
        <f>SUMPRODUCT(($D$6:$D$1503)*($C$6:$C$1503=K19)*($B$6:$B$1503&lt;&gt;'הוראות שימוש'!$D$88))</f>
        <v>0</v>
      </c>
      <c r="N19" s="101">
        <f>ב!N19+$L$1500*(L19-M19)</f>
        <v>0</v>
      </c>
    </row>
    <row r="20" spans="1:14" x14ac:dyDescent="0.2">
      <c r="A20" s="134"/>
      <c r="B20" s="135"/>
      <c r="C20" s="136"/>
      <c r="D20" s="137"/>
      <c r="E20" s="138"/>
      <c r="F20" s="137"/>
      <c r="G20" s="127"/>
      <c r="H20" s="141"/>
      <c r="I20" s="143"/>
      <c r="K20" s="94" t="str">
        <f>ב!K20</f>
        <v>חינוך</v>
      </c>
      <c r="L20" s="113">
        <f>ב!L20</f>
        <v>0</v>
      </c>
      <c r="M20" s="100">
        <f>SUMPRODUCT(($D$6:$D$1503)*($C$6:$C$1503=K20)*($B$6:$B$1503&lt;&gt;'הוראות שימוש'!$D$88))</f>
        <v>0</v>
      </c>
      <c r="N20" s="101">
        <f>ב!N20+$L$1500*(L20-M20)</f>
        <v>0</v>
      </c>
    </row>
    <row r="21" spans="1:14" x14ac:dyDescent="0.2">
      <c r="A21" s="134"/>
      <c r="B21" s="135"/>
      <c r="C21" s="136"/>
      <c r="D21" s="137"/>
      <c r="E21" s="138"/>
      <c r="F21" s="137"/>
      <c r="G21" s="127"/>
      <c r="H21" s="141"/>
      <c r="I21" s="143"/>
      <c r="K21" s="94" t="str">
        <f>ב!K21</f>
        <v>חוגים, קייטנות ובריכה</v>
      </c>
      <c r="L21" s="113">
        <f>ב!L21</f>
        <v>0</v>
      </c>
      <c r="M21" s="100">
        <f>SUMPRODUCT(($D$6:$D$1503)*($C$6:$C$1503=K21)*($B$6:$B$1503&lt;&gt;'הוראות שימוש'!$D$88))</f>
        <v>0</v>
      </c>
      <c r="N21" s="101">
        <f>ב!N21+$L$1500*(L21-M21)</f>
        <v>0</v>
      </c>
    </row>
    <row r="22" spans="1:14" x14ac:dyDescent="0.2">
      <c r="A22" s="134"/>
      <c r="B22" s="135"/>
      <c r="C22" s="136"/>
      <c r="D22" s="137"/>
      <c r="E22" s="138"/>
      <c r="F22" s="137"/>
      <c r="G22" s="127"/>
      <c r="H22" s="141"/>
      <c r="I22" s="143"/>
      <c r="K22" s="94" t="str">
        <f>ב!K22</f>
        <v>ביטוח רכב + טסט</v>
      </c>
      <c r="L22" s="113">
        <f>ב!L22</f>
        <v>0</v>
      </c>
      <c r="M22" s="100">
        <f>SUMPRODUCT(($D$6:$D$1503)*($C$6:$C$1503=K22)*($B$6:$B$1503&lt;&gt;'הוראות שימוש'!$D$88))</f>
        <v>0</v>
      </c>
      <c r="N22" s="101">
        <f>ב!N22+$L$1500*(L22-M22)</f>
        <v>0</v>
      </c>
    </row>
    <row r="23" spans="1:14" x14ac:dyDescent="0.2">
      <c r="A23" s="134"/>
      <c r="B23" s="135"/>
      <c r="C23" s="136"/>
      <c r="D23" s="137"/>
      <c r="E23" s="138"/>
      <c r="F23" s="137"/>
      <c r="G23" s="127"/>
      <c r="H23" s="141"/>
      <c r="I23" s="143"/>
      <c r="K23" s="94" t="str">
        <f>ב!K23</f>
        <v>תיקוני רכב</v>
      </c>
      <c r="L23" s="113">
        <f>ב!L23</f>
        <v>0</v>
      </c>
      <c r="M23" s="100">
        <f>SUMPRODUCT(($D$6:$D$1503)*($C$6:$C$1503=K23)*($B$6:$B$1503&lt;&gt;'הוראות שימוש'!$D$88))</f>
        <v>0</v>
      </c>
      <c r="N23" s="101">
        <f>ב!N23+$L$1500*(L23-M23)</f>
        <v>0</v>
      </c>
    </row>
    <row r="24" spans="1:14" ht="15" customHeight="1" x14ac:dyDescent="0.2">
      <c r="A24" s="134"/>
      <c r="B24" s="135"/>
      <c r="C24" s="136"/>
      <c r="D24" s="137"/>
      <c r="E24" s="138"/>
      <c r="F24" s="137"/>
      <c r="G24" s="127"/>
      <c r="H24" s="141"/>
      <c r="I24" s="143"/>
      <c r="K24" s="94" t="str">
        <f>ב!K24</f>
        <v>ביגוד והנעלה</v>
      </c>
      <c r="L24" s="113">
        <f>ב!L24</f>
        <v>0</v>
      </c>
      <c r="M24" s="100">
        <f>SUMPRODUCT(($D$6:$D$1503)*($C$6:$C$1503=K24)*($B$6:$B$1503&lt;&gt;'הוראות שימוש'!$D$88))</f>
        <v>0</v>
      </c>
      <c r="N24" s="101">
        <f>ב!N24+$L$1500*(L24-M24)</f>
        <v>0</v>
      </c>
    </row>
    <row r="25" spans="1:14" x14ac:dyDescent="0.2">
      <c r="A25" s="134"/>
      <c r="B25" s="135"/>
      <c r="C25" s="136"/>
      <c r="D25" s="137"/>
      <c r="E25" s="138"/>
      <c r="F25" s="137"/>
      <c r="G25" s="127"/>
      <c r="H25" s="141"/>
      <c r="I25" s="143"/>
      <c r="K25" s="94" t="str">
        <f>ב!K25</f>
        <v>בריאות</v>
      </c>
      <c r="L25" s="113">
        <f>ב!L25</f>
        <v>0</v>
      </c>
      <c r="M25" s="100">
        <f>SUMPRODUCT(($D$6:$D$1503)*($C$6:$C$1503=K25)*($B$6:$B$1503&lt;&gt;'הוראות שימוש'!$D$88))</f>
        <v>0</v>
      </c>
      <c r="N25" s="101">
        <f>ב!N25+$L$1500*(L25-M25)</f>
        <v>0</v>
      </c>
    </row>
    <row r="26" spans="1:14" x14ac:dyDescent="0.2">
      <c r="A26" s="134"/>
      <c r="B26" s="135"/>
      <c r="C26" s="136"/>
      <c r="D26" s="137"/>
      <c r="E26" s="138"/>
      <c r="F26" s="137"/>
      <c r="G26" s="127"/>
      <c r="H26" s="141"/>
      <c r="I26" s="143"/>
      <c r="K26" s="94" t="str">
        <f>ב!K26</f>
        <v>עמלות וריביות בנקים</v>
      </c>
      <c r="L26" s="113">
        <f>ב!L26</f>
        <v>0</v>
      </c>
      <c r="M26" s="100">
        <f>SUMPRODUCT(($D$6:$D$1503)*($C$6:$C$1503=K26)*($B$6:$B$1503&lt;&gt;'הוראות שימוש'!$D$88))</f>
        <v>0</v>
      </c>
      <c r="N26" s="101">
        <f>ב!N26+$L$1500*(L26-M26)</f>
        <v>0</v>
      </c>
    </row>
    <row r="27" spans="1:14" x14ac:dyDescent="0.2">
      <c r="A27" s="134"/>
      <c r="B27" s="135"/>
      <c r="C27" s="136"/>
      <c r="D27" s="137"/>
      <c r="E27" s="138"/>
      <c r="F27" s="137"/>
      <c r="G27" s="127"/>
      <c r="H27" s="141"/>
      <c r="I27" s="143"/>
      <c r="K27" s="94" t="str">
        <f>ב!K27</f>
        <v>טיפולי שיניים</v>
      </c>
      <c r="L27" s="113">
        <f>ב!L27</f>
        <v>0</v>
      </c>
      <c r="M27" s="100">
        <f>SUMPRODUCT(($D$6:$D$1503)*($C$6:$C$1503=K27)*($B$6:$B$1503&lt;&gt;'הוראות שימוש'!$D$88))</f>
        <v>0</v>
      </c>
      <c r="N27" s="101">
        <f>ב!N27+$L$1500*(L27-M27)</f>
        <v>0</v>
      </c>
    </row>
    <row r="28" spans="1:14" x14ac:dyDescent="0.2">
      <c r="A28" s="134"/>
      <c r="B28" s="135"/>
      <c r="C28" s="136"/>
      <c r="D28" s="137"/>
      <c r="E28" s="138"/>
      <c r="F28" s="137"/>
      <c r="G28" s="127"/>
      <c r="H28" s="141"/>
      <c r="I28" s="143"/>
      <c r="K28" s="94" t="str">
        <f>ב!K28</f>
        <v>אופטיקה</v>
      </c>
      <c r="L28" s="113">
        <f>ב!L28</f>
        <v>0</v>
      </c>
      <c r="M28" s="100">
        <f>SUMPRODUCT(($D$6:$D$1503)*($C$6:$C$1503=K28)*($B$6:$B$1503&lt;&gt;'הוראות שימוש'!$D$88))</f>
        <v>0</v>
      </c>
      <c r="N28" s="101">
        <f>ב!N28+$L$1500*(L28-M28)</f>
        <v>0</v>
      </c>
    </row>
    <row r="29" spans="1:14" x14ac:dyDescent="0.2">
      <c r="A29" s="134"/>
      <c r="B29" s="135"/>
      <c r="C29" s="136"/>
      <c r="D29" s="137"/>
      <c r="E29" s="138"/>
      <c r="F29" s="137"/>
      <c r="G29" s="127"/>
      <c r="H29" s="141"/>
      <c r="I29" s="143"/>
      <c r="K29" s="94" t="str">
        <f>ב!K29</f>
        <v>חופשה / טיול</v>
      </c>
      <c r="L29" s="113">
        <f>ב!L29</f>
        <v>0</v>
      </c>
      <c r="M29" s="100">
        <f>SUMPRODUCT(($D$6:$D$1503)*($C$6:$C$1503=K29)*($B$6:$B$1503&lt;&gt;'הוראות שימוש'!$D$88))</f>
        <v>0</v>
      </c>
      <c r="N29" s="101">
        <f>ב!N29+$L$1500*(L29-M29)</f>
        <v>0</v>
      </c>
    </row>
    <row r="30" spans="1:14" x14ac:dyDescent="0.2">
      <c r="A30" s="134"/>
      <c r="B30" s="135"/>
      <c r="C30" s="136"/>
      <c r="D30" s="137"/>
      <c r="E30" s="138"/>
      <c r="F30" s="137"/>
      <c r="G30" s="127"/>
      <c r="H30" s="141"/>
      <c r="I30" s="143"/>
      <c r="K30" s="94" t="str">
        <f>ב!K30</f>
        <v>יהדות / חגים</v>
      </c>
      <c r="L30" s="113">
        <f>ב!L30</f>
        <v>0</v>
      </c>
      <c r="M30" s="100">
        <f>SUMPRODUCT(($D$6:$D$1503)*($C$6:$C$1503=K30)*($B$6:$B$1503&lt;&gt;'הוראות שימוש'!$D$88))</f>
        <v>0</v>
      </c>
      <c r="N30" s="101">
        <f>ב!N30+$L$1500*(L30-M30)</f>
        <v>0</v>
      </c>
    </row>
    <row r="31" spans="1:14" x14ac:dyDescent="0.2">
      <c r="A31" s="134"/>
      <c r="B31" s="135"/>
      <c r="C31" s="136"/>
      <c r="D31" s="137"/>
      <c r="E31" s="138"/>
      <c r="F31" s="137"/>
      <c r="G31" s="127"/>
      <c r="H31" s="141"/>
      <c r="I31" s="143"/>
      <c r="K31" s="94" t="str">
        <f>ב!K31</f>
        <v>מתנות לאירועים ושמחות</v>
      </c>
      <c r="L31" s="113">
        <f>ב!L31</f>
        <v>0</v>
      </c>
      <c r="M31" s="100">
        <f>SUMPRODUCT(($D$6:$D$1503)*($C$6:$C$1503=K31)*($B$6:$B$1503&lt;&gt;'הוראות שימוש'!$D$88))</f>
        <v>0</v>
      </c>
      <c r="N31" s="101">
        <f>ב!N31+$L$1500*(L31-M31)</f>
        <v>0</v>
      </c>
    </row>
    <row r="32" spans="1:14" x14ac:dyDescent="0.2">
      <c r="A32" s="134"/>
      <c r="B32" s="135"/>
      <c r="C32" s="136"/>
      <c r="D32" s="137"/>
      <c r="E32" s="138"/>
      <c r="F32" s="137"/>
      <c r="G32" s="127"/>
      <c r="H32" s="141"/>
      <c r="I32" s="143"/>
      <c r="K32" s="94" t="str">
        <f>ב!K32</f>
        <v>רכישות ושירותים</v>
      </c>
      <c r="L32" s="113">
        <f>ב!L32</f>
        <v>0</v>
      </c>
      <c r="M32" s="100">
        <f>SUMPRODUCT(($D$6:$D$1503)*($C$6:$C$1503=K32)*($B$6:$B$1503&lt;&gt;'הוראות שימוש'!$D$88))</f>
        <v>0</v>
      </c>
      <c r="N32" s="101">
        <f>ב!N32+$L$1500*(L32-M32)</f>
        <v>0</v>
      </c>
    </row>
    <row r="33" spans="1:14" x14ac:dyDescent="0.2">
      <c r="A33" s="134"/>
      <c r="B33" s="135"/>
      <c r="C33" s="136"/>
      <c r="D33" s="137"/>
      <c r="E33" s="138"/>
      <c r="F33" s="137"/>
      <c r="G33" s="127"/>
      <c r="H33" s="141"/>
      <c r="I33" s="143"/>
      <c r="K33" s="94" t="str">
        <f>ב!K33</f>
        <v>תספורת וקוסמטיקה</v>
      </c>
      <c r="L33" s="113">
        <f>ב!L33</f>
        <v>0</v>
      </c>
      <c r="M33" s="100">
        <f>SUMPRODUCT(($D$6:$D$1503)*($C$6:$C$1503=K33)*($B$6:$B$1503&lt;&gt;'הוראות שימוש'!$D$88))</f>
        <v>0</v>
      </c>
      <c r="N33" s="101">
        <f>ב!N33+$L$1500*(L33-M33)</f>
        <v>0</v>
      </c>
    </row>
    <row r="34" spans="1:14" x14ac:dyDescent="0.2">
      <c r="A34" s="134"/>
      <c r="B34" s="135"/>
      <c r="C34" s="136"/>
      <c r="D34" s="137"/>
      <c r="E34" s="138"/>
      <c r="F34" s="137"/>
      <c r="G34" s="127"/>
      <c r="H34" s="141"/>
      <c r="I34" s="143"/>
      <c r="K34" s="94" t="str">
        <f>ב!K34</f>
        <v>ביטוח לאומי (למי שלא עובד)</v>
      </c>
      <c r="L34" s="113">
        <f>ב!L34</f>
        <v>0</v>
      </c>
      <c r="M34" s="100">
        <f>SUMPRODUCT(($D$6:$D$1503)*($C$6:$C$1503=K34)*($B$6:$B$1503&lt;&gt;'הוראות שימוש'!$D$88))</f>
        <v>0</v>
      </c>
      <c r="N34" s="101">
        <f>ב!N34+$L$1500*(L34-M34)</f>
        <v>0</v>
      </c>
    </row>
    <row r="35" spans="1:14" x14ac:dyDescent="0.2">
      <c r="A35" s="134"/>
      <c r="B35" s="135"/>
      <c r="C35" s="136"/>
      <c r="D35" s="137"/>
      <c r="E35" s="138"/>
      <c r="F35" s="137"/>
      <c r="G35" s="127"/>
      <c r="H35" s="141"/>
      <c r="I35" s="143"/>
      <c r="K35" s="94" t="str">
        <f>ב!K35</f>
        <v>מזון</v>
      </c>
      <c r="L35" s="113">
        <f>ב!L35</f>
        <v>0</v>
      </c>
      <c r="M35" s="100">
        <f>SUMPRODUCT(($D$6:$D$1503)*($C$6:$C$1503=K35)*($B$6:$B$1503&lt;&gt;'הוראות שימוש'!$D$88))</f>
        <v>0</v>
      </c>
      <c r="N35" s="101">
        <f>ב!N35+$L$1500*(L35-M35)</f>
        <v>0</v>
      </c>
    </row>
    <row r="36" spans="1:14" x14ac:dyDescent="0.2">
      <c r="A36" s="134"/>
      <c r="B36" s="135"/>
      <c r="C36" s="136"/>
      <c r="D36" s="137"/>
      <c r="E36" s="138"/>
      <c r="F36" s="137"/>
      <c r="G36" s="127"/>
      <c r="H36" s="141"/>
      <c r="I36" s="143"/>
      <c r="K36" s="94" t="str">
        <f>ב!K36</f>
        <v>תחבורה ציבורית</v>
      </c>
      <c r="L36" s="113">
        <f>ב!L36</f>
        <v>0</v>
      </c>
      <c r="M36" s="100">
        <f>SUMPRODUCT(($D$6:$D$1503)*($C$6:$C$1503=K36)*($B$6:$B$1503&lt;&gt;'הוראות שימוש'!$D$88))</f>
        <v>0</v>
      </c>
      <c r="N36" s="101">
        <f>ב!N36+$L$1500*(L36-M36)</f>
        <v>0</v>
      </c>
    </row>
    <row r="37" spans="1:14" x14ac:dyDescent="0.2">
      <c r="A37" s="134"/>
      <c r="B37" s="135"/>
      <c r="C37" s="136"/>
      <c r="D37" s="137"/>
      <c r="E37" s="138"/>
      <c r="F37" s="137"/>
      <c r="G37" s="127"/>
      <c r="H37" s="141"/>
      <c r="I37" s="143"/>
      <c r="K37" s="94" t="str">
        <f>ב!K37</f>
        <v>דלק וחניה</v>
      </c>
      <c r="L37" s="113">
        <f>ב!L37</f>
        <v>0</v>
      </c>
      <c r="M37" s="100">
        <f>SUMPRODUCT(($D$6:$D$1503)*($C$6:$C$1503=K37)*($B$6:$B$1503&lt;&gt;'הוראות שימוש'!$D$88))</f>
        <v>0</v>
      </c>
      <c r="N37" s="101">
        <f>ב!N37+$L$1500*(L37-M37)</f>
        <v>0</v>
      </c>
    </row>
    <row r="38" spans="1:14" x14ac:dyDescent="0.2">
      <c r="A38" s="134"/>
      <c r="B38" s="135"/>
      <c r="C38" s="136"/>
      <c r="D38" s="137"/>
      <c r="E38" s="138"/>
      <c r="F38" s="137"/>
      <c r="G38" s="127"/>
      <c r="H38" s="141"/>
      <c r="I38" s="143"/>
      <c r="K38" s="94" t="str">
        <f>ב!K38</f>
        <v>טלפון נייח</v>
      </c>
      <c r="L38" s="113">
        <f>ב!L38</f>
        <v>0</v>
      </c>
      <c r="M38" s="100">
        <f>SUMPRODUCT(($D$6:$D$1503)*($C$6:$C$1503=K38)*($B$6:$B$1503&lt;&gt;'הוראות שימוש'!$D$88))</f>
        <v>0</v>
      </c>
      <c r="N38" s="101">
        <f>ב!N38+$L$1500*(L38-M38)</f>
        <v>0</v>
      </c>
    </row>
    <row r="39" spans="1:14" x14ac:dyDescent="0.2">
      <c r="A39" s="134"/>
      <c r="B39" s="135"/>
      <c r="C39" s="136"/>
      <c r="D39" s="137"/>
      <c r="E39" s="138"/>
      <c r="F39" s="137"/>
      <c r="G39" s="127"/>
      <c r="H39" s="141"/>
      <c r="I39" s="143"/>
      <c r="K39" s="94" t="str">
        <f>ב!K39</f>
        <v>טלפון נייד</v>
      </c>
      <c r="L39" s="113">
        <f>ב!L39</f>
        <v>0</v>
      </c>
      <c r="M39" s="100">
        <f>SUMPRODUCT(($D$6:$D$1503)*($C$6:$C$1503=K39)*($B$6:$B$1503&lt;&gt;'הוראות שימוש'!$D$88))</f>
        <v>0</v>
      </c>
      <c r="N39" s="101">
        <f>ב!N39+$L$1500*(L39-M39)</f>
        <v>0</v>
      </c>
    </row>
    <row r="40" spans="1:14" x14ac:dyDescent="0.2">
      <c r="A40" s="134"/>
      <c r="B40" s="135"/>
      <c r="C40" s="136"/>
      <c r="D40" s="137"/>
      <c r="E40" s="138"/>
      <c r="F40" s="137"/>
      <c r="G40" s="127"/>
      <c r="H40" s="141"/>
      <c r="I40" s="143"/>
      <c r="K40" s="94" t="str">
        <f>ב!K40</f>
        <v>תיקונים בבית / במכשירים</v>
      </c>
      <c r="L40" s="113">
        <f>ב!L40</f>
        <v>0</v>
      </c>
      <c r="M40" s="100">
        <f>SUMPRODUCT(($D$6:$D$1503)*($C$6:$C$1503=K40)*($B$6:$B$1503&lt;&gt;'הוראות שימוש'!$D$88))</f>
        <v>0</v>
      </c>
      <c r="N40" s="101">
        <f>ב!N40+$L$1500*(L40-M40)</f>
        <v>0</v>
      </c>
    </row>
    <row r="41" spans="1:14" x14ac:dyDescent="0.2">
      <c r="A41" s="134"/>
      <c r="B41" s="135"/>
      <c r="C41" s="136"/>
      <c r="D41" s="137"/>
      <c r="E41" s="138"/>
      <c r="F41" s="137"/>
      <c r="G41" s="127"/>
      <c r="H41" s="141"/>
      <c r="I41" s="143"/>
      <c r="K41" s="94" t="str">
        <f>ב!K41</f>
        <v>עוזרת / שמרטף</v>
      </c>
      <c r="L41" s="113">
        <f>ב!L41</f>
        <v>0</v>
      </c>
      <c r="M41" s="100">
        <f>SUMPRODUCT(($D$6:$D$1503)*($C$6:$C$1503=K41)*($B$6:$B$1503&lt;&gt;'הוראות שימוש'!$D$88))</f>
        <v>0</v>
      </c>
      <c r="N41" s="101">
        <f>ב!N41+$L$1500*(L41-M41)</f>
        <v>0</v>
      </c>
    </row>
    <row r="42" spans="1:14" x14ac:dyDescent="0.2">
      <c r="A42" s="134"/>
      <c r="B42" s="135"/>
      <c r="C42" s="136"/>
      <c r="D42" s="137"/>
      <c r="E42" s="138"/>
      <c r="F42" s="137"/>
      <c r="G42" s="127"/>
      <c r="H42" s="141"/>
      <c r="I42" s="143"/>
      <c r="K42" s="94" t="str">
        <f>ב!K42</f>
        <v>סיגריות</v>
      </c>
      <c r="L42" s="113">
        <f>ב!L42</f>
        <v>0</v>
      </c>
      <c r="M42" s="100">
        <f>SUMPRODUCT(($D$6:$D$1503)*($C$6:$C$1503=K42)*($B$6:$B$1503&lt;&gt;'הוראות שימוש'!$D$88))</f>
        <v>0</v>
      </c>
      <c r="N42" s="101">
        <f>ב!N42+$L$1500*(L42-M42)</f>
        <v>0</v>
      </c>
    </row>
    <row r="43" spans="1:14" x14ac:dyDescent="0.2">
      <c r="A43" s="134"/>
      <c r="B43" s="135"/>
      <c r="C43" s="136"/>
      <c r="D43" s="137"/>
      <c r="E43" s="138"/>
      <c r="F43" s="137"/>
      <c r="G43" s="127"/>
      <c r="H43" s="141"/>
      <c r="I43" s="143"/>
      <c r="K43" s="94" t="str">
        <f>ב!K43</f>
        <v>דברים נוספים</v>
      </c>
      <c r="L43" s="113">
        <f>ב!L43</f>
        <v>0</v>
      </c>
      <c r="M43" s="100">
        <f>SUMPRODUCT(($D$6:$D$1503)*($C$6:$C$1503=K43)*($B$6:$B$1503&lt;&gt;'הוראות שימוש'!$D$88))</f>
        <v>0</v>
      </c>
      <c r="N43" s="101">
        <f>ב!N43+$L$1500*(L43-M43)</f>
        <v>0</v>
      </c>
    </row>
    <row r="44" spans="1:14" x14ac:dyDescent="0.2">
      <c r="A44" s="134"/>
      <c r="B44" s="135"/>
      <c r="C44" s="136"/>
      <c r="D44" s="137"/>
      <c r="E44" s="138"/>
      <c r="F44" s="137"/>
      <c r="G44" s="127"/>
      <c r="H44" s="141"/>
      <c r="I44" s="143"/>
      <c r="J44" s="6" t="s">
        <v>42</v>
      </c>
      <c r="K44" s="94" t="str">
        <f>ב!K44</f>
        <v>הוצאות - מותאם אישית1</v>
      </c>
      <c r="L44" s="113">
        <f>ב!L44</f>
        <v>0</v>
      </c>
      <c r="M44" s="100">
        <f>SUMPRODUCT(($D$6:$D$1503)*($C$6:$C$1503=K44)*($B$6:$B$1503&lt;&gt;'הוראות שימוש'!$D$88))</f>
        <v>0</v>
      </c>
      <c r="N44" s="101">
        <f>ב!N44+$L$1500*(L44-M44)</f>
        <v>0</v>
      </c>
    </row>
    <row r="45" spans="1:14" x14ac:dyDescent="0.2">
      <c r="A45" s="134"/>
      <c r="B45" s="135"/>
      <c r="C45" s="136"/>
      <c r="D45" s="137"/>
      <c r="E45" s="138"/>
      <c r="F45" s="137"/>
      <c r="G45" s="127"/>
      <c r="H45" s="141"/>
      <c r="I45" s="143"/>
      <c r="K45" s="94" t="str">
        <f>ב!K45</f>
        <v>הוצאות - מותאם אישית2</v>
      </c>
      <c r="L45" s="113">
        <f>ב!L45</f>
        <v>0</v>
      </c>
      <c r="M45" s="100">
        <f>SUMPRODUCT(($D$6:$D$1503)*($C$6:$C$1503=K45)*($B$6:$B$1503&lt;&gt;'הוראות שימוש'!$D$88))</f>
        <v>0</v>
      </c>
      <c r="N45" s="101">
        <f>ב!N45+$L$1500*(L45-M45)</f>
        <v>0</v>
      </c>
    </row>
    <row r="46" spans="1:14" x14ac:dyDescent="0.2">
      <c r="A46" s="134"/>
      <c r="B46" s="135"/>
      <c r="C46" s="136"/>
      <c r="D46" s="137"/>
      <c r="E46" s="138"/>
      <c r="F46" s="137"/>
      <c r="G46" s="127"/>
      <c r="H46" s="141"/>
      <c r="I46" s="143"/>
      <c r="K46" s="94" t="str">
        <f>ב!K46</f>
        <v>הוצאות - מותאם אישית3</v>
      </c>
      <c r="L46" s="113">
        <f>ב!L46</f>
        <v>0</v>
      </c>
      <c r="M46" s="100">
        <f>SUMPRODUCT(($D$6:$D$1503)*($C$6:$C$1503=K46)*($B$6:$B$1503&lt;&gt;'הוראות שימוש'!$D$88))</f>
        <v>0</v>
      </c>
      <c r="N46" s="101">
        <f>ב!N46+$L$1500*(L46-M46)</f>
        <v>0</v>
      </c>
    </row>
    <row r="47" spans="1:14" x14ac:dyDescent="0.2">
      <c r="A47" s="134"/>
      <c r="B47" s="135"/>
      <c r="C47" s="136"/>
      <c r="D47" s="137"/>
      <c r="E47" s="138"/>
      <c r="F47" s="137"/>
      <c r="G47" s="127"/>
      <c r="H47" s="141"/>
      <c r="I47" s="143"/>
      <c r="K47" s="94" t="str">
        <f>ב!K47</f>
        <v>הוצאות - מותאם אישית4</v>
      </c>
      <c r="L47" s="113">
        <f>ב!L47</f>
        <v>0</v>
      </c>
      <c r="M47" s="100">
        <f>SUMPRODUCT(($D$6:$D$1503)*($C$6:$C$1503=K47)*($B$6:$B$1503&lt;&gt;'הוראות שימוש'!$D$88))</f>
        <v>0</v>
      </c>
      <c r="N47" s="101">
        <f>ב!N47+$L$1500*(L47-M47)</f>
        <v>0</v>
      </c>
    </row>
    <row r="48" spans="1:14" x14ac:dyDescent="0.2">
      <c r="A48" s="134"/>
      <c r="B48" s="135"/>
      <c r="C48" s="136"/>
      <c r="D48" s="137"/>
      <c r="E48" s="138"/>
      <c r="F48" s="137"/>
      <c r="G48" s="127"/>
      <c r="H48" s="141"/>
      <c r="I48" s="143"/>
      <c r="K48" s="94" t="str">
        <f>ב!K48</f>
        <v>הוצאות - מותאם אישית5</v>
      </c>
      <c r="L48" s="113">
        <f>ב!L48</f>
        <v>0</v>
      </c>
      <c r="M48" s="100">
        <f>SUMPRODUCT(($D$6:$D$1503)*($C$6:$C$1503=K48)*($B$6:$B$1503&lt;&gt;'הוראות שימוש'!$D$88))</f>
        <v>0</v>
      </c>
      <c r="N48" s="101">
        <f>ב!N48+$L$1500*(L48-M48)</f>
        <v>0</v>
      </c>
    </row>
    <row r="49" spans="1:14" x14ac:dyDescent="0.2">
      <c r="A49" s="134"/>
      <c r="B49" s="135"/>
      <c r="C49" s="136"/>
      <c r="D49" s="137"/>
      <c r="E49" s="138"/>
      <c r="F49" s="137"/>
      <c r="G49" s="127"/>
      <c r="H49" s="141"/>
      <c r="I49" s="143"/>
      <c r="K49" s="94" t="str">
        <f>ב!K49</f>
        <v>הוצאות - מותאם אישית6</v>
      </c>
      <c r="L49" s="113">
        <f>ב!L49</f>
        <v>0</v>
      </c>
      <c r="M49" s="100">
        <f>SUMPRODUCT(($D$6:$D$1503)*($C$6:$C$1503=K49)*($B$6:$B$1503&lt;&gt;'הוראות שימוש'!$D$88))</f>
        <v>0</v>
      </c>
      <c r="N49" s="101">
        <f>ב!N49+$L$1500*(L49-M49)</f>
        <v>0</v>
      </c>
    </row>
    <row r="50" spans="1:14" ht="15.75" thickBot="1" x14ac:dyDescent="0.25">
      <c r="A50" s="134"/>
      <c r="B50" s="135"/>
      <c r="C50" s="136"/>
      <c r="D50" s="137"/>
      <c r="E50" s="138"/>
      <c r="F50" s="137"/>
      <c r="G50" s="127"/>
      <c r="H50" s="141"/>
      <c r="I50" s="143"/>
      <c r="K50" s="44" t="str">
        <f>ב!K50</f>
        <v>החזרי חובות</v>
      </c>
      <c r="L50" s="74">
        <f>ב!L50</f>
        <v>0</v>
      </c>
      <c r="M50" s="4">
        <f>SUMPRODUCT(($D$6:$D$1503)*($C$6:$C$1503=K50)*($B$6:$B$1503&lt;&gt;'הוראות שימוש'!$D$88))</f>
        <v>0</v>
      </c>
      <c r="N50" s="56">
        <f>ב!N50+$L$1500*(L50-M50)</f>
        <v>0</v>
      </c>
    </row>
    <row r="51" spans="1:14" ht="16.5" thickBot="1" x14ac:dyDescent="0.3">
      <c r="A51" s="134"/>
      <c r="B51" s="135"/>
      <c r="C51" s="136"/>
      <c r="D51" s="137"/>
      <c r="E51" s="138"/>
      <c r="F51" s="137"/>
      <c r="G51" s="127"/>
      <c r="H51" s="141"/>
      <c r="I51" s="143"/>
      <c r="K51" s="41"/>
      <c r="L51" s="75"/>
      <c r="M51" s="41"/>
      <c r="N51" s="57"/>
    </row>
    <row r="52" spans="1:14" ht="15.75" x14ac:dyDescent="0.25">
      <c r="A52" s="134"/>
      <c r="B52" s="135"/>
      <c r="C52" s="136"/>
      <c r="D52" s="137"/>
      <c r="E52" s="138"/>
      <c r="F52" s="137"/>
      <c r="G52" s="127"/>
      <c r="H52" s="141"/>
      <c r="I52" s="143"/>
      <c r="J52" s="116"/>
      <c r="K52" s="45" t="s">
        <v>0</v>
      </c>
      <c r="L52" s="76" t="s">
        <v>45</v>
      </c>
      <c r="M52" s="30" t="s">
        <v>48</v>
      </c>
      <c r="N52" s="58" t="s">
        <v>46</v>
      </c>
    </row>
    <row r="53" spans="1:14" x14ac:dyDescent="0.2">
      <c r="A53" s="134"/>
      <c r="B53" s="135"/>
      <c r="C53" s="136"/>
      <c r="D53" s="137"/>
      <c r="E53" s="138"/>
      <c r="F53" s="137"/>
      <c r="G53" s="127"/>
      <c r="H53" s="141"/>
      <c r="I53" s="143"/>
      <c r="K53" s="102" t="str">
        <f>ב!K53</f>
        <v>שכר עבודה 1</v>
      </c>
      <c r="L53" s="114">
        <f>ב!L53</f>
        <v>0</v>
      </c>
      <c r="M53" s="104">
        <f>SUMPRODUCT(($D$6:$D$1503)*($C$6:$C$1503=K53)*($B$6:$B$1503='הוראות שימוש'!$D$88))</f>
        <v>0</v>
      </c>
      <c r="N53" s="104">
        <f>ב!N53+$L$1500*(M53-L53)</f>
        <v>0</v>
      </c>
    </row>
    <row r="54" spans="1:14" x14ac:dyDescent="0.2">
      <c r="A54" s="134"/>
      <c r="B54" s="135"/>
      <c r="C54" s="136"/>
      <c r="D54" s="137"/>
      <c r="E54" s="138"/>
      <c r="F54" s="137"/>
      <c r="G54" s="127"/>
      <c r="H54" s="141"/>
      <c r="I54" s="143"/>
      <c r="K54" s="106" t="str">
        <f>ב!K54</f>
        <v>שכר עבודה 2</v>
      </c>
      <c r="L54" s="115">
        <f>ב!L54</f>
        <v>0</v>
      </c>
      <c r="M54" s="108">
        <f>SUMPRODUCT(($D$6:$D$1503)*($C$6:$C$1503=K54)*($B$6:$B$1503='הוראות שימוש'!$D$88))</f>
        <v>0</v>
      </c>
      <c r="N54" s="109">
        <f>ב!N54+$L$1500*(M54-L54)</f>
        <v>0</v>
      </c>
    </row>
    <row r="55" spans="1:14" x14ac:dyDescent="0.2">
      <c r="A55" s="134"/>
      <c r="B55" s="135"/>
      <c r="C55" s="136"/>
      <c r="D55" s="137"/>
      <c r="E55" s="138"/>
      <c r="F55" s="137"/>
      <c r="G55" s="127"/>
      <c r="H55" s="141"/>
      <c r="I55" s="143"/>
      <c r="K55" s="106" t="str">
        <f>ב!K55</f>
        <v>שכר עבודה 3</v>
      </c>
      <c r="L55" s="115">
        <f>ב!L55</f>
        <v>0</v>
      </c>
      <c r="M55" s="108">
        <f>SUMPRODUCT(($D$6:$D$1503)*($C$6:$C$1503=K55)*($B$6:$B$1503='הוראות שימוש'!$D$88))</f>
        <v>0</v>
      </c>
      <c r="N55" s="109">
        <f>ב!N55+$L$1500*(M55-L55)</f>
        <v>0</v>
      </c>
    </row>
    <row r="56" spans="1:14" x14ac:dyDescent="0.2">
      <c r="A56" s="134"/>
      <c r="B56" s="135"/>
      <c r="C56" s="136"/>
      <c r="D56" s="137"/>
      <c r="E56" s="138"/>
      <c r="F56" s="137"/>
      <c r="G56" s="127"/>
      <c r="H56" s="141"/>
      <c r="I56" s="143"/>
      <c r="K56" s="106" t="str">
        <f>ב!K56</f>
        <v>שכר עבודה 4</v>
      </c>
      <c r="L56" s="115">
        <f>ב!L56</f>
        <v>0</v>
      </c>
      <c r="M56" s="108">
        <f>SUMPRODUCT(($D$6:$D$1503)*($C$6:$C$1503=K56)*($B$6:$B$1503='הוראות שימוש'!$D$88))</f>
        <v>0</v>
      </c>
      <c r="N56" s="109">
        <f>ב!N56+$L$1500*(M56-L56)</f>
        <v>0</v>
      </c>
    </row>
    <row r="57" spans="1:14" x14ac:dyDescent="0.2">
      <c r="A57" s="134"/>
      <c r="B57" s="135"/>
      <c r="C57" s="136"/>
      <c r="D57" s="137"/>
      <c r="E57" s="138"/>
      <c r="F57" s="137"/>
      <c r="G57" s="127"/>
      <c r="H57" s="141"/>
      <c r="I57" s="143"/>
      <c r="K57" s="106" t="str">
        <f>ב!K57</f>
        <v>קצבת ילדים</v>
      </c>
      <c r="L57" s="115">
        <f>ב!L57</f>
        <v>0</v>
      </c>
      <c r="M57" s="108">
        <f>SUMPRODUCT(($D$6:$D$1503)*($C$6:$C$1503=K57)*($B$6:$B$1503='הוראות שימוש'!$D$88))</f>
        <v>0</v>
      </c>
      <c r="N57" s="109">
        <f>ב!N57+$L$1500*(M57-L57)</f>
        <v>0</v>
      </c>
    </row>
    <row r="58" spans="1:14" x14ac:dyDescent="0.2">
      <c r="A58" s="134"/>
      <c r="B58" s="135"/>
      <c r="C58" s="136"/>
      <c r="D58" s="137"/>
      <c r="E58" s="138"/>
      <c r="F58" s="137"/>
      <c r="G58" s="127"/>
      <c r="H58" s="141"/>
      <c r="I58" s="143"/>
      <c r="K58" s="106" t="str">
        <f>ב!K58</f>
        <v>קצבאות נוספות</v>
      </c>
      <c r="L58" s="115">
        <f>ב!L58</f>
        <v>0</v>
      </c>
      <c r="M58" s="108">
        <f>SUMPRODUCT(($D$6:$D$1503)*($C$6:$C$1503=K58)*($B$6:$B$1503='הוראות שימוש'!$D$88))</f>
        <v>0</v>
      </c>
      <c r="N58" s="109">
        <f>ב!N58+$L$1500*(M58-L58)</f>
        <v>0</v>
      </c>
    </row>
    <row r="59" spans="1:14" x14ac:dyDescent="0.2">
      <c r="A59" s="134"/>
      <c r="B59" s="135"/>
      <c r="C59" s="136"/>
      <c r="D59" s="137"/>
      <c r="E59" s="138"/>
      <c r="F59" s="137"/>
      <c r="G59" s="127"/>
      <c r="H59" s="141"/>
      <c r="I59" s="143"/>
      <c r="K59" s="106" t="str">
        <f>ב!K59</f>
        <v>סיוע בשכר דירה</v>
      </c>
      <c r="L59" s="115">
        <f>ב!L59</f>
        <v>0</v>
      </c>
      <c r="M59" s="108">
        <f>SUMPRODUCT(($D$6:$D$1503)*($C$6:$C$1503=K59)*($B$6:$B$1503='הוראות שימוש'!$D$88))</f>
        <v>0</v>
      </c>
      <c r="N59" s="109">
        <f>ב!N59+$L$1500*(M59-L59)</f>
        <v>0</v>
      </c>
    </row>
    <row r="60" spans="1:14" x14ac:dyDescent="0.2">
      <c r="A60" s="134"/>
      <c r="B60" s="135"/>
      <c r="C60" s="136"/>
      <c r="D60" s="137"/>
      <c r="E60" s="138"/>
      <c r="F60" s="137"/>
      <c r="G60" s="127"/>
      <c r="H60" s="141"/>
      <c r="I60" s="143"/>
      <c r="K60" s="106" t="str">
        <f>ב!K60</f>
        <v>מזונות</v>
      </c>
      <c r="L60" s="115">
        <f>ב!L60</f>
        <v>0</v>
      </c>
      <c r="M60" s="108">
        <f>SUMPRODUCT(($D$6:$D$1503)*($C$6:$C$1503=K60)*($B$6:$B$1503='הוראות שימוש'!$D$88))</f>
        <v>0</v>
      </c>
      <c r="N60" s="109">
        <f>ב!N60+$L$1500*(M60-L60)</f>
        <v>0</v>
      </c>
    </row>
    <row r="61" spans="1:14" x14ac:dyDescent="0.2">
      <c r="A61" s="134"/>
      <c r="B61" s="135"/>
      <c r="C61" s="136"/>
      <c r="D61" s="137"/>
      <c r="E61" s="138"/>
      <c r="F61" s="137"/>
      <c r="G61" s="127"/>
      <c r="H61" s="141"/>
      <c r="I61" s="143"/>
      <c r="K61" s="106" t="str">
        <f>ב!K61</f>
        <v>הכנסה מנכס</v>
      </c>
      <c r="L61" s="115">
        <f>ב!L61</f>
        <v>0</v>
      </c>
      <c r="M61" s="108">
        <f>SUMPRODUCT(($D$6:$D$1503)*($C$6:$C$1503=K61)*($B$6:$B$1503='הוראות שימוש'!$D$88))</f>
        <v>0</v>
      </c>
      <c r="N61" s="109">
        <f>ב!N61+$L$1500*(M61-L61)</f>
        <v>0</v>
      </c>
    </row>
    <row r="62" spans="1:14" x14ac:dyDescent="0.2">
      <c r="A62" s="134"/>
      <c r="B62" s="135"/>
      <c r="C62" s="136"/>
      <c r="D62" s="137"/>
      <c r="E62" s="138"/>
      <c r="F62" s="137"/>
      <c r="G62" s="127"/>
      <c r="H62" s="141"/>
      <c r="I62" s="143"/>
      <c r="K62" s="106" t="str">
        <f>ב!K62</f>
        <v>עזרה מההורים</v>
      </c>
      <c r="L62" s="115">
        <f>ב!L62</f>
        <v>0</v>
      </c>
      <c r="M62" s="108">
        <f>SUMPRODUCT(($D$6:$D$1503)*($C$6:$C$1503=K62)*($B$6:$B$1503='הוראות שימוש'!$D$88))</f>
        <v>0</v>
      </c>
      <c r="N62" s="109">
        <f>ב!N62+$L$1500*(M62-L62)</f>
        <v>0</v>
      </c>
    </row>
    <row r="63" spans="1:14" x14ac:dyDescent="0.2">
      <c r="A63" s="134"/>
      <c r="B63" s="135"/>
      <c r="C63" s="136"/>
      <c r="D63" s="137"/>
      <c r="E63" s="138"/>
      <c r="F63" s="137"/>
      <c r="G63" s="127"/>
      <c r="H63" s="141"/>
      <c r="I63" s="143"/>
      <c r="K63" s="106" t="str">
        <f>ב!K63</f>
        <v>הכנסה נוספת</v>
      </c>
      <c r="L63" s="115">
        <f>ב!L63</f>
        <v>0</v>
      </c>
      <c r="M63" s="108">
        <f>SUMPRODUCT(($D$6:$D$1503)*($C$6:$C$1503=K63)*($B$6:$B$1503='הוראות שימוש'!$D$88))</f>
        <v>0</v>
      </c>
      <c r="N63" s="109">
        <f>ב!N63+$L$1500*(M63-L63)</f>
        <v>0</v>
      </c>
    </row>
    <row r="64" spans="1:14" x14ac:dyDescent="0.2">
      <c r="A64" s="134"/>
      <c r="B64" s="135"/>
      <c r="C64" s="136"/>
      <c r="D64" s="137"/>
      <c r="E64" s="138"/>
      <c r="F64" s="137"/>
      <c r="G64" s="127"/>
      <c r="H64" s="141"/>
      <c r="I64" s="143"/>
      <c r="K64" s="106" t="str">
        <f>ב!K64</f>
        <v>הכנסות - מותאם אישית1</v>
      </c>
      <c r="L64" s="115">
        <f>ב!L64</f>
        <v>0</v>
      </c>
      <c r="M64" s="108">
        <f>SUMPRODUCT(($D$6:$D$1503)*($C$6:$C$1503=K64)*($B$6:$B$1503='הוראות שימוש'!$D$88))</f>
        <v>0</v>
      </c>
      <c r="N64" s="109">
        <f>ב!N64+$L$1500*(M64-L64)</f>
        <v>0</v>
      </c>
    </row>
    <row r="65" spans="1:14" ht="15.75" thickBot="1" x14ac:dyDescent="0.25">
      <c r="A65" s="134"/>
      <c r="B65" s="135"/>
      <c r="C65" s="136"/>
      <c r="D65" s="137"/>
      <c r="E65" s="138"/>
      <c r="F65" s="137"/>
      <c r="G65" s="127"/>
      <c r="H65" s="141"/>
      <c r="I65" s="143"/>
      <c r="K65" s="46" t="str">
        <f>ב!K65</f>
        <v>הכנסות - מותאם אישית2</v>
      </c>
      <c r="L65" s="77">
        <f>ב!L65</f>
        <v>0</v>
      </c>
      <c r="M65" s="31">
        <f>SUMPRODUCT(($D$6:$D$1503)*($C$6:$C$1503=K65)*($B$6:$B$1503='הוראות שימוש'!$D$88))</f>
        <v>0</v>
      </c>
      <c r="N65" s="59">
        <f>ב!N65+$L$1500*(M65-L65)</f>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7"/>
      <c r="B355" s="135"/>
      <c r="C355" s="136"/>
      <c r="D355" s="137"/>
      <c r="E355" s="138"/>
      <c r="F355" s="137"/>
      <c r="G355" s="127"/>
      <c r="H355" s="143"/>
      <c r="I355" s="143"/>
      <c r="K355" s="6"/>
      <c r="L355" s="6"/>
    </row>
    <row r="356" spans="1:12" x14ac:dyDescent="0.2">
      <c r="A356" s="477"/>
      <c r="B356" s="135"/>
      <c r="C356" s="136"/>
      <c r="D356" s="137"/>
      <c r="E356" s="138"/>
      <c r="F356" s="137"/>
      <c r="G356" s="127"/>
      <c r="H356" s="143"/>
      <c r="I356" s="143"/>
      <c r="K356" s="6"/>
      <c r="L356" s="6"/>
    </row>
    <row r="357" spans="1:12" x14ac:dyDescent="0.2">
      <c r="A357" s="477"/>
      <c r="B357" s="135"/>
      <c r="C357" s="136"/>
      <c r="D357" s="137"/>
      <c r="E357" s="138"/>
      <c r="F357" s="137"/>
      <c r="G357" s="127"/>
      <c r="H357" s="143"/>
      <c r="I357" s="143"/>
      <c r="K357" s="6"/>
      <c r="L357" s="6"/>
    </row>
    <row r="358" spans="1:12" x14ac:dyDescent="0.2">
      <c r="A358" s="477"/>
      <c r="B358" s="135"/>
      <c r="C358" s="136"/>
      <c r="D358" s="137"/>
      <c r="E358" s="138"/>
      <c r="F358" s="137"/>
      <c r="G358" s="127"/>
      <c r="H358" s="143"/>
      <c r="I358" s="143"/>
      <c r="K358" s="6"/>
      <c r="L358" s="6"/>
    </row>
    <row r="359" spans="1:12" x14ac:dyDescent="0.2">
      <c r="A359" s="477"/>
      <c r="B359" s="135"/>
      <c r="C359" s="136"/>
      <c r="D359" s="137"/>
      <c r="E359" s="138"/>
      <c r="F359" s="137"/>
      <c r="G359" s="127"/>
      <c r="H359" s="143"/>
      <c r="I359" s="143"/>
      <c r="K359" s="6"/>
      <c r="L359" s="6"/>
    </row>
    <row r="360" spans="1:12" x14ac:dyDescent="0.2">
      <c r="A360" s="477"/>
      <c r="B360" s="135"/>
      <c r="C360" s="136"/>
      <c r="D360" s="137"/>
      <c r="E360" s="138"/>
      <c r="F360" s="137"/>
      <c r="G360" s="127"/>
      <c r="H360" s="143"/>
      <c r="I360" s="143"/>
      <c r="K360" s="6"/>
      <c r="L360" s="6"/>
    </row>
    <row r="361" spans="1:12" x14ac:dyDescent="0.2">
      <c r="A361" s="477"/>
      <c r="B361" s="135"/>
      <c r="C361" s="136"/>
      <c r="D361" s="137"/>
      <c r="E361" s="138"/>
      <c r="F361" s="137"/>
      <c r="G361" s="127"/>
      <c r="H361" s="143"/>
      <c r="I361" s="143"/>
      <c r="K361" s="6"/>
      <c r="L361" s="6"/>
    </row>
    <row r="362" spans="1:12" x14ac:dyDescent="0.2">
      <c r="A362" s="477"/>
      <c r="B362" s="135"/>
      <c r="C362" s="136"/>
      <c r="D362" s="137"/>
      <c r="E362" s="138"/>
      <c r="F362" s="137"/>
      <c r="G362" s="127"/>
      <c r="H362" s="143"/>
      <c r="I362" s="143"/>
      <c r="K362" s="6"/>
      <c r="L362" s="6"/>
    </row>
    <row r="363" spans="1:12" x14ac:dyDescent="0.2">
      <c r="A363" s="477"/>
      <c r="B363" s="135"/>
      <c r="C363" s="136"/>
      <c r="D363" s="137"/>
      <c r="E363" s="138"/>
      <c r="F363" s="137"/>
      <c r="G363" s="127"/>
      <c r="H363" s="143"/>
      <c r="I363" s="143"/>
      <c r="K363" s="6"/>
      <c r="L363" s="6"/>
    </row>
    <row r="364" spans="1:12" x14ac:dyDescent="0.2">
      <c r="A364" s="477"/>
      <c r="B364" s="135"/>
      <c r="C364" s="136"/>
      <c r="D364" s="137"/>
      <c r="E364" s="138"/>
      <c r="F364" s="137"/>
      <c r="G364" s="127"/>
      <c r="H364" s="143"/>
      <c r="I364" s="143"/>
      <c r="K364" s="6"/>
      <c r="L364" s="6"/>
    </row>
    <row r="365" spans="1:12" x14ac:dyDescent="0.2">
      <c r="A365" s="477"/>
      <c r="B365" s="135"/>
      <c r="C365" s="136"/>
      <c r="D365" s="137"/>
      <c r="E365" s="138"/>
      <c r="F365" s="137"/>
      <c r="G365" s="127"/>
      <c r="H365" s="143"/>
      <c r="I365" s="143"/>
      <c r="K365" s="6"/>
      <c r="L365" s="6"/>
    </row>
    <row r="366" spans="1:12" x14ac:dyDescent="0.2">
      <c r="A366" s="477"/>
      <c r="B366" s="135"/>
      <c r="C366" s="136"/>
      <c r="D366" s="137"/>
      <c r="E366" s="138"/>
      <c r="F366" s="137"/>
      <c r="G366" s="127"/>
      <c r="H366" s="143"/>
      <c r="I366" s="143"/>
      <c r="K366" s="6"/>
      <c r="L366" s="6"/>
    </row>
    <row r="367" spans="1:12" x14ac:dyDescent="0.2">
      <c r="A367" s="477"/>
      <c r="B367" s="135"/>
      <c r="C367" s="136"/>
      <c r="D367" s="137"/>
      <c r="E367" s="138"/>
      <c r="F367" s="137"/>
      <c r="G367" s="127"/>
      <c r="H367" s="143"/>
      <c r="I367" s="143"/>
      <c r="K367" s="6"/>
      <c r="L367" s="6"/>
    </row>
    <row r="368" spans="1:12" x14ac:dyDescent="0.2">
      <c r="A368" s="477"/>
      <c r="B368" s="135"/>
      <c r="C368" s="136"/>
      <c r="D368" s="137"/>
      <c r="E368" s="138"/>
      <c r="F368" s="137"/>
      <c r="G368" s="127"/>
      <c r="H368" s="143"/>
      <c r="I368" s="143"/>
      <c r="K368" s="6"/>
      <c r="L368" s="6"/>
    </row>
    <row r="369" spans="1:12" x14ac:dyDescent="0.2">
      <c r="A369" s="477"/>
      <c r="B369" s="135"/>
      <c r="C369" s="136"/>
      <c r="D369" s="137"/>
      <c r="E369" s="138"/>
      <c r="F369" s="137"/>
      <c r="G369" s="127"/>
      <c r="H369" s="143"/>
      <c r="I369" s="143"/>
      <c r="K369" s="6"/>
      <c r="L369" s="6"/>
    </row>
    <row r="370" spans="1:12" x14ac:dyDescent="0.2">
      <c r="A370" s="477"/>
      <c r="B370" s="135"/>
      <c r="C370" s="136"/>
      <c r="D370" s="137"/>
      <c r="E370" s="138"/>
      <c r="F370" s="137"/>
      <c r="G370" s="127"/>
      <c r="H370" s="143"/>
      <c r="I370" s="143"/>
      <c r="K370" s="6"/>
      <c r="L370" s="6"/>
    </row>
    <row r="371" spans="1:12" x14ac:dyDescent="0.2">
      <c r="A371" s="477"/>
      <c r="B371" s="135"/>
      <c r="C371" s="136"/>
      <c r="D371" s="137"/>
      <c r="E371" s="138"/>
      <c r="F371" s="137"/>
      <c r="G371" s="127"/>
      <c r="H371" s="143"/>
      <c r="I371" s="143"/>
      <c r="K371" s="6"/>
      <c r="L371" s="6"/>
    </row>
    <row r="372" spans="1:12" x14ac:dyDescent="0.2">
      <c r="A372" s="477"/>
      <c r="B372" s="135"/>
      <c r="C372" s="136"/>
      <c r="D372" s="137"/>
      <c r="E372" s="138"/>
      <c r="F372" s="137"/>
      <c r="G372" s="127"/>
      <c r="H372" s="143"/>
      <c r="I372" s="143"/>
      <c r="K372" s="6"/>
      <c r="L372" s="6"/>
    </row>
    <row r="373" spans="1:12" x14ac:dyDescent="0.2">
      <c r="A373" s="477"/>
      <c r="B373" s="135"/>
      <c r="C373" s="136"/>
      <c r="D373" s="137"/>
      <c r="E373" s="138"/>
      <c r="F373" s="137"/>
      <c r="G373" s="127"/>
      <c r="H373" s="143"/>
      <c r="I373" s="143"/>
      <c r="K373" s="6"/>
      <c r="L373" s="6"/>
    </row>
    <row r="374" spans="1:12" x14ac:dyDescent="0.2">
      <c r="A374" s="477"/>
      <c r="B374" s="135"/>
      <c r="C374" s="136"/>
      <c r="D374" s="137"/>
      <c r="E374" s="138"/>
      <c r="F374" s="137"/>
      <c r="G374" s="127"/>
      <c r="H374" s="143"/>
      <c r="I374" s="143"/>
      <c r="K374" s="6"/>
      <c r="L374" s="6"/>
    </row>
    <row r="375" spans="1:12" x14ac:dyDescent="0.2">
      <c r="A375" s="477"/>
      <c r="B375" s="135"/>
      <c r="C375" s="136"/>
      <c r="D375" s="137"/>
      <c r="E375" s="138"/>
      <c r="F375" s="137"/>
      <c r="G375" s="127"/>
      <c r="H375" s="143"/>
      <c r="I375" s="143"/>
      <c r="K375" s="6"/>
      <c r="L375" s="6"/>
    </row>
    <row r="376" spans="1:12" x14ac:dyDescent="0.2">
      <c r="A376" s="477"/>
      <c r="B376" s="135"/>
      <c r="C376" s="136"/>
      <c r="D376" s="137"/>
      <c r="E376" s="138"/>
      <c r="F376" s="137"/>
      <c r="G376" s="127"/>
      <c r="H376" s="143"/>
      <c r="I376" s="143"/>
      <c r="K376" s="6"/>
      <c r="L376" s="6"/>
    </row>
    <row r="377" spans="1:12" x14ac:dyDescent="0.2">
      <c r="A377" s="477"/>
      <c r="B377" s="135"/>
      <c r="C377" s="136"/>
      <c r="D377" s="137"/>
      <c r="E377" s="138"/>
      <c r="F377" s="137"/>
      <c r="G377" s="127"/>
      <c r="H377" s="143"/>
      <c r="I377" s="143"/>
      <c r="K377" s="6"/>
      <c r="L377" s="6"/>
    </row>
    <row r="378" spans="1:12" x14ac:dyDescent="0.2">
      <c r="A378" s="477"/>
      <c r="B378" s="135"/>
      <c r="C378" s="136"/>
      <c r="D378" s="137"/>
      <c r="E378" s="138"/>
      <c r="F378" s="137"/>
      <c r="G378" s="127"/>
      <c r="H378" s="143"/>
      <c r="I378" s="143"/>
      <c r="K378" s="6"/>
      <c r="L378" s="6"/>
    </row>
    <row r="379" spans="1:12" x14ac:dyDescent="0.2">
      <c r="A379" s="477"/>
      <c r="B379" s="135"/>
      <c r="C379" s="136"/>
      <c r="D379" s="137"/>
      <c r="E379" s="138"/>
      <c r="F379" s="137"/>
      <c r="G379" s="127"/>
      <c r="H379" s="143"/>
      <c r="I379" s="143"/>
      <c r="K379" s="6"/>
      <c r="L379" s="6"/>
    </row>
    <row r="380" spans="1:12" x14ac:dyDescent="0.2">
      <c r="A380" s="477"/>
      <c r="B380" s="135"/>
      <c r="C380" s="136"/>
      <c r="D380" s="137"/>
      <c r="E380" s="138"/>
      <c r="F380" s="137"/>
      <c r="G380" s="127"/>
      <c r="H380" s="143"/>
      <c r="I380" s="143"/>
      <c r="K380" s="6"/>
      <c r="L380" s="6"/>
    </row>
    <row r="381" spans="1:12" x14ac:dyDescent="0.2">
      <c r="A381" s="477"/>
      <c r="B381" s="135"/>
      <c r="C381" s="136"/>
      <c r="D381" s="137"/>
      <c r="E381" s="138"/>
      <c r="F381" s="137"/>
      <c r="G381" s="127"/>
      <c r="H381" s="143"/>
      <c r="I381" s="143"/>
      <c r="K381" s="6"/>
      <c r="L381" s="6"/>
    </row>
    <row r="382" spans="1:12" x14ac:dyDescent="0.2">
      <c r="A382" s="477"/>
      <c r="B382" s="135"/>
      <c r="C382" s="136"/>
      <c r="D382" s="137"/>
      <c r="E382" s="138"/>
      <c r="F382" s="137"/>
      <c r="G382" s="127"/>
      <c r="H382" s="143"/>
      <c r="I382" s="143"/>
      <c r="K382" s="6"/>
      <c r="L382" s="6"/>
    </row>
    <row r="383" spans="1:12" x14ac:dyDescent="0.2">
      <c r="A383" s="477"/>
      <c r="B383" s="135"/>
      <c r="C383" s="136"/>
      <c r="D383" s="137"/>
      <c r="E383" s="138"/>
      <c r="F383" s="137"/>
      <c r="G383" s="127"/>
      <c r="H383" s="143"/>
      <c r="I383" s="143"/>
      <c r="K383" s="6"/>
      <c r="L383" s="6"/>
    </row>
    <row r="384" spans="1:12" x14ac:dyDescent="0.2">
      <c r="A384" s="477"/>
      <c r="B384" s="135"/>
      <c r="C384" s="136"/>
      <c r="D384" s="137"/>
      <c r="E384" s="138"/>
      <c r="F384" s="137"/>
      <c r="G384" s="127"/>
      <c r="H384" s="143"/>
      <c r="I384" s="143"/>
      <c r="K384" s="6"/>
      <c r="L384" s="6"/>
    </row>
    <row r="385" spans="1:12" x14ac:dyDescent="0.2">
      <c r="A385" s="477"/>
      <c r="B385" s="135"/>
      <c r="C385" s="136"/>
      <c r="D385" s="137"/>
      <c r="E385" s="138"/>
      <c r="F385" s="137"/>
      <c r="G385" s="127"/>
      <c r="H385" s="143"/>
      <c r="I385" s="143"/>
      <c r="K385" s="6"/>
      <c r="L385" s="6"/>
    </row>
    <row r="386" spans="1:12" x14ac:dyDescent="0.2">
      <c r="A386" s="477"/>
      <c r="B386" s="135"/>
      <c r="C386" s="136"/>
      <c r="D386" s="137"/>
      <c r="E386" s="138"/>
      <c r="F386" s="137"/>
      <c r="G386" s="127"/>
      <c r="H386" s="143"/>
      <c r="I386" s="143"/>
      <c r="K386" s="6"/>
      <c r="L386" s="6"/>
    </row>
    <row r="387" spans="1:12" x14ac:dyDescent="0.2">
      <c r="A387" s="477"/>
      <c r="B387" s="135"/>
      <c r="C387" s="136"/>
      <c r="D387" s="137"/>
      <c r="E387" s="138"/>
      <c r="F387" s="137"/>
      <c r="G387" s="127"/>
      <c r="H387" s="143"/>
      <c r="I387" s="143"/>
      <c r="K387" s="6"/>
      <c r="L387" s="6"/>
    </row>
    <row r="388" spans="1:12" x14ac:dyDescent="0.2">
      <c r="A388" s="477"/>
      <c r="B388" s="135"/>
      <c r="C388" s="136"/>
      <c r="D388" s="137"/>
      <c r="E388" s="138"/>
      <c r="F388" s="137"/>
      <c r="G388" s="127"/>
      <c r="H388" s="143"/>
      <c r="I388" s="143"/>
      <c r="K388" s="6"/>
      <c r="L388" s="6"/>
    </row>
    <row r="389" spans="1:12" x14ac:dyDescent="0.2">
      <c r="A389" s="477"/>
      <c r="B389" s="135"/>
      <c r="C389" s="136"/>
      <c r="D389" s="137"/>
      <c r="E389" s="138"/>
      <c r="F389" s="137"/>
      <c r="G389" s="127"/>
      <c r="H389" s="143"/>
      <c r="I389" s="143"/>
      <c r="K389" s="6"/>
      <c r="L389" s="6"/>
    </row>
    <row r="390" spans="1:12" x14ac:dyDescent="0.2">
      <c r="A390" s="477"/>
      <c r="B390" s="135"/>
      <c r="C390" s="136"/>
      <c r="D390" s="137"/>
      <c r="E390" s="138"/>
      <c r="F390" s="137"/>
      <c r="G390" s="127"/>
      <c r="H390" s="143"/>
      <c r="I390" s="143"/>
      <c r="K390" s="6"/>
      <c r="L390" s="6"/>
    </row>
    <row r="391" spans="1:12" x14ac:dyDescent="0.2">
      <c r="A391" s="477"/>
      <c r="B391" s="135"/>
      <c r="C391" s="136"/>
      <c r="D391" s="137"/>
      <c r="E391" s="138"/>
      <c r="F391" s="137"/>
      <c r="G391" s="127"/>
      <c r="H391" s="143"/>
      <c r="I391" s="143"/>
      <c r="K391" s="6"/>
      <c r="L391" s="6"/>
    </row>
    <row r="392" spans="1:12" x14ac:dyDescent="0.2">
      <c r="A392" s="477"/>
      <c r="B392" s="135"/>
      <c r="C392" s="136"/>
      <c r="D392" s="137"/>
      <c r="E392" s="138"/>
      <c r="F392" s="137"/>
      <c r="G392" s="127"/>
      <c r="H392" s="143"/>
      <c r="I392" s="143"/>
      <c r="K392" s="6"/>
      <c r="L392" s="6"/>
    </row>
    <row r="393" spans="1:12" x14ac:dyDescent="0.2">
      <c r="A393" s="477"/>
      <c r="B393" s="135"/>
      <c r="C393" s="136"/>
      <c r="D393" s="137"/>
      <c r="E393" s="138"/>
      <c r="F393" s="137"/>
      <c r="G393" s="127"/>
      <c r="H393" s="143"/>
      <c r="I393" s="143"/>
      <c r="K393" s="6"/>
      <c r="L393" s="6"/>
    </row>
    <row r="394" spans="1:12" x14ac:dyDescent="0.2">
      <c r="A394" s="477"/>
      <c r="B394" s="135"/>
      <c r="C394" s="136"/>
      <c r="D394" s="137"/>
      <c r="E394" s="138"/>
      <c r="F394" s="137"/>
      <c r="G394" s="127"/>
      <c r="H394" s="143"/>
      <c r="I394" s="143"/>
      <c r="K394" s="6"/>
      <c r="L394" s="6"/>
    </row>
    <row r="395" spans="1:12" x14ac:dyDescent="0.2">
      <c r="A395" s="477"/>
      <c r="B395" s="135"/>
      <c r="C395" s="136"/>
      <c r="D395" s="137"/>
      <c r="E395" s="138"/>
      <c r="F395" s="137"/>
      <c r="G395" s="127"/>
      <c r="H395" s="143"/>
      <c r="I395" s="143"/>
      <c r="K395" s="6"/>
      <c r="L395" s="6"/>
    </row>
    <row r="396" spans="1:12" x14ac:dyDescent="0.2">
      <c r="A396" s="477"/>
      <c r="B396" s="135"/>
      <c r="C396" s="136"/>
      <c r="D396" s="137"/>
      <c r="E396" s="138"/>
      <c r="F396" s="137"/>
      <c r="G396" s="127"/>
      <c r="H396" s="143"/>
      <c r="I396" s="143"/>
      <c r="K396" s="6"/>
      <c r="L396" s="6"/>
    </row>
    <row r="397" spans="1:12" x14ac:dyDescent="0.2">
      <c r="A397" s="477"/>
      <c r="B397" s="135"/>
      <c r="C397" s="136"/>
      <c r="D397" s="137"/>
      <c r="E397" s="138"/>
      <c r="F397" s="137"/>
      <c r="G397" s="127"/>
      <c r="H397" s="143"/>
      <c r="I397" s="143"/>
      <c r="K397" s="6"/>
      <c r="L397" s="6"/>
    </row>
    <row r="398" spans="1:12" x14ac:dyDescent="0.2">
      <c r="A398" s="477"/>
      <c r="B398" s="135"/>
      <c r="C398" s="136"/>
      <c r="D398" s="137"/>
      <c r="E398" s="138"/>
      <c r="F398" s="137"/>
      <c r="G398" s="127"/>
      <c r="H398" s="143"/>
      <c r="I398" s="143"/>
      <c r="K398" s="6"/>
      <c r="L398" s="6"/>
    </row>
    <row r="399" spans="1:12" x14ac:dyDescent="0.2">
      <c r="A399" s="477"/>
      <c r="B399" s="135"/>
      <c r="C399" s="136"/>
      <c r="D399" s="137"/>
      <c r="E399" s="138"/>
      <c r="F399" s="137"/>
      <c r="G399" s="127"/>
      <c r="H399" s="143"/>
      <c r="I399" s="143"/>
      <c r="K399" s="6"/>
      <c r="L399" s="6"/>
    </row>
    <row r="400" spans="1:12" x14ac:dyDescent="0.2">
      <c r="A400" s="477"/>
      <c r="B400" s="135"/>
      <c r="C400" s="136"/>
      <c r="D400" s="137"/>
      <c r="E400" s="138"/>
      <c r="F400" s="137"/>
      <c r="G400" s="127"/>
      <c r="H400" s="143"/>
      <c r="I400" s="143"/>
      <c r="K400" s="6"/>
      <c r="L400" s="6"/>
    </row>
    <row r="401" spans="1:12" x14ac:dyDescent="0.2">
      <c r="A401" s="477"/>
      <c r="B401" s="135"/>
      <c r="C401" s="136"/>
      <c r="D401" s="137"/>
      <c r="E401" s="138"/>
      <c r="F401" s="137"/>
      <c r="G401" s="127"/>
      <c r="H401" s="143"/>
      <c r="I401" s="143"/>
      <c r="K401" s="6"/>
      <c r="L401" s="6"/>
    </row>
    <row r="402" spans="1:12" x14ac:dyDescent="0.2">
      <c r="A402" s="477"/>
      <c r="B402" s="135"/>
      <c r="C402" s="136"/>
      <c r="D402" s="137"/>
      <c r="E402" s="138"/>
      <c r="F402" s="137"/>
      <c r="G402" s="127"/>
      <c r="H402" s="143"/>
      <c r="I402" s="143"/>
      <c r="K402" s="6"/>
      <c r="L402" s="6"/>
    </row>
    <row r="403" spans="1:12" x14ac:dyDescent="0.2">
      <c r="A403" s="477"/>
      <c r="B403" s="135"/>
      <c r="C403" s="136"/>
      <c r="D403" s="137"/>
      <c r="E403" s="138"/>
      <c r="F403" s="137"/>
      <c r="G403" s="127"/>
      <c r="H403" s="143"/>
      <c r="I403" s="143"/>
      <c r="K403" s="6"/>
      <c r="L403" s="6"/>
    </row>
    <row r="404" spans="1:12" x14ac:dyDescent="0.2">
      <c r="A404" s="477"/>
      <c r="B404" s="135"/>
      <c r="C404" s="136"/>
      <c r="D404" s="137"/>
      <c r="E404" s="138"/>
      <c r="F404" s="137"/>
      <c r="G404" s="127"/>
      <c r="H404" s="143"/>
      <c r="I404" s="143"/>
      <c r="K404" s="6"/>
      <c r="L404" s="6"/>
    </row>
    <row r="405" spans="1:12" x14ac:dyDescent="0.2">
      <c r="A405" s="477"/>
      <c r="B405" s="135"/>
      <c r="C405" s="136"/>
      <c r="D405" s="137"/>
      <c r="E405" s="138"/>
      <c r="F405" s="137"/>
      <c r="G405" s="127"/>
      <c r="H405" s="143"/>
      <c r="I405" s="143"/>
      <c r="K405" s="6"/>
      <c r="L405" s="6"/>
    </row>
    <row r="406" spans="1:12" x14ac:dyDescent="0.2">
      <c r="A406" s="477"/>
      <c r="B406" s="135"/>
      <c r="C406" s="136"/>
      <c r="D406" s="137"/>
      <c r="E406" s="138"/>
      <c r="F406" s="137"/>
      <c r="G406" s="127"/>
      <c r="H406" s="143"/>
      <c r="I406" s="143"/>
      <c r="K406" s="6"/>
      <c r="L406" s="6"/>
    </row>
    <row r="407" spans="1:12" x14ac:dyDescent="0.2">
      <c r="A407" s="477"/>
      <c r="B407" s="135"/>
      <c r="C407" s="136"/>
      <c r="D407" s="137"/>
      <c r="E407" s="138"/>
      <c r="F407" s="137"/>
      <c r="G407" s="127"/>
      <c r="H407" s="143"/>
      <c r="I407" s="143"/>
      <c r="K407" s="6"/>
      <c r="L407" s="6"/>
    </row>
    <row r="408" spans="1:12" x14ac:dyDescent="0.2">
      <c r="A408" s="477"/>
      <c r="B408" s="135"/>
      <c r="C408" s="136"/>
      <c r="D408" s="137"/>
      <c r="E408" s="138"/>
      <c r="F408" s="137"/>
      <c r="G408" s="127"/>
      <c r="H408" s="143"/>
      <c r="I408" s="143"/>
      <c r="K408" s="6"/>
      <c r="L408" s="6"/>
    </row>
    <row r="409" spans="1:12" x14ac:dyDescent="0.2">
      <c r="A409" s="477"/>
      <c r="B409" s="135"/>
      <c r="C409" s="136"/>
      <c r="D409" s="137"/>
      <c r="E409" s="138"/>
      <c r="F409" s="137"/>
      <c r="G409" s="127"/>
      <c r="H409" s="143"/>
      <c r="I409" s="143"/>
      <c r="K409" s="6"/>
      <c r="L409" s="6"/>
    </row>
    <row r="410" spans="1:12" x14ac:dyDescent="0.2">
      <c r="A410" s="477"/>
      <c r="B410" s="135"/>
      <c r="C410" s="136"/>
      <c r="D410" s="137"/>
      <c r="E410" s="138"/>
      <c r="F410" s="137"/>
      <c r="G410" s="127"/>
      <c r="H410" s="143"/>
      <c r="I410" s="143"/>
      <c r="K410" s="6"/>
      <c r="L410" s="6"/>
    </row>
    <row r="411" spans="1:12" x14ac:dyDescent="0.2">
      <c r="A411" s="477"/>
      <c r="B411" s="135"/>
      <c r="C411" s="136"/>
      <c r="D411" s="137"/>
      <c r="E411" s="138"/>
      <c r="F411" s="137"/>
      <c r="G411" s="127"/>
      <c r="H411" s="143"/>
      <c r="I411" s="143"/>
      <c r="K411" s="6"/>
      <c r="L411" s="6"/>
    </row>
    <row r="412" spans="1:12" x14ac:dyDescent="0.2">
      <c r="A412" s="477"/>
      <c r="B412" s="135"/>
      <c r="C412" s="136"/>
      <c r="D412" s="137"/>
      <c r="E412" s="138"/>
      <c r="F412" s="137"/>
      <c r="G412" s="127"/>
      <c r="H412" s="143"/>
      <c r="I412" s="143"/>
      <c r="K412" s="6"/>
      <c r="L412" s="6"/>
    </row>
    <row r="413" spans="1:12" x14ac:dyDescent="0.2">
      <c r="A413" s="477"/>
      <c r="B413" s="135"/>
      <c r="C413" s="136"/>
      <c r="D413" s="137"/>
      <c r="E413" s="138"/>
      <c r="F413" s="137"/>
      <c r="G413" s="127"/>
      <c r="H413" s="143"/>
      <c r="I413" s="143"/>
      <c r="K413" s="6"/>
      <c r="L413" s="6"/>
    </row>
    <row r="414" spans="1:12" x14ac:dyDescent="0.2">
      <c r="A414" s="477"/>
      <c r="B414" s="135"/>
      <c r="C414" s="136"/>
      <c r="D414" s="137"/>
      <c r="E414" s="138"/>
      <c r="F414" s="137"/>
      <c r="G414" s="127"/>
      <c r="H414" s="143"/>
      <c r="I414" s="143"/>
      <c r="K414" s="6"/>
      <c r="L414" s="6"/>
    </row>
    <row r="415" spans="1:12" x14ac:dyDescent="0.2">
      <c r="A415" s="477"/>
      <c r="B415" s="135"/>
      <c r="C415" s="136"/>
      <c r="D415" s="137"/>
      <c r="E415" s="138"/>
      <c r="F415" s="137"/>
      <c r="G415" s="127"/>
      <c r="H415" s="143"/>
      <c r="I415" s="143"/>
      <c r="K415" s="6"/>
      <c r="L415" s="6"/>
    </row>
    <row r="416" spans="1:12" x14ac:dyDescent="0.2">
      <c r="A416" s="477"/>
      <c r="B416" s="135"/>
      <c r="C416" s="136"/>
      <c r="D416" s="137"/>
      <c r="E416" s="138"/>
      <c r="F416" s="137"/>
      <c r="G416" s="127"/>
      <c r="H416" s="143"/>
      <c r="I416" s="143"/>
      <c r="K416" s="6"/>
      <c r="L416" s="6"/>
    </row>
    <row r="417" spans="1:12" x14ac:dyDescent="0.2">
      <c r="A417" s="477"/>
      <c r="B417" s="135"/>
      <c r="C417" s="136"/>
      <c r="D417" s="137"/>
      <c r="E417" s="138"/>
      <c r="F417" s="137"/>
      <c r="G417" s="127"/>
      <c r="H417" s="143"/>
      <c r="I417" s="143"/>
      <c r="K417" s="6"/>
      <c r="L417" s="6"/>
    </row>
    <row r="418" spans="1:12" x14ac:dyDescent="0.2">
      <c r="A418" s="477"/>
      <c r="B418" s="135"/>
      <c r="C418" s="136"/>
      <c r="D418" s="137"/>
      <c r="E418" s="138"/>
      <c r="F418" s="137"/>
      <c r="G418" s="127"/>
      <c r="H418" s="143"/>
      <c r="I418" s="143"/>
      <c r="K418" s="6"/>
      <c r="L418" s="6"/>
    </row>
    <row r="419" spans="1:12" x14ac:dyDescent="0.2">
      <c r="A419" s="477"/>
      <c r="B419" s="135"/>
      <c r="C419" s="136"/>
      <c r="D419" s="137"/>
      <c r="E419" s="138"/>
      <c r="F419" s="137"/>
      <c r="G419" s="127"/>
      <c r="H419" s="143"/>
      <c r="I419" s="143"/>
      <c r="K419" s="6"/>
      <c r="L419" s="6"/>
    </row>
    <row r="420" spans="1:12" x14ac:dyDescent="0.2">
      <c r="A420" s="477"/>
      <c r="B420" s="135"/>
      <c r="C420" s="136"/>
      <c r="D420" s="137"/>
      <c r="E420" s="138"/>
      <c r="F420" s="137"/>
      <c r="G420" s="127"/>
      <c r="H420" s="143"/>
      <c r="I420" s="143"/>
      <c r="K420" s="6"/>
      <c r="L420" s="6"/>
    </row>
    <row r="421" spans="1:12" x14ac:dyDescent="0.2">
      <c r="A421" s="477"/>
      <c r="B421" s="135"/>
      <c r="C421" s="136"/>
      <c r="D421" s="137"/>
      <c r="E421" s="138"/>
      <c r="F421" s="137"/>
      <c r="G421" s="127"/>
      <c r="H421" s="143"/>
      <c r="I421" s="143"/>
      <c r="K421" s="6"/>
      <c r="L421" s="6"/>
    </row>
    <row r="422" spans="1:12" x14ac:dyDescent="0.2">
      <c r="A422" s="477"/>
      <c r="B422" s="135"/>
      <c r="C422" s="136"/>
      <c r="D422" s="137"/>
      <c r="E422" s="138"/>
      <c r="F422" s="137"/>
      <c r="G422" s="127"/>
      <c r="H422" s="143"/>
      <c r="I422" s="143"/>
      <c r="K422" s="6"/>
      <c r="L422" s="6"/>
    </row>
    <row r="423" spans="1:12" x14ac:dyDescent="0.2">
      <c r="A423" s="477"/>
      <c r="B423" s="135"/>
      <c r="C423" s="136"/>
      <c r="D423" s="137"/>
      <c r="E423" s="138"/>
      <c r="F423" s="137"/>
      <c r="G423" s="127"/>
      <c r="H423" s="143"/>
      <c r="I423" s="143"/>
      <c r="K423" s="6"/>
      <c r="L423" s="6"/>
    </row>
    <row r="424" spans="1:12" x14ac:dyDescent="0.2">
      <c r="A424" s="477"/>
      <c r="B424" s="135"/>
      <c r="C424" s="136"/>
      <c r="D424" s="137"/>
      <c r="E424" s="138"/>
      <c r="F424" s="137"/>
      <c r="G424" s="127"/>
      <c r="H424" s="143"/>
      <c r="I424" s="143"/>
      <c r="K424" s="6"/>
      <c r="L424" s="6"/>
    </row>
    <row r="425" spans="1:12" x14ac:dyDescent="0.2">
      <c r="A425" s="477"/>
      <c r="B425" s="135"/>
      <c r="C425" s="136"/>
      <c r="D425" s="137"/>
      <c r="E425" s="138"/>
      <c r="F425" s="137"/>
      <c r="G425" s="127"/>
      <c r="H425" s="143"/>
      <c r="I425" s="143"/>
      <c r="K425" s="6"/>
      <c r="L425" s="6"/>
    </row>
    <row r="426" spans="1:12" x14ac:dyDescent="0.2">
      <c r="A426" s="477"/>
      <c r="B426" s="135"/>
      <c r="C426" s="136"/>
      <c r="D426" s="137"/>
      <c r="E426" s="138"/>
      <c r="F426" s="137"/>
      <c r="G426" s="127"/>
      <c r="H426" s="143"/>
      <c r="I426" s="143"/>
      <c r="K426" s="6"/>
      <c r="L426" s="6"/>
    </row>
    <row r="427" spans="1:12" x14ac:dyDescent="0.2">
      <c r="A427" s="477"/>
      <c r="B427" s="135"/>
      <c r="C427" s="136"/>
      <c r="D427" s="137"/>
      <c r="E427" s="138"/>
      <c r="F427" s="137"/>
      <c r="G427" s="127"/>
      <c r="H427" s="143"/>
      <c r="I427" s="143"/>
      <c r="K427" s="6"/>
      <c r="L427" s="6"/>
    </row>
    <row r="428" spans="1:12" x14ac:dyDescent="0.2">
      <c r="A428" s="477"/>
      <c r="B428" s="135"/>
      <c r="C428" s="136"/>
      <c r="D428" s="137"/>
      <c r="E428" s="138"/>
      <c r="F428" s="137"/>
      <c r="G428" s="127"/>
      <c r="H428" s="143"/>
      <c r="I428" s="143"/>
      <c r="K428" s="6"/>
      <c r="L428" s="6"/>
    </row>
    <row r="429" spans="1:12" x14ac:dyDescent="0.2">
      <c r="A429" s="477"/>
      <c r="B429" s="135"/>
      <c r="C429" s="136"/>
      <c r="D429" s="137"/>
      <c r="E429" s="138"/>
      <c r="F429" s="137"/>
      <c r="G429" s="127"/>
      <c r="H429" s="143"/>
      <c r="I429" s="143"/>
      <c r="K429" s="6"/>
      <c r="L429" s="6"/>
    </row>
    <row r="430" spans="1:12" x14ac:dyDescent="0.2">
      <c r="A430" s="477"/>
      <c r="B430" s="135"/>
      <c r="C430" s="136"/>
      <c r="D430" s="137"/>
      <c r="E430" s="138"/>
      <c r="F430" s="137"/>
      <c r="G430" s="127"/>
      <c r="H430" s="143"/>
      <c r="I430" s="143"/>
      <c r="K430" s="6"/>
      <c r="L430" s="6"/>
    </row>
    <row r="431" spans="1:12" x14ac:dyDescent="0.2">
      <c r="A431" s="477"/>
      <c r="B431" s="135"/>
      <c r="C431" s="136"/>
      <c r="D431" s="137"/>
      <c r="E431" s="138"/>
      <c r="F431" s="137"/>
      <c r="G431" s="127"/>
      <c r="H431" s="143"/>
      <c r="I431" s="143"/>
      <c r="K431" s="6"/>
      <c r="L431" s="6"/>
    </row>
    <row r="432" spans="1:12" x14ac:dyDescent="0.2">
      <c r="A432" s="477"/>
      <c r="B432" s="135"/>
      <c r="C432" s="136"/>
      <c r="D432" s="137"/>
      <c r="E432" s="138"/>
      <c r="F432" s="137"/>
      <c r="G432" s="127"/>
      <c r="H432" s="143"/>
      <c r="I432" s="143"/>
      <c r="K432" s="6"/>
      <c r="L432" s="6"/>
    </row>
    <row r="433" spans="1:12" x14ac:dyDescent="0.2">
      <c r="A433" s="477"/>
      <c r="B433" s="135"/>
      <c r="C433" s="136"/>
      <c r="D433" s="137"/>
      <c r="E433" s="138"/>
      <c r="F433" s="137"/>
      <c r="G433" s="127"/>
      <c r="H433" s="143"/>
      <c r="I433" s="143"/>
      <c r="K433" s="6"/>
      <c r="L433" s="6"/>
    </row>
    <row r="434" spans="1:12" x14ac:dyDescent="0.2">
      <c r="A434" s="477"/>
      <c r="B434" s="135"/>
      <c r="C434" s="136"/>
      <c r="D434" s="137"/>
      <c r="E434" s="138"/>
      <c r="F434" s="137"/>
      <c r="G434" s="127"/>
      <c r="H434" s="143"/>
      <c r="I434" s="143"/>
      <c r="K434" s="6"/>
      <c r="L434" s="6"/>
    </row>
    <row r="435" spans="1:12" x14ac:dyDescent="0.2">
      <c r="A435" s="477"/>
      <c r="B435" s="135"/>
      <c r="C435" s="136"/>
      <c r="D435" s="137"/>
      <c r="E435" s="138"/>
      <c r="F435" s="137"/>
      <c r="G435" s="127"/>
      <c r="H435" s="143"/>
      <c r="I435" s="143"/>
      <c r="K435" s="6"/>
      <c r="L435" s="6"/>
    </row>
    <row r="436" spans="1:12" x14ac:dyDescent="0.2">
      <c r="A436" s="477"/>
      <c r="B436" s="135"/>
      <c r="C436" s="136"/>
      <c r="D436" s="137"/>
      <c r="E436" s="138"/>
      <c r="F436" s="137"/>
      <c r="G436" s="127"/>
      <c r="H436" s="143"/>
      <c r="I436" s="143"/>
      <c r="K436" s="6"/>
      <c r="L436" s="6"/>
    </row>
    <row r="437" spans="1:12" x14ac:dyDescent="0.2">
      <c r="A437" s="477"/>
      <c r="B437" s="135"/>
      <c r="C437" s="136"/>
      <c r="D437" s="137"/>
      <c r="E437" s="138"/>
      <c r="F437" s="137"/>
      <c r="G437" s="127"/>
      <c r="H437" s="143"/>
      <c r="I437" s="143"/>
      <c r="K437" s="6"/>
      <c r="L437" s="6"/>
    </row>
    <row r="438" spans="1:12" x14ac:dyDescent="0.2">
      <c r="A438" s="477"/>
      <c r="B438" s="135"/>
      <c r="C438" s="136"/>
      <c r="D438" s="137"/>
      <c r="E438" s="138"/>
      <c r="F438" s="137"/>
      <c r="G438" s="127"/>
      <c r="H438" s="143"/>
      <c r="I438" s="143"/>
      <c r="K438" s="6"/>
      <c r="L438" s="6"/>
    </row>
    <row r="439" spans="1:12" x14ac:dyDescent="0.2">
      <c r="A439" s="477"/>
      <c r="B439" s="135"/>
      <c r="C439" s="136"/>
      <c r="D439" s="137"/>
      <c r="E439" s="138"/>
      <c r="F439" s="137"/>
      <c r="G439" s="127"/>
      <c r="H439" s="143"/>
      <c r="I439" s="143"/>
      <c r="K439" s="6"/>
      <c r="L439" s="6"/>
    </row>
    <row r="440" spans="1:12" x14ac:dyDescent="0.2">
      <c r="A440" s="477"/>
      <c r="B440" s="135"/>
      <c r="C440" s="136"/>
      <c r="D440" s="137"/>
      <c r="E440" s="138"/>
      <c r="F440" s="137"/>
      <c r="G440" s="127"/>
      <c r="H440" s="143"/>
      <c r="I440" s="143"/>
      <c r="K440" s="6"/>
      <c r="L440" s="6"/>
    </row>
    <row r="441" spans="1:12" x14ac:dyDescent="0.2">
      <c r="A441" s="477"/>
      <c r="B441" s="135"/>
      <c r="C441" s="136"/>
      <c r="D441" s="137"/>
      <c r="E441" s="138"/>
      <c r="F441" s="137"/>
      <c r="G441" s="127"/>
      <c r="H441" s="143"/>
      <c r="I441" s="143"/>
      <c r="K441" s="6"/>
      <c r="L441" s="6"/>
    </row>
    <row r="442" spans="1:12" x14ac:dyDescent="0.2">
      <c r="A442" s="477"/>
      <c r="B442" s="135"/>
      <c r="C442" s="136"/>
      <c r="D442" s="137"/>
      <c r="E442" s="138"/>
      <c r="F442" s="137"/>
      <c r="G442" s="127"/>
      <c r="H442" s="143"/>
      <c r="I442" s="143"/>
      <c r="K442" s="6"/>
      <c r="L442" s="6"/>
    </row>
    <row r="443" spans="1:12" x14ac:dyDescent="0.2">
      <c r="A443" s="477"/>
      <c r="B443" s="135"/>
      <c r="C443" s="136"/>
      <c r="D443" s="137"/>
      <c r="E443" s="138"/>
      <c r="F443" s="137"/>
      <c r="G443" s="127"/>
      <c r="H443" s="143"/>
      <c r="I443" s="143"/>
      <c r="K443" s="6"/>
      <c r="L443" s="6"/>
    </row>
    <row r="444" spans="1:12" x14ac:dyDescent="0.2">
      <c r="A444" s="477"/>
      <c r="B444" s="135"/>
      <c r="C444" s="136"/>
      <c r="D444" s="137"/>
      <c r="E444" s="138"/>
      <c r="F444" s="137"/>
      <c r="G444" s="127"/>
      <c r="H444" s="143"/>
      <c r="I444" s="143"/>
      <c r="K444" s="6"/>
      <c r="L444" s="6"/>
    </row>
    <row r="445" spans="1:12" x14ac:dyDescent="0.2">
      <c r="A445" s="477"/>
      <c r="B445" s="135"/>
      <c r="C445" s="136"/>
      <c r="D445" s="137"/>
      <c r="E445" s="138"/>
      <c r="F445" s="137"/>
      <c r="G445" s="127"/>
      <c r="H445" s="143"/>
      <c r="I445" s="143"/>
      <c r="K445" s="6"/>
      <c r="L445" s="6"/>
    </row>
    <row r="446" spans="1:12" x14ac:dyDescent="0.2">
      <c r="A446" s="477"/>
      <c r="B446" s="135"/>
      <c r="C446" s="136"/>
      <c r="D446" s="137"/>
      <c r="E446" s="138"/>
      <c r="F446" s="137"/>
      <c r="G446" s="127"/>
      <c r="H446" s="143"/>
      <c r="I446" s="143"/>
      <c r="K446" s="6"/>
      <c r="L446" s="6"/>
    </row>
    <row r="447" spans="1:12" x14ac:dyDescent="0.2">
      <c r="A447" s="477"/>
      <c r="B447" s="135"/>
      <c r="C447" s="136"/>
      <c r="D447" s="137"/>
      <c r="E447" s="138"/>
      <c r="F447" s="137"/>
      <c r="G447" s="127"/>
      <c r="H447" s="143"/>
      <c r="I447" s="143"/>
      <c r="K447" s="6"/>
      <c r="L447" s="6"/>
    </row>
    <row r="448" spans="1:12" x14ac:dyDescent="0.2">
      <c r="A448" s="477"/>
      <c r="B448" s="135"/>
      <c r="C448" s="136"/>
      <c r="D448" s="137"/>
      <c r="E448" s="138"/>
      <c r="F448" s="137"/>
      <c r="G448" s="127"/>
      <c r="H448" s="143"/>
      <c r="I448" s="143"/>
      <c r="K448" s="6"/>
      <c r="L448" s="6"/>
    </row>
    <row r="449" spans="1:12" x14ac:dyDescent="0.2">
      <c r="A449" s="477"/>
      <c r="B449" s="135"/>
      <c r="C449" s="136"/>
      <c r="D449" s="137"/>
      <c r="E449" s="138"/>
      <c r="F449" s="137"/>
      <c r="G449" s="127"/>
      <c r="H449" s="143"/>
      <c r="I449" s="143"/>
      <c r="K449" s="6"/>
      <c r="L449" s="6"/>
    </row>
    <row r="450" spans="1:12" x14ac:dyDescent="0.2">
      <c r="A450" s="477"/>
      <c r="B450" s="135"/>
      <c r="C450" s="136"/>
      <c r="D450" s="137"/>
      <c r="E450" s="138"/>
      <c r="F450" s="137"/>
      <c r="G450" s="127"/>
      <c r="H450" s="143"/>
      <c r="I450" s="143"/>
      <c r="K450" s="6"/>
      <c r="L450" s="6"/>
    </row>
    <row r="451" spans="1:12" x14ac:dyDescent="0.2">
      <c r="A451" s="477"/>
      <c r="B451" s="135"/>
      <c r="C451" s="136"/>
      <c r="D451" s="137"/>
      <c r="E451" s="138"/>
      <c r="F451" s="137"/>
      <c r="G451" s="127"/>
      <c r="H451" s="143"/>
      <c r="I451" s="143"/>
      <c r="K451" s="6"/>
      <c r="L451" s="6"/>
    </row>
    <row r="452" spans="1:12" x14ac:dyDescent="0.2">
      <c r="A452" s="477"/>
      <c r="B452" s="135"/>
      <c r="C452" s="136"/>
      <c r="D452" s="137"/>
      <c r="E452" s="138"/>
      <c r="F452" s="137"/>
      <c r="G452" s="127"/>
      <c r="H452" s="143"/>
      <c r="I452" s="143"/>
      <c r="K452" s="6"/>
      <c r="L452" s="6"/>
    </row>
    <row r="453" spans="1:12" x14ac:dyDescent="0.2">
      <c r="A453" s="477"/>
      <c r="B453" s="135"/>
      <c r="C453" s="136"/>
      <c r="D453" s="137"/>
      <c r="E453" s="138"/>
      <c r="F453" s="137"/>
      <c r="G453" s="127"/>
      <c r="H453" s="143"/>
      <c r="I453" s="143"/>
      <c r="K453" s="6"/>
      <c r="L453" s="6"/>
    </row>
    <row r="454" spans="1:12" x14ac:dyDescent="0.2">
      <c r="A454" s="477"/>
      <c r="B454" s="135"/>
      <c r="C454" s="136"/>
      <c r="D454" s="137"/>
      <c r="E454" s="138"/>
      <c r="F454" s="137"/>
      <c r="G454" s="127"/>
      <c r="H454" s="143"/>
      <c r="I454" s="143"/>
      <c r="K454" s="6"/>
      <c r="L454" s="6"/>
    </row>
    <row r="455" spans="1:12" x14ac:dyDescent="0.2">
      <c r="A455" s="477"/>
      <c r="B455" s="135"/>
      <c r="C455" s="136"/>
      <c r="D455" s="137"/>
      <c r="E455" s="138"/>
      <c r="F455" s="137"/>
      <c r="G455" s="127"/>
      <c r="H455" s="143"/>
      <c r="I455" s="143"/>
      <c r="K455" s="6"/>
      <c r="L455" s="6"/>
    </row>
    <row r="456" spans="1:12" x14ac:dyDescent="0.2">
      <c r="A456" s="477"/>
      <c r="B456" s="135"/>
      <c r="C456" s="136"/>
      <c r="D456" s="137"/>
      <c r="E456" s="138"/>
      <c r="F456" s="137"/>
      <c r="G456" s="127"/>
      <c r="H456" s="143"/>
      <c r="I456" s="143"/>
      <c r="K456" s="6"/>
      <c r="L456" s="6"/>
    </row>
    <row r="457" spans="1:12" x14ac:dyDescent="0.2">
      <c r="A457" s="477"/>
      <c r="B457" s="135"/>
      <c r="C457" s="136"/>
      <c r="D457" s="137"/>
      <c r="E457" s="138"/>
      <c r="F457" s="137"/>
      <c r="G457" s="127"/>
      <c r="H457" s="143"/>
      <c r="I457" s="143"/>
      <c r="K457" s="6"/>
      <c r="L457" s="6"/>
    </row>
    <row r="458" spans="1:12" x14ac:dyDescent="0.2">
      <c r="A458" s="477"/>
      <c r="B458" s="135"/>
      <c r="C458" s="136"/>
      <c r="D458" s="137"/>
      <c r="E458" s="138"/>
      <c r="F458" s="137"/>
      <c r="G458" s="127"/>
      <c r="H458" s="143"/>
      <c r="I458" s="143"/>
      <c r="K458" s="6"/>
      <c r="L458" s="6"/>
    </row>
    <row r="459" spans="1:12" x14ac:dyDescent="0.2">
      <c r="A459" s="477"/>
      <c r="B459" s="135"/>
      <c r="C459" s="136"/>
      <c r="D459" s="137"/>
      <c r="E459" s="138"/>
      <c r="F459" s="137"/>
      <c r="G459" s="127"/>
      <c r="H459" s="143"/>
      <c r="I459" s="143"/>
      <c r="K459" s="6"/>
      <c r="L459" s="6"/>
    </row>
    <row r="460" spans="1:12" x14ac:dyDescent="0.2">
      <c r="A460" s="477"/>
      <c r="B460" s="135"/>
      <c r="C460" s="136"/>
      <c r="D460" s="137"/>
      <c r="E460" s="138"/>
      <c r="F460" s="137"/>
      <c r="G460" s="127"/>
      <c r="H460" s="143"/>
      <c r="I460" s="143"/>
      <c r="K460" s="6"/>
      <c r="L460" s="6"/>
    </row>
    <row r="461" spans="1:12" x14ac:dyDescent="0.2">
      <c r="A461" s="477"/>
      <c r="B461" s="135"/>
      <c r="C461" s="136"/>
      <c r="D461" s="137"/>
      <c r="E461" s="138"/>
      <c r="F461" s="137"/>
      <c r="G461" s="127"/>
      <c r="H461" s="143"/>
      <c r="I461" s="143"/>
      <c r="K461" s="6"/>
      <c r="L461" s="6"/>
    </row>
    <row r="462" spans="1:12" x14ac:dyDescent="0.2">
      <c r="A462" s="477"/>
      <c r="B462" s="135"/>
      <c r="C462" s="136"/>
      <c r="D462" s="137"/>
      <c r="E462" s="138"/>
      <c r="F462" s="137"/>
      <c r="G462" s="127"/>
      <c r="H462" s="143"/>
      <c r="I462" s="143"/>
      <c r="K462" s="6"/>
      <c r="L462" s="6"/>
    </row>
    <row r="463" spans="1:12" x14ac:dyDescent="0.2">
      <c r="A463" s="477"/>
      <c r="B463" s="135"/>
      <c r="C463" s="136"/>
      <c r="D463" s="137"/>
      <c r="E463" s="138"/>
      <c r="F463" s="137"/>
      <c r="G463" s="127"/>
      <c r="H463" s="143"/>
      <c r="I463" s="143"/>
      <c r="K463" s="6"/>
      <c r="L463" s="6"/>
    </row>
    <row r="464" spans="1:12" x14ac:dyDescent="0.2">
      <c r="A464" s="477"/>
      <c r="B464" s="135"/>
      <c r="C464" s="136"/>
      <c r="D464" s="137"/>
      <c r="E464" s="138"/>
      <c r="F464" s="137"/>
      <c r="G464" s="127"/>
      <c r="H464" s="143"/>
      <c r="I464" s="143"/>
      <c r="K464" s="6"/>
      <c r="L464" s="6"/>
    </row>
    <row r="465" spans="1:12" x14ac:dyDescent="0.2">
      <c r="A465" s="477"/>
      <c r="B465" s="135"/>
      <c r="C465" s="136"/>
      <c r="D465" s="137"/>
      <c r="E465" s="138"/>
      <c r="F465" s="137"/>
      <c r="G465" s="127"/>
      <c r="H465" s="143"/>
      <c r="I465" s="143"/>
      <c r="K465" s="6"/>
      <c r="L465" s="6"/>
    </row>
    <row r="466" spans="1:12" x14ac:dyDescent="0.2">
      <c r="A466" s="477"/>
      <c r="B466" s="135"/>
      <c r="C466" s="136"/>
      <c r="D466" s="137"/>
      <c r="E466" s="138"/>
      <c r="F466" s="137"/>
      <c r="G466" s="127"/>
      <c r="H466" s="143"/>
      <c r="I466" s="143"/>
      <c r="K466" s="6"/>
      <c r="L466" s="6"/>
    </row>
    <row r="467" spans="1:12" x14ac:dyDescent="0.2">
      <c r="A467" s="477"/>
      <c r="B467" s="135"/>
      <c r="C467" s="136"/>
      <c r="D467" s="137"/>
      <c r="E467" s="138"/>
      <c r="F467" s="137"/>
      <c r="G467" s="127"/>
      <c r="H467" s="143"/>
      <c r="I467" s="143"/>
      <c r="K467" s="6"/>
      <c r="L467" s="6"/>
    </row>
    <row r="468" spans="1:12" x14ac:dyDescent="0.2">
      <c r="A468" s="477"/>
      <c r="B468" s="135"/>
      <c r="C468" s="136"/>
      <c r="D468" s="137"/>
      <c r="E468" s="138"/>
      <c r="F468" s="137"/>
      <c r="G468" s="127"/>
      <c r="H468" s="143"/>
      <c r="I468" s="143"/>
      <c r="K468" s="6"/>
      <c r="L468" s="6"/>
    </row>
    <row r="469" spans="1:12" x14ac:dyDescent="0.2">
      <c r="A469" s="477"/>
      <c r="B469" s="135"/>
      <c r="C469" s="136"/>
      <c r="D469" s="137"/>
      <c r="E469" s="138"/>
      <c r="F469" s="137"/>
      <c r="G469" s="127"/>
      <c r="H469" s="143"/>
      <c r="I469" s="143"/>
      <c r="K469" s="6"/>
      <c r="L469" s="6"/>
    </row>
    <row r="470" spans="1:12" x14ac:dyDescent="0.2">
      <c r="A470" s="477"/>
      <c r="B470" s="135"/>
      <c r="C470" s="136"/>
      <c r="D470" s="137"/>
      <c r="E470" s="138"/>
      <c r="F470" s="137"/>
      <c r="G470" s="127"/>
      <c r="H470" s="143"/>
      <c r="I470" s="143"/>
      <c r="K470" s="6"/>
      <c r="L470" s="6"/>
    </row>
    <row r="471" spans="1:12" x14ac:dyDescent="0.2">
      <c r="A471" s="477"/>
      <c r="B471" s="135"/>
      <c r="C471" s="136"/>
      <c r="D471" s="137"/>
      <c r="E471" s="138"/>
      <c r="F471" s="137"/>
      <c r="G471" s="127"/>
      <c r="H471" s="143"/>
      <c r="I471" s="143"/>
      <c r="K471" s="6"/>
      <c r="L471" s="6"/>
    </row>
    <row r="472" spans="1:12" x14ac:dyDescent="0.2">
      <c r="A472" s="477"/>
      <c r="B472" s="135"/>
      <c r="C472" s="136"/>
      <c r="D472" s="137"/>
      <c r="E472" s="138"/>
      <c r="F472" s="137"/>
      <c r="G472" s="127"/>
      <c r="H472" s="143"/>
      <c r="I472" s="143"/>
      <c r="K472" s="6"/>
      <c r="L472" s="6"/>
    </row>
    <row r="473" spans="1:12" x14ac:dyDescent="0.2">
      <c r="A473" s="477"/>
      <c r="B473" s="135"/>
      <c r="C473" s="136"/>
      <c r="D473" s="137"/>
      <c r="E473" s="138"/>
      <c r="F473" s="137"/>
      <c r="G473" s="127"/>
      <c r="H473" s="143"/>
      <c r="I473" s="143"/>
      <c r="K473" s="6"/>
      <c r="L473" s="6"/>
    </row>
    <row r="474" spans="1:12" x14ac:dyDescent="0.2">
      <c r="A474" s="477"/>
      <c r="B474" s="135"/>
      <c r="C474" s="136"/>
      <c r="D474" s="137"/>
      <c r="E474" s="138"/>
      <c r="F474" s="137"/>
      <c r="G474" s="127"/>
      <c r="H474" s="143"/>
      <c r="I474" s="143"/>
      <c r="K474" s="6"/>
      <c r="L474" s="6"/>
    </row>
    <row r="475" spans="1:12" x14ac:dyDescent="0.2">
      <c r="A475" s="477"/>
      <c r="B475" s="135"/>
      <c r="C475" s="136"/>
      <c r="D475" s="137"/>
      <c r="E475" s="138"/>
      <c r="F475" s="137"/>
      <c r="G475" s="127"/>
      <c r="H475" s="143"/>
      <c r="I475" s="143"/>
      <c r="K475" s="6"/>
      <c r="L475" s="6"/>
    </row>
    <row r="476" spans="1:12" x14ac:dyDescent="0.2">
      <c r="A476" s="477"/>
      <c r="B476" s="135"/>
      <c r="C476" s="136"/>
      <c r="D476" s="137"/>
      <c r="E476" s="138"/>
      <c r="F476" s="137"/>
      <c r="G476" s="127"/>
      <c r="H476" s="143"/>
      <c r="I476" s="143"/>
      <c r="K476" s="6"/>
      <c r="L476" s="6"/>
    </row>
    <row r="477" spans="1:12" x14ac:dyDescent="0.2">
      <c r="A477" s="477"/>
      <c r="B477" s="135"/>
      <c r="C477" s="136"/>
      <c r="D477" s="137"/>
      <c r="E477" s="138"/>
      <c r="F477" s="137"/>
      <c r="G477" s="127"/>
      <c r="H477" s="143"/>
      <c r="I477" s="143"/>
      <c r="K477" s="6"/>
      <c r="L477" s="6"/>
    </row>
    <row r="478" spans="1:12" x14ac:dyDescent="0.2">
      <c r="A478" s="477"/>
      <c r="B478" s="135"/>
      <c r="C478" s="136"/>
      <c r="D478" s="137"/>
      <c r="E478" s="138"/>
      <c r="F478" s="137"/>
      <c r="G478" s="127"/>
      <c r="H478" s="143"/>
      <c r="I478" s="143"/>
      <c r="K478" s="6"/>
      <c r="L478" s="6"/>
    </row>
    <row r="479" spans="1:12" x14ac:dyDescent="0.2">
      <c r="A479" s="477"/>
      <c r="B479" s="135"/>
      <c r="C479" s="136"/>
      <c r="D479" s="137"/>
      <c r="E479" s="138"/>
      <c r="F479" s="137"/>
      <c r="G479" s="127"/>
      <c r="H479" s="143"/>
      <c r="I479" s="143"/>
      <c r="K479" s="6"/>
      <c r="L479" s="6"/>
    </row>
    <row r="480" spans="1:12" x14ac:dyDescent="0.2">
      <c r="A480" s="477"/>
      <c r="B480" s="135"/>
      <c r="C480" s="136"/>
      <c r="D480" s="137"/>
      <c r="E480" s="138"/>
      <c r="F480" s="137"/>
      <c r="G480" s="127"/>
      <c r="H480" s="143"/>
      <c r="I480" s="143"/>
      <c r="K480" s="6"/>
      <c r="L480" s="6"/>
    </row>
    <row r="481" spans="1:12" x14ac:dyDescent="0.2">
      <c r="A481" s="477"/>
      <c r="B481" s="135"/>
      <c r="C481" s="136"/>
      <c r="D481" s="137"/>
      <c r="E481" s="138"/>
      <c r="F481" s="137"/>
      <c r="G481" s="127"/>
      <c r="H481" s="143"/>
      <c r="I481" s="143"/>
      <c r="K481" s="6"/>
      <c r="L481" s="6"/>
    </row>
    <row r="482" spans="1:12" x14ac:dyDescent="0.2">
      <c r="A482" s="477"/>
      <c r="B482" s="135"/>
      <c r="C482" s="136"/>
      <c r="D482" s="137"/>
      <c r="E482" s="138"/>
      <c r="F482" s="137"/>
      <c r="G482" s="127"/>
      <c r="H482" s="143"/>
      <c r="I482" s="143"/>
      <c r="K482" s="6"/>
      <c r="L482" s="6"/>
    </row>
    <row r="483" spans="1:12" x14ac:dyDescent="0.2">
      <c r="A483" s="477"/>
      <c r="B483" s="135"/>
      <c r="C483" s="136"/>
      <c r="D483" s="137"/>
      <c r="E483" s="138"/>
      <c r="F483" s="137"/>
      <c r="G483" s="127"/>
      <c r="H483" s="143"/>
      <c r="I483" s="143"/>
      <c r="K483" s="6"/>
      <c r="L483" s="6"/>
    </row>
    <row r="484" spans="1:12" x14ac:dyDescent="0.2">
      <c r="A484" s="477"/>
      <c r="B484" s="135"/>
      <c r="C484" s="136"/>
      <c r="D484" s="137"/>
      <c r="E484" s="138"/>
      <c r="F484" s="137"/>
      <c r="G484" s="127"/>
      <c r="H484" s="143"/>
      <c r="I484" s="143"/>
      <c r="K484" s="6"/>
      <c r="L484" s="6"/>
    </row>
    <row r="485" spans="1:12" x14ac:dyDescent="0.2">
      <c r="A485" s="477"/>
      <c r="B485" s="135"/>
      <c r="C485" s="136"/>
      <c r="D485" s="137"/>
      <c r="E485" s="138"/>
      <c r="F485" s="137"/>
      <c r="G485" s="127"/>
      <c r="H485" s="143"/>
      <c r="I485" s="143"/>
      <c r="K485" s="6"/>
      <c r="L485" s="6"/>
    </row>
    <row r="486" spans="1:12" x14ac:dyDescent="0.2">
      <c r="A486" s="477"/>
      <c r="B486" s="135"/>
      <c r="C486" s="136"/>
      <c r="D486" s="137"/>
      <c r="E486" s="138"/>
      <c r="F486" s="137"/>
      <c r="G486" s="127"/>
      <c r="H486" s="143"/>
      <c r="I486" s="143"/>
      <c r="K486" s="6"/>
      <c r="L486" s="6"/>
    </row>
    <row r="487" spans="1:12" x14ac:dyDescent="0.2">
      <c r="A487" s="477"/>
      <c r="B487" s="135"/>
      <c r="C487" s="136"/>
      <c r="D487" s="137"/>
      <c r="E487" s="138"/>
      <c r="F487" s="137"/>
      <c r="G487" s="127"/>
      <c r="H487" s="143"/>
      <c r="I487" s="143"/>
      <c r="K487" s="6"/>
      <c r="L487" s="6"/>
    </row>
    <row r="488" spans="1:12" x14ac:dyDescent="0.2">
      <c r="A488" s="477"/>
      <c r="B488" s="135"/>
      <c r="C488" s="136"/>
      <c r="D488" s="137"/>
      <c r="E488" s="138"/>
      <c r="F488" s="137"/>
      <c r="G488" s="127"/>
      <c r="H488" s="143"/>
      <c r="I488" s="143"/>
      <c r="K488" s="6"/>
      <c r="L488" s="6"/>
    </row>
    <row r="489" spans="1:12" x14ac:dyDescent="0.2">
      <c r="A489" s="477"/>
      <c r="B489" s="135"/>
      <c r="C489" s="136"/>
      <c r="D489" s="137"/>
      <c r="E489" s="138"/>
      <c r="F489" s="137"/>
      <c r="G489" s="127"/>
      <c r="H489" s="143"/>
      <c r="I489" s="143"/>
      <c r="K489" s="6"/>
      <c r="L489" s="6"/>
    </row>
    <row r="490" spans="1:12" x14ac:dyDescent="0.2">
      <c r="A490" s="477"/>
      <c r="B490" s="135"/>
      <c r="C490" s="136"/>
      <c r="D490" s="137"/>
      <c r="E490" s="138"/>
      <c r="F490" s="137"/>
      <c r="G490" s="127"/>
      <c r="H490" s="143"/>
      <c r="I490" s="143"/>
      <c r="K490" s="6"/>
      <c r="L490" s="6"/>
    </row>
    <row r="491" spans="1:12" x14ac:dyDescent="0.2">
      <c r="A491" s="477"/>
      <c r="B491" s="135"/>
      <c r="C491" s="136"/>
      <c r="D491" s="137"/>
      <c r="E491" s="138"/>
      <c r="F491" s="137"/>
      <c r="G491" s="127"/>
      <c r="H491" s="143"/>
      <c r="I491" s="143"/>
      <c r="K491" s="6"/>
      <c r="L491" s="6"/>
    </row>
    <row r="492" spans="1:12" x14ac:dyDescent="0.2">
      <c r="A492" s="477"/>
      <c r="B492" s="135"/>
      <c r="C492" s="136"/>
      <c r="D492" s="137"/>
      <c r="E492" s="138"/>
      <c r="F492" s="137"/>
      <c r="G492" s="127"/>
      <c r="H492" s="143"/>
      <c r="I492" s="143"/>
      <c r="K492" s="6"/>
      <c r="L492" s="6"/>
    </row>
    <row r="493" spans="1:12" x14ac:dyDescent="0.2">
      <c r="A493" s="477"/>
      <c r="B493" s="135"/>
      <c r="C493" s="136"/>
      <c r="D493" s="137"/>
      <c r="E493" s="138"/>
      <c r="F493" s="137"/>
      <c r="G493" s="127"/>
      <c r="H493" s="143"/>
      <c r="I493" s="143"/>
      <c r="K493" s="6"/>
      <c r="L493" s="6"/>
    </row>
    <row r="494" spans="1:12" x14ac:dyDescent="0.2">
      <c r="A494" s="477"/>
      <c r="B494" s="135"/>
      <c r="C494" s="136"/>
      <c r="D494" s="137"/>
      <c r="E494" s="138"/>
      <c r="F494" s="137"/>
      <c r="G494" s="127"/>
      <c r="H494" s="143"/>
      <c r="I494" s="143"/>
      <c r="K494" s="6"/>
      <c r="L494" s="6"/>
    </row>
    <row r="495" spans="1:12" x14ac:dyDescent="0.2">
      <c r="A495" s="477"/>
      <c r="B495" s="135"/>
      <c r="C495" s="136"/>
      <c r="D495" s="137"/>
      <c r="E495" s="138"/>
      <c r="F495" s="137"/>
      <c r="G495" s="127"/>
      <c r="H495" s="143"/>
      <c r="I495" s="143"/>
      <c r="K495" s="6"/>
      <c r="L495" s="6"/>
    </row>
    <row r="496" spans="1:12" x14ac:dyDescent="0.2">
      <c r="A496" s="477"/>
      <c r="B496" s="135"/>
      <c r="C496" s="136"/>
      <c r="D496" s="137"/>
      <c r="E496" s="138"/>
      <c r="F496" s="137"/>
      <c r="G496" s="127"/>
      <c r="H496" s="143"/>
      <c r="I496" s="143"/>
      <c r="K496" s="6"/>
      <c r="L496" s="6"/>
    </row>
    <row r="497" spans="1:12" x14ac:dyDescent="0.2">
      <c r="A497" s="477"/>
      <c r="B497" s="135"/>
      <c r="C497" s="136"/>
      <c r="D497" s="137"/>
      <c r="E497" s="138"/>
      <c r="F497" s="137"/>
      <c r="G497" s="127"/>
      <c r="H497" s="143"/>
      <c r="I497" s="143"/>
      <c r="K497" s="6"/>
      <c r="L497" s="6"/>
    </row>
    <row r="498" spans="1:12" x14ac:dyDescent="0.2">
      <c r="A498" s="477"/>
      <c r="B498" s="135"/>
      <c r="C498" s="136"/>
      <c r="D498" s="137"/>
      <c r="E498" s="138"/>
      <c r="F498" s="137"/>
      <c r="G498" s="127"/>
      <c r="H498" s="143"/>
      <c r="I498" s="143"/>
      <c r="K498" s="6"/>
      <c r="L498" s="6"/>
    </row>
    <row r="499" spans="1:12" x14ac:dyDescent="0.2">
      <c r="A499" s="477"/>
      <c r="B499" s="135"/>
      <c r="C499" s="136"/>
      <c r="D499" s="137"/>
      <c r="E499" s="138"/>
      <c r="F499" s="137"/>
      <c r="G499" s="127"/>
      <c r="H499" s="143"/>
      <c r="I499" s="143"/>
      <c r="K499" s="6"/>
      <c r="L499" s="6"/>
    </row>
    <row r="500" spans="1:12" x14ac:dyDescent="0.2">
      <c r="A500" s="477"/>
      <c r="B500" s="135"/>
      <c r="C500" s="136"/>
      <c r="D500" s="137"/>
      <c r="E500" s="138"/>
      <c r="F500" s="137"/>
      <c r="G500" s="127"/>
      <c r="H500" s="143"/>
      <c r="I500" s="143"/>
      <c r="K500" s="6"/>
      <c r="L500" s="6"/>
    </row>
    <row r="501" spans="1:12" x14ac:dyDescent="0.2">
      <c r="A501" s="477"/>
      <c r="B501" s="135"/>
      <c r="C501" s="136"/>
      <c r="D501" s="137"/>
      <c r="E501" s="138"/>
      <c r="F501" s="137"/>
      <c r="G501" s="127"/>
      <c r="H501" s="143"/>
      <c r="I501" s="143"/>
      <c r="K501" s="6"/>
      <c r="L501" s="6"/>
    </row>
    <row r="502" spans="1:12" x14ac:dyDescent="0.2">
      <c r="A502" s="477"/>
      <c r="B502" s="135"/>
      <c r="C502" s="136"/>
      <c r="D502" s="137"/>
      <c r="E502" s="138"/>
      <c r="F502" s="137"/>
      <c r="G502" s="127"/>
      <c r="H502" s="143"/>
      <c r="I502" s="143"/>
      <c r="K502" s="6"/>
      <c r="L502" s="6"/>
    </row>
    <row r="503" spans="1:12" x14ac:dyDescent="0.2">
      <c r="A503" s="477"/>
      <c r="B503" s="135"/>
      <c r="C503" s="136"/>
      <c r="D503" s="137"/>
      <c r="E503" s="138"/>
      <c r="F503" s="137"/>
      <c r="G503" s="127"/>
      <c r="H503" s="143"/>
      <c r="I503" s="143"/>
      <c r="K503" s="6"/>
      <c r="L503" s="6"/>
    </row>
    <row r="504" spans="1:12" x14ac:dyDescent="0.2">
      <c r="A504" s="477"/>
      <c r="B504" s="135"/>
      <c r="C504" s="136"/>
      <c r="D504" s="137"/>
      <c r="E504" s="138"/>
      <c r="F504" s="137"/>
      <c r="G504" s="127"/>
      <c r="H504" s="143"/>
      <c r="I504" s="143"/>
      <c r="K504" s="6"/>
      <c r="L504" s="6"/>
    </row>
    <row r="505" spans="1:12" x14ac:dyDescent="0.2">
      <c r="A505" s="477"/>
      <c r="B505" s="135"/>
      <c r="C505" s="136"/>
      <c r="D505" s="137"/>
      <c r="E505" s="138"/>
      <c r="F505" s="137"/>
      <c r="G505" s="127"/>
      <c r="H505" s="143"/>
      <c r="I505" s="143"/>
      <c r="K505" s="6"/>
      <c r="L505" s="6"/>
    </row>
    <row r="506" spans="1:12" x14ac:dyDescent="0.2">
      <c r="A506" s="477"/>
      <c r="B506" s="135"/>
      <c r="C506" s="136"/>
      <c r="D506" s="137"/>
      <c r="E506" s="138"/>
      <c r="F506" s="137"/>
      <c r="G506" s="127"/>
      <c r="H506" s="143"/>
      <c r="I506" s="143"/>
      <c r="K506" s="6"/>
      <c r="L506" s="6"/>
    </row>
    <row r="507" spans="1:12" x14ac:dyDescent="0.2">
      <c r="A507" s="477"/>
      <c r="B507" s="135"/>
      <c r="C507" s="136"/>
      <c r="D507" s="137"/>
      <c r="E507" s="138"/>
      <c r="F507" s="137"/>
      <c r="G507" s="127"/>
      <c r="H507" s="143"/>
      <c r="I507" s="143"/>
      <c r="K507" s="6"/>
      <c r="L507" s="6"/>
    </row>
    <row r="508" spans="1:12" x14ac:dyDescent="0.2">
      <c r="A508" s="477"/>
      <c r="B508" s="135"/>
      <c r="C508" s="136"/>
      <c r="D508" s="137"/>
      <c r="E508" s="138"/>
      <c r="F508" s="137"/>
      <c r="G508" s="127"/>
      <c r="H508" s="143"/>
      <c r="I508" s="143"/>
      <c r="K508" s="6"/>
      <c r="L508" s="6"/>
    </row>
    <row r="509" spans="1:12" x14ac:dyDescent="0.2">
      <c r="A509" s="477"/>
      <c r="B509" s="135"/>
      <c r="C509" s="136"/>
      <c r="D509" s="137"/>
      <c r="E509" s="138"/>
      <c r="F509" s="137"/>
      <c r="G509" s="127"/>
      <c r="H509" s="143"/>
      <c r="I509" s="143"/>
      <c r="K509" s="6"/>
      <c r="L509" s="6"/>
    </row>
    <row r="510" spans="1:12" x14ac:dyDescent="0.2">
      <c r="A510" s="477"/>
      <c r="B510" s="135"/>
      <c r="C510" s="136"/>
      <c r="D510" s="137"/>
      <c r="E510" s="138"/>
      <c r="F510" s="137"/>
      <c r="G510" s="127"/>
      <c r="H510" s="143"/>
      <c r="I510" s="143"/>
      <c r="K510" s="6"/>
      <c r="L510" s="6"/>
    </row>
    <row r="511" spans="1:12" x14ac:dyDescent="0.2">
      <c r="A511" s="477"/>
      <c r="B511" s="135"/>
      <c r="C511" s="136"/>
      <c r="D511" s="137"/>
      <c r="E511" s="138"/>
      <c r="F511" s="137"/>
      <c r="G511" s="127"/>
      <c r="H511" s="143"/>
      <c r="I511" s="143"/>
      <c r="K511" s="6"/>
      <c r="L511" s="6"/>
    </row>
    <row r="512" spans="1:12" x14ac:dyDescent="0.2">
      <c r="A512" s="477"/>
      <c r="B512" s="135"/>
      <c r="C512" s="136"/>
      <c r="D512" s="137"/>
      <c r="E512" s="138"/>
      <c r="F512" s="137"/>
      <c r="G512" s="127"/>
      <c r="H512" s="143"/>
      <c r="I512" s="143"/>
      <c r="K512" s="6"/>
      <c r="L512" s="6"/>
    </row>
    <row r="513" spans="1:12" x14ac:dyDescent="0.2">
      <c r="A513" s="477"/>
      <c r="B513" s="135"/>
      <c r="C513" s="136"/>
      <c r="D513" s="137"/>
      <c r="E513" s="138"/>
      <c r="F513" s="137"/>
      <c r="G513" s="127"/>
      <c r="H513" s="143"/>
      <c r="I513" s="143"/>
      <c r="K513" s="6"/>
      <c r="L513" s="6"/>
    </row>
    <row r="514" spans="1:12" x14ac:dyDescent="0.2">
      <c r="A514" s="477"/>
      <c r="B514" s="135"/>
      <c r="C514" s="136"/>
      <c r="D514" s="137"/>
      <c r="E514" s="138"/>
      <c r="F514" s="137"/>
      <c r="G514" s="127"/>
      <c r="H514" s="143"/>
      <c r="I514" s="143"/>
      <c r="K514" s="6"/>
      <c r="L514" s="6"/>
    </row>
    <row r="515" spans="1:12" x14ac:dyDescent="0.2">
      <c r="A515" s="477"/>
      <c r="B515" s="135"/>
      <c r="C515" s="136"/>
      <c r="D515" s="137"/>
      <c r="E515" s="138"/>
      <c r="F515" s="137"/>
      <c r="G515" s="127"/>
      <c r="H515" s="143"/>
      <c r="I515" s="143"/>
      <c r="K515" s="6"/>
      <c r="L515" s="6"/>
    </row>
    <row r="516" spans="1:12" x14ac:dyDescent="0.2">
      <c r="A516" s="477"/>
      <c r="B516" s="135"/>
      <c r="C516" s="136"/>
      <c r="D516" s="137"/>
      <c r="E516" s="138"/>
      <c r="F516" s="137"/>
      <c r="G516" s="127"/>
      <c r="H516" s="143"/>
      <c r="I516" s="143"/>
      <c r="K516" s="6"/>
      <c r="L516" s="6"/>
    </row>
    <row r="517" spans="1:12" x14ac:dyDescent="0.2">
      <c r="A517" s="477"/>
      <c r="B517" s="135"/>
      <c r="C517" s="136"/>
      <c r="D517" s="137"/>
      <c r="E517" s="138"/>
      <c r="F517" s="137"/>
      <c r="G517" s="127"/>
      <c r="H517" s="143"/>
      <c r="I517" s="143"/>
      <c r="K517" s="6"/>
      <c r="L517" s="6"/>
    </row>
    <row r="518" spans="1:12" x14ac:dyDescent="0.2">
      <c r="A518" s="477"/>
      <c r="B518" s="135"/>
      <c r="C518" s="136"/>
      <c r="D518" s="137"/>
      <c r="E518" s="138"/>
      <c r="F518" s="137"/>
      <c r="G518" s="127"/>
      <c r="H518" s="143"/>
      <c r="I518" s="143"/>
      <c r="K518" s="6"/>
      <c r="L518" s="6"/>
    </row>
    <row r="519" spans="1:12" x14ac:dyDescent="0.2">
      <c r="A519" s="477"/>
      <c r="B519" s="135"/>
      <c r="C519" s="136"/>
      <c r="D519" s="137"/>
      <c r="E519" s="138"/>
      <c r="F519" s="137"/>
      <c r="G519" s="127"/>
      <c r="H519" s="143"/>
      <c r="I519" s="143"/>
      <c r="K519" s="6"/>
      <c r="L519" s="6"/>
    </row>
    <row r="520" spans="1:12" x14ac:dyDescent="0.2">
      <c r="A520" s="477"/>
      <c r="B520" s="135"/>
      <c r="C520" s="136"/>
      <c r="D520" s="137"/>
      <c r="E520" s="138"/>
      <c r="F520" s="137"/>
      <c r="G520" s="127"/>
      <c r="H520" s="143"/>
      <c r="I520" s="143"/>
      <c r="K520" s="6"/>
      <c r="L520" s="6"/>
    </row>
    <row r="521" spans="1:12" x14ac:dyDescent="0.2">
      <c r="A521" s="477"/>
      <c r="B521" s="135"/>
      <c r="C521" s="136"/>
      <c r="D521" s="137"/>
      <c r="E521" s="138"/>
      <c r="F521" s="137"/>
      <c r="G521" s="127"/>
      <c r="H521" s="143"/>
      <c r="I521" s="143"/>
      <c r="K521" s="6"/>
      <c r="L521" s="6"/>
    </row>
    <row r="522" spans="1:12" x14ac:dyDescent="0.2">
      <c r="A522" s="477"/>
      <c r="B522" s="135"/>
      <c r="C522" s="136"/>
      <c r="D522" s="137"/>
      <c r="E522" s="138"/>
      <c r="F522" s="137"/>
      <c r="G522" s="127"/>
      <c r="H522" s="143"/>
      <c r="I522" s="143"/>
      <c r="K522" s="6"/>
      <c r="L522" s="6"/>
    </row>
    <row r="523" spans="1:12" x14ac:dyDescent="0.2">
      <c r="A523" s="477"/>
      <c r="B523" s="135"/>
      <c r="C523" s="136"/>
      <c r="D523" s="137"/>
      <c r="E523" s="138"/>
      <c r="F523" s="137"/>
      <c r="G523" s="127"/>
      <c r="H523" s="143"/>
      <c r="I523" s="143"/>
      <c r="K523" s="6"/>
      <c r="L523" s="6"/>
    </row>
    <row r="524" spans="1:12" x14ac:dyDescent="0.2">
      <c r="A524" s="477"/>
      <c r="B524" s="135"/>
      <c r="C524" s="136"/>
      <c r="D524" s="137"/>
      <c r="E524" s="138"/>
      <c r="F524" s="137"/>
      <c r="G524" s="127"/>
      <c r="H524" s="143"/>
      <c r="I524" s="143"/>
      <c r="K524" s="6"/>
      <c r="L524" s="6"/>
    </row>
    <row r="525" spans="1:12" x14ac:dyDescent="0.2">
      <c r="A525" s="477"/>
      <c r="B525" s="135"/>
      <c r="C525" s="136"/>
      <c r="D525" s="137"/>
      <c r="E525" s="138"/>
      <c r="F525" s="137"/>
      <c r="G525" s="127"/>
      <c r="H525" s="143"/>
      <c r="I525" s="143"/>
      <c r="K525" s="6"/>
      <c r="L525" s="6"/>
    </row>
    <row r="526" spans="1:12" x14ac:dyDescent="0.2">
      <c r="A526" s="477"/>
      <c r="B526" s="135"/>
      <c r="C526" s="136"/>
      <c r="D526" s="137"/>
      <c r="E526" s="138"/>
      <c r="F526" s="137"/>
      <c r="G526" s="127"/>
      <c r="H526" s="143"/>
      <c r="I526" s="143"/>
      <c r="K526" s="6"/>
      <c r="L526" s="6"/>
    </row>
    <row r="527" spans="1:12" x14ac:dyDescent="0.2">
      <c r="A527" s="477"/>
      <c r="B527" s="135"/>
      <c r="C527" s="136"/>
      <c r="D527" s="137"/>
      <c r="E527" s="138"/>
      <c r="F527" s="137"/>
      <c r="G527" s="127"/>
      <c r="H527" s="143"/>
      <c r="I527" s="143"/>
      <c r="K527" s="6"/>
      <c r="L527" s="6"/>
    </row>
    <row r="528" spans="1:12" x14ac:dyDescent="0.2">
      <c r="A528" s="477"/>
      <c r="B528" s="135"/>
      <c r="C528" s="136"/>
      <c r="D528" s="137"/>
      <c r="E528" s="138"/>
      <c r="F528" s="137"/>
      <c r="G528" s="127"/>
      <c r="H528" s="143"/>
      <c r="I528" s="143"/>
      <c r="K528" s="6"/>
      <c r="L528" s="6"/>
    </row>
    <row r="529" spans="1:12" x14ac:dyDescent="0.2">
      <c r="A529" s="477"/>
      <c r="B529" s="135"/>
      <c r="C529" s="136"/>
      <c r="D529" s="137"/>
      <c r="E529" s="138"/>
      <c r="F529" s="137"/>
      <c r="G529" s="127"/>
      <c r="H529" s="143"/>
      <c r="I529" s="143"/>
      <c r="K529" s="6"/>
      <c r="L529" s="6"/>
    </row>
    <row r="530" spans="1:12" x14ac:dyDescent="0.2">
      <c r="A530" s="477"/>
      <c r="B530" s="135"/>
      <c r="C530" s="136"/>
      <c r="D530" s="137"/>
      <c r="E530" s="138"/>
      <c r="F530" s="137"/>
      <c r="G530" s="127"/>
      <c r="H530" s="143"/>
      <c r="I530" s="143"/>
      <c r="K530" s="6"/>
      <c r="L530" s="6"/>
    </row>
    <row r="531" spans="1:12" x14ac:dyDescent="0.2">
      <c r="A531" s="477"/>
      <c r="B531" s="135"/>
      <c r="C531" s="136"/>
      <c r="D531" s="137"/>
      <c r="E531" s="138"/>
      <c r="F531" s="137"/>
      <c r="G531" s="127"/>
      <c r="H531" s="143"/>
      <c r="I531" s="143"/>
      <c r="K531" s="6"/>
      <c r="L531" s="6"/>
    </row>
    <row r="532" spans="1:12" x14ac:dyDescent="0.2">
      <c r="A532" s="477"/>
      <c r="B532" s="135"/>
      <c r="C532" s="136"/>
      <c r="D532" s="137"/>
      <c r="E532" s="138"/>
      <c r="F532" s="137"/>
      <c r="G532" s="127"/>
      <c r="H532" s="143"/>
      <c r="I532" s="143"/>
      <c r="K532" s="6"/>
      <c r="L532" s="6"/>
    </row>
    <row r="533" spans="1:12" x14ac:dyDescent="0.2">
      <c r="A533" s="477"/>
      <c r="B533" s="135"/>
      <c r="C533" s="136"/>
      <c r="D533" s="137"/>
      <c r="E533" s="138"/>
      <c r="F533" s="137"/>
      <c r="G533" s="127"/>
      <c r="H533" s="143"/>
      <c r="I533" s="143"/>
      <c r="K533" s="6"/>
      <c r="L533" s="6"/>
    </row>
    <row r="534" spans="1:12" x14ac:dyDescent="0.2">
      <c r="A534" s="477"/>
      <c r="B534" s="135"/>
      <c r="C534" s="136"/>
      <c r="D534" s="137"/>
      <c r="E534" s="138"/>
      <c r="F534" s="137"/>
      <c r="G534" s="127"/>
      <c r="H534" s="143"/>
      <c r="I534" s="143"/>
      <c r="K534" s="6"/>
      <c r="L534" s="6"/>
    </row>
    <row r="535" spans="1:12" x14ac:dyDescent="0.2">
      <c r="A535" s="477"/>
      <c r="B535" s="135"/>
      <c r="C535" s="136"/>
      <c r="D535" s="137"/>
      <c r="E535" s="138"/>
      <c r="F535" s="137"/>
      <c r="G535" s="127"/>
      <c r="H535" s="143"/>
      <c r="I535" s="143"/>
      <c r="K535" s="6"/>
      <c r="L535" s="6"/>
    </row>
    <row r="536" spans="1:12" x14ac:dyDescent="0.2">
      <c r="A536" s="477"/>
      <c r="B536" s="135"/>
      <c r="C536" s="136"/>
      <c r="D536" s="137"/>
      <c r="E536" s="138"/>
      <c r="F536" s="137"/>
      <c r="G536" s="127"/>
      <c r="H536" s="143"/>
      <c r="I536" s="143"/>
      <c r="K536" s="6"/>
      <c r="L536" s="6"/>
    </row>
    <row r="537" spans="1:12" x14ac:dyDescent="0.2">
      <c r="A537" s="477"/>
      <c r="B537" s="135"/>
      <c r="C537" s="136"/>
      <c r="D537" s="137"/>
      <c r="E537" s="138"/>
      <c r="F537" s="137"/>
      <c r="G537" s="127"/>
      <c r="H537" s="143"/>
      <c r="I537" s="143"/>
      <c r="K537" s="6"/>
      <c r="L537" s="6"/>
    </row>
    <row r="538" spans="1:12" x14ac:dyDescent="0.2">
      <c r="A538" s="477"/>
      <c r="B538" s="135"/>
      <c r="C538" s="136"/>
      <c r="D538" s="137"/>
      <c r="E538" s="138"/>
      <c r="F538" s="137"/>
      <c r="G538" s="127"/>
      <c r="H538" s="143"/>
      <c r="I538" s="143"/>
      <c r="K538" s="6"/>
      <c r="L538" s="6"/>
    </row>
    <row r="539" spans="1:12" x14ac:dyDescent="0.2">
      <c r="A539" s="477"/>
      <c r="B539" s="135"/>
      <c r="C539" s="136"/>
      <c r="D539" s="137"/>
      <c r="E539" s="138"/>
      <c r="F539" s="137"/>
      <c r="G539" s="127"/>
      <c r="H539" s="143"/>
      <c r="I539" s="143"/>
      <c r="K539" s="6"/>
      <c r="L539" s="6"/>
    </row>
    <row r="540" spans="1:12" x14ac:dyDescent="0.2">
      <c r="A540" s="477"/>
      <c r="B540" s="135"/>
      <c r="C540" s="136"/>
      <c r="D540" s="137"/>
      <c r="E540" s="138"/>
      <c r="F540" s="137"/>
      <c r="G540" s="127"/>
      <c r="H540" s="143"/>
      <c r="I540" s="143"/>
      <c r="K540" s="6"/>
      <c r="L540" s="6"/>
    </row>
    <row r="541" spans="1:12" x14ac:dyDescent="0.2">
      <c r="A541" s="477"/>
      <c r="B541" s="135"/>
      <c r="C541" s="136"/>
      <c r="D541" s="137"/>
      <c r="E541" s="138"/>
      <c r="F541" s="137"/>
      <c r="G541" s="127"/>
      <c r="H541" s="143"/>
      <c r="I541" s="143"/>
      <c r="K541" s="6"/>
      <c r="L541" s="6"/>
    </row>
    <row r="542" spans="1:12" x14ac:dyDescent="0.2">
      <c r="A542" s="477"/>
      <c r="B542" s="135"/>
      <c r="C542" s="136"/>
      <c r="D542" s="137"/>
      <c r="E542" s="138"/>
      <c r="F542" s="137"/>
      <c r="G542" s="127"/>
      <c r="H542" s="143"/>
      <c r="I542" s="143"/>
      <c r="K542" s="6"/>
      <c r="L542" s="6"/>
    </row>
    <row r="543" spans="1:12" x14ac:dyDescent="0.2">
      <c r="A543" s="477"/>
      <c r="B543" s="135"/>
      <c r="C543" s="136"/>
      <c r="D543" s="137"/>
      <c r="E543" s="138"/>
      <c r="F543" s="137"/>
      <c r="G543" s="127"/>
      <c r="H543" s="143"/>
      <c r="I543" s="143"/>
      <c r="K543" s="6"/>
      <c r="L543" s="6"/>
    </row>
    <row r="544" spans="1:12" x14ac:dyDescent="0.2">
      <c r="A544" s="477"/>
      <c r="B544" s="135"/>
      <c r="C544" s="136"/>
      <c r="D544" s="137"/>
      <c r="E544" s="138"/>
      <c r="F544" s="137"/>
      <c r="G544" s="127"/>
      <c r="H544" s="143"/>
      <c r="I544" s="143"/>
      <c r="K544" s="6"/>
      <c r="L544" s="6"/>
    </row>
    <row r="545" spans="1:12" x14ac:dyDescent="0.2">
      <c r="A545" s="477"/>
      <c r="B545" s="135"/>
      <c r="C545" s="136"/>
      <c r="D545" s="137"/>
      <c r="E545" s="138"/>
      <c r="F545" s="137"/>
      <c r="G545" s="127"/>
      <c r="H545" s="143"/>
      <c r="I545" s="143"/>
      <c r="K545" s="6"/>
      <c r="L545" s="6"/>
    </row>
    <row r="546" spans="1:12" x14ac:dyDescent="0.2">
      <c r="A546" s="477"/>
      <c r="B546" s="135"/>
      <c r="C546" s="136"/>
      <c r="D546" s="137"/>
      <c r="E546" s="138"/>
      <c r="F546" s="137"/>
      <c r="G546" s="127"/>
      <c r="H546" s="143"/>
      <c r="I546" s="143"/>
      <c r="K546" s="6"/>
      <c r="L546" s="6"/>
    </row>
    <row r="547" spans="1:12" x14ac:dyDescent="0.2">
      <c r="A547" s="477"/>
      <c r="B547" s="135"/>
      <c r="C547" s="136"/>
      <c r="D547" s="137"/>
      <c r="E547" s="138"/>
      <c r="F547" s="137"/>
      <c r="G547" s="127"/>
      <c r="H547" s="143"/>
      <c r="I547" s="143"/>
      <c r="K547" s="6"/>
      <c r="L547" s="6"/>
    </row>
    <row r="548" spans="1:12" x14ac:dyDescent="0.2">
      <c r="A548" s="477"/>
      <c r="B548" s="135"/>
      <c r="C548" s="136"/>
      <c r="D548" s="137"/>
      <c r="E548" s="138"/>
      <c r="F548" s="137"/>
      <c r="G548" s="127"/>
      <c r="H548" s="143"/>
      <c r="I548" s="143"/>
      <c r="K548" s="6"/>
      <c r="L548" s="6"/>
    </row>
    <row r="549" spans="1:12" x14ac:dyDescent="0.2">
      <c r="A549" s="477"/>
      <c r="B549" s="135"/>
      <c r="C549" s="136"/>
      <c r="D549" s="137"/>
      <c r="E549" s="138"/>
      <c r="F549" s="137"/>
      <c r="G549" s="127"/>
      <c r="H549" s="143"/>
      <c r="I549" s="143"/>
      <c r="K549" s="6"/>
      <c r="L549" s="6"/>
    </row>
    <row r="550" spans="1:12" x14ac:dyDescent="0.2">
      <c r="A550" s="477"/>
      <c r="B550" s="135"/>
      <c r="C550" s="136"/>
      <c r="D550" s="137"/>
      <c r="E550" s="138"/>
      <c r="F550" s="137"/>
      <c r="G550" s="127"/>
      <c r="H550" s="143"/>
      <c r="I550" s="143"/>
      <c r="K550" s="6"/>
      <c r="L550" s="6"/>
    </row>
    <row r="551" spans="1:12" x14ac:dyDescent="0.2">
      <c r="A551" s="477"/>
      <c r="B551" s="135"/>
      <c r="C551" s="136"/>
      <c r="D551" s="137"/>
      <c r="E551" s="138"/>
      <c r="F551" s="137"/>
      <c r="G551" s="127"/>
      <c r="H551" s="143"/>
      <c r="I551" s="143"/>
      <c r="K551" s="6"/>
      <c r="L551" s="6"/>
    </row>
    <row r="552" spans="1:12" x14ac:dyDescent="0.2">
      <c r="A552" s="477"/>
      <c r="B552" s="135"/>
      <c r="C552" s="136"/>
      <c r="D552" s="137"/>
      <c r="E552" s="138"/>
      <c r="F552" s="137"/>
      <c r="G552" s="127"/>
      <c r="H552" s="143"/>
      <c r="I552" s="143"/>
      <c r="K552" s="6"/>
      <c r="L552" s="6"/>
    </row>
    <row r="553" spans="1:12" x14ac:dyDescent="0.2">
      <c r="A553" s="477"/>
      <c r="B553" s="135"/>
      <c r="C553" s="136"/>
      <c r="D553" s="137"/>
      <c r="E553" s="138"/>
      <c r="F553" s="137"/>
      <c r="G553" s="127"/>
      <c r="H553" s="143"/>
      <c r="I553" s="143"/>
      <c r="K553" s="6"/>
      <c r="L553" s="6"/>
    </row>
    <row r="554" spans="1:12" x14ac:dyDescent="0.2">
      <c r="A554" s="477"/>
      <c r="B554" s="135"/>
      <c r="C554" s="136"/>
      <c r="D554" s="137"/>
      <c r="E554" s="138"/>
      <c r="F554" s="137"/>
      <c r="G554" s="127"/>
      <c r="H554" s="143"/>
      <c r="I554" s="143"/>
      <c r="K554" s="6"/>
      <c r="L554" s="6"/>
    </row>
    <row r="555" spans="1:12" x14ac:dyDescent="0.2">
      <c r="A555" s="477"/>
      <c r="B555" s="135"/>
      <c r="C555" s="136"/>
      <c r="D555" s="137"/>
      <c r="E555" s="138"/>
      <c r="F555" s="137"/>
      <c r="G555" s="127"/>
      <c r="H555" s="143"/>
      <c r="I555" s="143"/>
      <c r="K555" s="6"/>
      <c r="L555" s="6"/>
    </row>
    <row r="556" spans="1:12" x14ac:dyDescent="0.2">
      <c r="A556" s="477"/>
      <c r="B556" s="135"/>
      <c r="C556" s="136"/>
      <c r="D556" s="137"/>
      <c r="E556" s="138"/>
      <c r="F556" s="137"/>
      <c r="G556" s="127"/>
      <c r="H556" s="143"/>
      <c r="I556" s="143"/>
      <c r="K556" s="6"/>
      <c r="L556" s="6"/>
    </row>
    <row r="557" spans="1:12" x14ac:dyDescent="0.2">
      <c r="A557" s="477"/>
      <c r="B557" s="135"/>
      <c r="C557" s="136"/>
      <c r="D557" s="137"/>
      <c r="E557" s="138"/>
      <c r="F557" s="137"/>
      <c r="G557" s="127"/>
      <c r="H557" s="143"/>
      <c r="I557" s="143"/>
      <c r="K557" s="6"/>
      <c r="L557" s="6"/>
    </row>
    <row r="558" spans="1:12" x14ac:dyDescent="0.2">
      <c r="A558" s="477"/>
      <c r="B558" s="135"/>
      <c r="C558" s="136"/>
      <c r="D558" s="137"/>
      <c r="E558" s="138"/>
      <c r="F558" s="137"/>
      <c r="G558" s="127"/>
      <c r="H558" s="143"/>
      <c r="I558" s="143"/>
      <c r="K558" s="6"/>
      <c r="L558" s="6"/>
    </row>
    <row r="559" spans="1:12" x14ac:dyDescent="0.2">
      <c r="A559" s="477"/>
      <c r="B559" s="135"/>
      <c r="C559" s="136"/>
      <c r="D559" s="137"/>
      <c r="E559" s="138"/>
      <c r="F559" s="137"/>
      <c r="G559" s="127"/>
      <c r="H559" s="143"/>
      <c r="I559" s="143"/>
      <c r="K559" s="6"/>
      <c r="L559" s="6"/>
    </row>
    <row r="560" spans="1:12" x14ac:dyDescent="0.2">
      <c r="A560" s="477"/>
      <c r="B560" s="135"/>
      <c r="C560" s="136"/>
      <c r="D560" s="137"/>
      <c r="E560" s="138"/>
      <c r="F560" s="137"/>
      <c r="G560" s="127"/>
      <c r="H560" s="143"/>
      <c r="I560" s="143"/>
      <c r="K560" s="6"/>
      <c r="L560" s="6"/>
    </row>
    <row r="561" spans="1:12" x14ac:dyDescent="0.2">
      <c r="A561" s="477"/>
      <c r="B561" s="135"/>
      <c r="C561" s="136"/>
      <c r="D561" s="137"/>
      <c r="E561" s="138"/>
      <c r="F561" s="137"/>
      <c r="G561" s="127"/>
      <c r="H561" s="143"/>
      <c r="I561" s="143"/>
      <c r="K561" s="6"/>
      <c r="L561" s="6"/>
    </row>
    <row r="562" spans="1:12" x14ac:dyDescent="0.2">
      <c r="A562" s="477"/>
      <c r="B562" s="135"/>
      <c r="C562" s="136"/>
      <c r="D562" s="137"/>
      <c r="E562" s="138"/>
      <c r="F562" s="137"/>
      <c r="G562" s="127"/>
      <c r="H562" s="143"/>
      <c r="I562" s="143"/>
      <c r="K562" s="6"/>
      <c r="L562" s="6"/>
    </row>
    <row r="563" spans="1:12" x14ac:dyDescent="0.2">
      <c r="A563" s="477"/>
      <c r="B563" s="135"/>
      <c r="C563" s="136"/>
      <c r="D563" s="137"/>
      <c r="E563" s="138"/>
      <c r="F563" s="137"/>
      <c r="G563" s="127"/>
      <c r="H563" s="143"/>
      <c r="I563" s="143"/>
      <c r="K563" s="6"/>
      <c r="L563" s="6"/>
    </row>
    <row r="564" spans="1:12" x14ac:dyDescent="0.2">
      <c r="A564" s="477"/>
      <c r="B564" s="135"/>
      <c r="C564" s="136"/>
      <c r="D564" s="137"/>
      <c r="E564" s="138"/>
      <c r="F564" s="137"/>
      <c r="G564" s="127"/>
      <c r="H564" s="143"/>
      <c r="I564" s="143"/>
      <c r="K564" s="6"/>
      <c r="L564" s="6"/>
    </row>
    <row r="565" spans="1:12" x14ac:dyDescent="0.2">
      <c r="A565" s="477"/>
      <c r="B565" s="135"/>
      <c r="C565" s="136"/>
      <c r="D565" s="137"/>
      <c r="E565" s="138"/>
      <c r="F565" s="137"/>
      <c r="G565" s="127"/>
      <c r="H565" s="143"/>
      <c r="I565" s="143"/>
      <c r="K565" s="6"/>
      <c r="L565" s="6"/>
    </row>
    <row r="566" spans="1:12" x14ac:dyDescent="0.2">
      <c r="A566" s="477"/>
      <c r="B566" s="135"/>
      <c r="C566" s="136"/>
      <c r="D566" s="137"/>
      <c r="E566" s="138"/>
      <c r="F566" s="137"/>
      <c r="G566" s="127"/>
      <c r="H566" s="143"/>
      <c r="I566" s="143"/>
      <c r="K566" s="6"/>
      <c r="L566" s="6"/>
    </row>
    <row r="567" spans="1:12" x14ac:dyDescent="0.2">
      <c r="A567" s="477"/>
      <c r="B567" s="135"/>
      <c r="C567" s="136"/>
      <c r="D567" s="137"/>
      <c r="E567" s="138"/>
      <c r="F567" s="137"/>
      <c r="G567" s="127"/>
      <c r="H567" s="143"/>
      <c r="I567" s="143"/>
      <c r="K567" s="6"/>
      <c r="L567" s="6"/>
    </row>
    <row r="568" spans="1:12" x14ac:dyDescent="0.2">
      <c r="A568" s="477"/>
      <c r="B568" s="135"/>
      <c r="C568" s="136"/>
      <c r="D568" s="137"/>
      <c r="E568" s="138"/>
      <c r="F568" s="137"/>
      <c r="G568" s="127"/>
      <c r="H568" s="143"/>
      <c r="I568" s="143"/>
      <c r="K568" s="6"/>
      <c r="L568" s="6"/>
    </row>
    <row r="569" spans="1:12" x14ac:dyDescent="0.2">
      <c r="A569" s="477"/>
      <c r="B569" s="135"/>
      <c r="C569" s="136"/>
      <c r="D569" s="137"/>
      <c r="E569" s="138"/>
      <c r="F569" s="137"/>
      <c r="G569" s="127"/>
      <c r="H569" s="143"/>
      <c r="I569" s="143"/>
      <c r="K569" s="6"/>
      <c r="L569" s="6"/>
    </row>
    <row r="570" spans="1:12" x14ac:dyDescent="0.2">
      <c r="A570" s="477"/>
      <c r="B570" s="135"/>
      <c r="C570" s="136"/>
      <c r="D570" s="137"/>
      <c r="E570" s="138"/>
      <c r="F570" s="137"/>
      <c r="G570" s="127"/>
      <c r="H570" s="143"/>
      <c r="I570" s="143"/>
      <c r="K570" s="6"/>
      <c r="L570" s="6"/>
    </row>
    <row r="571" spans="1:12" x14ac:dyDescent="0.2">
      <c r="A571" s="477"/>
      <c r="B571" s="135"/>
      <c r="C571" s="136"/>
      <c r="D571" s="137"/>
      <c r="E571" s="138"/>
      <c r="F571" s="137"/>
      <c r="G571" s="127"/>
      <c r="H571" s="143"/>
      <c r="I571" s="143"/>
      <c r="K571" s="6"/>
      <c r="L571" s="6"/>
    </row>
    <row r="572" spans="1:12" x14ac:dyDescent="0.2">
      <c r="A572" s="477"/>
      <c r="B572" s="135"/>
      <c r="C572" s="136"/>
      <c r="D572" s="137"/>
      <c r="E572" s="138"/>
      <c r="F572" s="137"/>
      <c r="G572" s="127"/>
      <c r="H572" s="143"/>
      <c r="I572" s="143"/>
      <c r="K572" s="6"/>
      <c r="L572" s="6"/>
    </row>
    <row r="573" spans="1:12" x14ac:dyDescent="0.2">
      <c r="A573" s="477"/>
      <c r="B573" s="135"/>
      <c r="C573" s="136"/>
      <c r="D573" s="137"/>
      <c r="E573" s="138"/>
      <c r="F573" s="137"/>
      <c r="G573" s="127"/>
      <c r="H573" s="143"/>
      <c r="I573" s="143"/>
      <c r="K573" s="6"/>
      <c r="L573" s="6"/>
    </row>
    <row r="574" spans="1:12" x14ac:dyDescent="0.2">
      <c r="A574" s="477"/>
      <c r="B574" s="135"/>
      <c r="C574" s="136"/>
      <c r="D574" s="137"/>
      <c r="E574" s="138"/>
      <c r="F574" s="137"/>
      <c r="G574" s="127"/>
      <c r="H574" s="143"/>
      <c r="I574" s="143"/>
      <c r="K574" s="6"/>
      <c r="L574" s="6"/>
    </row>
    <row r="575" spans="1:12" x14ac:dyDescent="0.2">
      <c r="A575" s="477"/>
      <c r="B575" s="135"/>
      <c r="C575" s="136"/>
      <c r="D575" s="137"/>
      <c r="E575" s="138"/>
      <c r="F575" s="137"/>
      <c r="G575" s="127"/>
      <c r="H575" s="143"/>
      <c r="I575" s="143"/>
      <c r="K575" s="6"/>
      <c r="L575" s="6"/>
    </row>
    <row r="576" spans="1:12" x14ac:dyDescent="0.2">
      <c r="A576" s="477"/>
      <c r="B576" s="135"/>
      <c r="C576" s="136"/>
      <c r="D576" s="137"/>
      <c r="E576" s="138"/>
      <c r="F576" s="137"/>
      <c r="G576" s="127"/>
      <c r="H576" s="143"/>
      <c r="I576" s="143"/>
      <c r="K576" s="6"/>
      <c r="L576" s="6"/>
    </row>
    <row r="577" spans="1:12" x14ac:dyDescent="0.2">
      <c r="A577" s="477"/>
      <c r="B577" s="135"/>
      <c r="C577" s="136"/>
      <c r="D577" s="137"/>
      <c r="E577" s="138"/>
      <c r="F577" s="137"/>
      <c r="G577" s="127"/>
      <c r="H577" s="143"/>
      <c r="I577" s="143"/>
      <c r="K577" s="6"/>
      <c r="L577" s="6"/>
    </row>
    <row r="578" spans="1:12" x14ac:dyDescent="0.2">
      <c r="A578" s="477"/>
      <c r="B578" s="135"/>
      <c r="C578" s="136"/>
      <c r="D578" s="137"/>
      <c r="E578" s="138"/>
      <c r="F578" s="137"/>
      <c r="G578" s="127"/>
      <c r="H578" s="143"/>
      <c r="I578" s="143"/>
      <c r="K578" s="6"/>
      <c r="L578" s="6"/>
    </row>
    <row r="579" spans="1:12" x14ac:dyDescent="0.2">
      <c r="A579" s="477"/>
      <c r="B579" s="135"/>
      <c r="C579" s="136"/>
      <c r="D579" s="137"/>
      <c r="E579" s="138"/>
      <c r="F579" s="137"/>
      <c r="G579" s="127"/>
      <c r="H579" s="143"/>
      <c r="I579" s="143"/>
      <c r="K579" s="6"/>
      <c r="L579" s="6"/>
    </row>
    <row r="580" spans="1:12" x14ac:dyDescent="0.2">
      <c r="A580" s="477"/>
      <c r="B580" s="135"/>
      <c r="C580" s="136"/>
      <c r="D580" s="137"/>
      <c r="E580" s="138"/>
      <c r="F580" s="137"/>
      <c r="G580" s="127"/>
      <c r="H580" s="143"/>
      <c r="I580" s="143"/>
      <c r="K580" s="6"/>
      <c r="L580" s="6"/>
    </row>
    <row r="581" spans="1:12" x14ac:dyDescent="0.2">
      <c r="A581" s="477"/>
      <c r="B581" s="135"/>
      <c r="C581" s="136"/>
      <c r="D581" s="137"/>
      <c r="E581" s="138"/>
      <c r="F581" s="137"/>
      <c r="G581" s="127"/>
      <c r="H581" s="143"/>
      <c r="I581" s="143"/>
      <c r="K581" s="6"/>
      <c r="L581" s="6"/>
    </row>
    <row r="582" spans="1:12" x14ac:dyDescent="0.2">
      <c r="A582" s="477"/>
      <c r="B582" s="135"/>
      <c r="C582" s="136"/>
      <c r="D582" s="137"/>
      <c r="E582" s="138"/>
      <c r="F582" s="137"/>
      <c r="G582" s="127"/>
      <c r="H582" s="143"/>
      <c r="I582" s="143"/>
      <c r="K582" s="6"/>
      <c r="L582" s="6"/>
    </row>
    <row r="583" spans="1:12" x14ac:dyDescent="0.2">
      <c r="A583" s="477"/>
      <c r="B583" s="135"/>
      <c r="C583" s="136"/>
      <c r="D583" s="137"/>
      <c r="E583" s="138"/>
      <c r="F583" s="137"/>
      <c r="G583" s="127"/>
      <c r="H583" s="143"/>
      <c r="I583" s="143"/>
      <c r="K583" s="6"/>
      <c r="L583" s="6"/>
    </row>
    <row r="584" spans="1:12" x14ac:dyDescent="0.2">
      <c r="A584" s="477"/>
      <c r="B584" s="135"/>
      <c r="C584" s="136"/>
      <c r="D584" s="137"/>
      <c r="E584" s="138"/>
      <c r="F584" s="137"/>
      <c r="G584" s="127"/>
      <c r="H584" s="143"/>
      <c r="I584" s="143"/>
      <c r="K584" s="6"/>
      <c r="L584" s="6"/>
    </row>
    <row r="585" spans="1:12" x14ac:dyDescent="0.2">
      <c r="A585" s="477"/>
      <c r="B585" s="135"/>
      <c r="C585" s="136"/>
      <c r="D585" s="137"/>
      <c r="E585" s="138"/>
      <c r="F585" s="137"/>
      <c r="G585" s="127"/>
      <c r="H585" s="143"/>
      <c r="I585" s="143"/>
      <c r="K585" s="6"/>
      <c r="L585" s="6"/>
    </row>
    <row r="586" spans="1:12" x14ac:dyDescent="0.2">
      <c r="A586" s="477"/>
      <c r="B586" s="135"/>
      <c r="C586" s="136"/>
      <c r="D586" s="137"/>
      <c r="E586" s="138"/>
      <c r="F586" s="137"/>
      <c r="G586" s="127"/>
      <c r="H586" s="143"/>
      <c r="I586" s="143"/>
      <c r="K586" s="6"/>
      <c r="L586" s="6"/>
    </row>
    <row r="587" spans="1:12" x14ac:dyDescent="0.2">
      <c r="A587" s="477"/>
      <c r="B587" s="135"/>
      <c r="C587" s="136"/>
      <c r="D587" s="137"/>
      <c r="E587" s="138"/>
      <c r="F587" s="137"/>
      <c r="G587" s="127"/>
      <c r="H587" s="143"/>
      <c r="I587" s="143"/>
      <c r="K587" s="6"/>
      <c r="L587" s="6"/>
    </row>
    <row r="588" spans="1:12" x14ac:dyDescent="0.2">
      <c r="A588" s="477"/>
      <c r="B588" s="135"/>
      <c r="C588" s="136"/>
      <c r="D588" s="137"/>
      <c r="E588" s="138"/>
      <c r="F588" s="137"/>
      <c r="G588" s="127"/>
      <c r="H588" s="143"/>
      <c r="I588" s="143"/>
      <c r="K588" s="6"/>
      <c r="L588" s="6"/>
    </row>
    <row r="589" spans="1:12" x14ac:dyDescent="0.2">
      <c r="A589" s="477"/>
      <c r="B589" s="135"/>
      <c r="C589" s="136"/>
      <c r="D589" s="137"/>
      <c r="E589" s="138"/>
      <c r="F589" s="137"/>
      <c r="G589" s="127"/>
      <c r="H589" s="143"/>
      <c r="I589" s="143"/>
      <c r="K589" s="6"/>
      <c r="L589" s="6"/>
    </row>
    <row r="590" spans="1:12" x14ac:dyDescent="0.2">
      <c r="A590" s="477"/>
      <c r="B590" s="135"/>
      <c r="C590" s="136"/>
      <c r="D590" s="137"/>
      <c r="E590" s="138"/>
      <c r="F590" s="137"/>
      <c r="G590" s="127"/>
      <c r="H590" s="143"/>
      <c r="I590" s="143"/>
      <c r="K590" s="6"/>
      <c r="L590" s="6"/>
    </row>
    <row r="591" spans="1:12" x14ac:dyDescent="0.2">
      <c r="A591" s="477"/>
      <c r="B591" s="135"/>
      <c r="C591" s="136"/>
      <c r="D591" s="137"/>
      <c r="E591" s="138"/>
      <c r="F591" s="137"/>
      <c r="G591" s="127"/>
      <c r="H591" s="143"/>
      <c r="I591" s="143"/>
      <c r="K591" s="6"/>
      <c r="L591" s="6"/>
    </row>
    <row r="592" spans="1:12" x14ac:dyDescent="0.2">
      <c r="A592" s="477"/>
      <c r="B592" s="135"/>
      <c r="C592" s="136"/>
      <c r="D592" s="137"/>
      <c r="E592" s="138"/>
      <c r="F592" s="137"/>
      <c r="G592" s="127"/>
      <c r="H592" s="143"/>
      <c r="I592" s="143"/>
      <c r="K592" s="6"/>
      <c r="L592" s="6"/>
    </row>
    <row r="593" spans="1:12" x14ac:dyDescent="0.2">
      <c r="A593" s="477"/>
      <c r="B593" s="135"/>
      <c r="C593" s="136"/>
      <c r="D593" s="137"/>
      <c r="E593" s="138"/>
      <c r="F593" s="137"/>
      <c r="G593" s="127"/>
      <c r="H593" s="143"/>
      <c r="I593" s="143"/>
      <c r="K593" s="6"/>
      <c r="L593" s="6"/>
    </row>
    <row r="594" spans="1:12" x14ac:dyDescent="0.2">
      <c r="A594" s="477"/>
      <c r="B594" s="135"/>
      <c r="C594" s="136"/>
      <c r="D594" s="137"/>
      <c r="E594" s="138"/>
      <c r="F594" s="137"/>
      <c r="G594" s="127"/>
      <c r="H594" s="143"/>
      <c r="I594" s="143"/>
      <c r="K594" s="6"/>
      <c r="L594" s="6"/>
    </row>
    <row r="595" spans="1:12" x14ac:dyDescent="0.2">
      <c r="A595" s="477"/>
      <c r="B595" s="135"/>
      <c r="C595" s="136"/>
      <c r="D595" s="137"/>
      <c r="E595" s="138"/>
      <c r="F595" s="137"/>
      <c r="G595" s="127"/>
      <c r="H595" s="143"/>
      <c r="I595" s="143"/>
      <c r="K595" s="6"/>
      <c r="L595" s="6"/>
    </row>
    <row r="596" spans="1:12" x14ac:dyDescent="0.2">
      <c r="A596" s="477"/>
      <c r="B596" s="135"/>
      <c r="C596" s="136"/>
      <c r="D596" s="137"/>
      <c r="E596" s="138"/>
      <c r="F596" s="137"/>
      <c r="G596" s="127"/>
      <c r="H596" s="143"/>
      <c r="I596" s="143"/>
      <c r="K596" s="6"/>
      <c r="L596" s="6"/>
    </row>
    <row r="597" spans="1:12" x14ac:dyDescent="0.2">
      <c r="A597" s="477"/>
      <c r="B597" s="135"/>
      <c r="C597" s="136"/>
      <c r="D597" s="137"/>
      <c r="E597" s="138"/>
      <c r="F597" s="137"/>
      <c r="G597" s="127"/>
      <c r="H597" s="143"/>
      <c r="I597" s="143"/>
      <c r="K597" s="6"/>
      <c r="L597" s="6"/>
    </row>
    <row r="598" spans="1:12" x14ac:dyDescent="0.2">
      <c r="A598" s="477"/>
      <c r="B598" s="135"/>
      <c r="C598" s="136"/>
      <c r="D598" s="137"/>
      <c r="E598" s="138"/>
      <c r="F598" s="137"/>
      <c r="G598" s="127"/>
      <c r="H598" s="143"/>
      <c r="I598" s="143"/>
      <c r="K598" s="6"/>
      <c r="L598" s="6"/>
    </row>
    <row r="599" spans="1:12" x14ac:dyDescent="0.2">
      <c r="A599" s="477"/>
      <c r="B599" s="135"/>
      <c r="C599" s="136"/>
      <c r="D599" s="137"/>
      <c r="E599" s="138"/>
      <c r="F599" s="137"/>
      <c r="G599" s="127"/>
      <c r="H599" s="143"/>
      <c r="I599" s="143"/>
      <c r="K599" s="6"/>
      <c r="L599" s="6"/>
    </row>
    <row r="600" spans="1:12" x14ac:dyDescent="0.2">
      <c r="A600" s="477"/>
      <c r="B600" s="135"/>
      <c r="C600" s="136"/>
      <c r="D600" s="137"/>
      <c r="E600" s="138"/>
      <c r="F600" s="137"/>
      <c r="G600" s="127"/>
      <c r="H600" s="143"/>
      <c r="I600" s="143"/>
      <c r="K600" s="6"/>
      <c r="L600" s="6"/>
    </row>
    <row r="601" spans="1:12" x14ac:dyDescent="0.2">
      <c r="A601" s="477"/>
      <c r="B601" s="135"/>
      <c r="C601" s="136"/>
      <c r="D601" s="137"/>
      <c r="E601" s="138"/>
      <c r="F601" s="137"/>
      <c r="G601" s="127"/>
      <c r="H601" s="143"/>
      <c r="I601" s="143"/>
      <c r="K601" s="6"/>
      <c r="L601" s="6"/>
    </row>
    <row r="602" spans="1:12" x14ac:dyDescent="0.2">
      <c r="A602" s="477"/>
      <c r="B602" s="135"/>
      <c r="C602" s="136"/>
      <c r="D602" s="137"/>
      <c r="E602" s="138"/>
      <c r="F602" s="137"/>
      <c r="G602" s="127"/>
      <c r="H602" s="143"/>
      <c r="I602" s="143"/>
      <c r="K602" s="6"/>
      <c r="L602" s="6"/>
    </row>
    <row r="603" spans="1:12" x14ac:dyDescent="0.2">
      <c r="A603" s="477"/>
      <c r="B603" s="135"/>
      <c r="C603" s="136"/>
      <c r="D603" s="137"/>
      <c r="E603" s="138"/>
      <c r="F603" s="137"/>
      <c r="G603" s="127"/>
      <c r="H603" s="143"/>
      <c r="I603" s="143"/>
      <c r="K603" s="6"/>
      <c r="L603" s="6"/>
    </row>
    <row r="604" spans="1:12" x14ac:dyDescent="0.2">
      <c r="A604" s="477"/>
      <c r="B604" s="135"/>
      <c r="C604" s="136"/>
      <c r="D604" s="137"/>
      <c r="E604" s="138"/>
      <c r="F604" s="137"/>
      <c r="G604" s="127"/>
      <c r="H604" s="143"/>
      <c r="I604" s="143"/>
      <c r="K604" s="6"/>
      <c r="L604" s="6"/>
    </row>
    <row r="605" spans="1:12" x14ac:dyDescent="0.2">
      <c r="A605" s="477"/>
      <c r="B605" s="135"/>
      <c r="C605" s="136"/>
      <c r="D605" s="137"/>
      <c r="E605" s="138"/>
      <c r="F605" s="137"/>
      <c r="G605" s="127"/>
      <c r="H605" s="143"/>
      <c r="I605" s="143"/>
      <c r="K605" s="6"/>
      <c r="L605" s="6"/>
    </row>
    <row r="606" spans="1:12" x14ac:dyDescent="0.2">
      <c r="A606" s="477"/>
      <c r="B606" s="135"/>
      <c r="C606" s="136"/>
      <c r="D606" s="137"/>
      <c r="E606" s="138"/>
      <c r="F606" s="137"/>
      <c r="G606" s="127"/>
      <c r="H606" s="143"/>
      <c r="I606" s="143"/>
      <c r="K606" s="6"/>
      <c r="L606" s="6"/>
    </row>
    <row r="607" spans="1:12" x14ac:dyDescent="0.2">
      <c r="A607" s="477"/>
      <c r="B607" s="135"/>
      <c r="C607" s="136"/>
      <c r="D607" s="137"/>
      <c r="E607" s="138"/>
      <c r="F607" s="137"/>
      <c r="G607" s="127"/>
      <c r="H607" s="143"/>
      <c r="I607" s="143"/>
      <c r="K607" s="6"/>
      <c r="L607" s="6"/>
    </row>
    <row r="608" spans="1:12" x14ac:dyDescent="0.2">
      <c r="A608" s="477"/>
      <c r="B608" s="135"/>
      <c r="C608" s="136"/>
      <c r="D608" s="137"/>
      <c r="E608" s="138"/>
      <c r="F608" s="137"/>
      <c r="G608" s="127"/>
      <c r="H608" s="143"/>
      <c r="I608" s="143"/>
      <c r="K608" s="6"/>
      <c r="L608" s="6"/>
    </row>
    <row r="609" spans="1:12" x14ac:dyDescent="0.2">
      <c r="A609" s="477"/>
      <c r="B609" s="135"/>
      <c r="C609" s="136"/>
      <c r="D609" s="137"/>
      <c r="E609" s="138"/>
      <c r="F609" s="137"/>
      <c r="G609" s="127"/>
      <c r="H609" s="143"/>
      <c r="I609" s="143"/>
      <c r="K609" s="6"/>
      <c r="L609" s="6"/>
    </row>
    <row r="610" spans="1:12" x14ac:dyDescent="0.2">
      <c r="A610" s="477"/>
      <c r="B610" s="135"/>
      <c r="C610" s="136"/>
      <c r="D610" s="137"/>
      <c r="E610" s="138"/>
      <c r="F610" s="137"/>
      <c r="G610" s="127"/>
      <c r="H610" s="143"/>
      <c r="I610" s="143"/>
      <c r="K610" s="6"/>
      <c r="L610" s="6"/>
    </row>
    <row r="611" spans="1:12" x14ac:dyDescent="0.2">
      <c r="A611" s="477"/>
      <c r="B611" s="135"/>
      <c r="C611" s="136"/>
      <c r="D611" s="137"/>
      <c r="E611" s="138"/>
      <c r="F611" s="137"/>
      <c r="G611" s="127"/>
      <c r="H611" s="143"/>
      <c r="I611" s="143"/>
      <c r="K611" s="6"/>
      <c r="L611" s="6"/>
    </row>
    <row r="612" spans="1:12" x14ac:dyDescent="0.2">
      <c r="A612" s="477"/>
      <c r="B612" s="135"/>
      <c r="C612" s="136"/>
      <c r="D612" s="137"/>
      <c r="E612" s="138"/>
      <c r="F612" s="137"/>
      <c r="G612" s="127"/>
      <c r="H612" s="143"/>
      <c r="I612" s="143"/>
      <c r="K612" s="6"/>
      <c r="L612" s="6"/>
    </row>
    <row r="613" spans="1:12" x14ac:dyDescent="0.2">
      <c r="A613" s="477"/>
      <c r="B613" s="135"/>
      <c r="C613" s="136"/>
      <c r="D613" s="137"/>
      <c r="E613" s="138"/>
      <c r="F613" s="137"/>
      <c r="G613" s="127"/>
      <c r="H613" s="143"/>
      <c r="I613" s="143"/>
      <c r="K613" s="6"/>
      <c r="L613" s="6"/>
    </row>
    <row r="614" spans="1:12" x14ac:dyDescent="0.2">
      <c r="A614" s="477"/>
      <c r="B614" s="135"/>
      <c r="C614" s="136"/>
      <c r="D614" s="137"/>
      <c r="E614" s="138"/>
      <c r="F614" s="137"/>
      <c r="G614" s="127"/>
      <c r="H614" s="143"/>
      <c r="I614" s="143"/>
      <c r="K614" s="6"/>
      <c r="L614" s="6"/>
    </row>
    <row r="615" spans="1:12" x14ac:dyDescent="0.2">
      <c r="A615" s="477"/>
      <c r="B615" s="135"/>
      <c r="C615" s="136"/>
      <c r="D615" s="137"/>
      <c r="E615" s="138"/>
      <c r="F615" s="137"/>
      <c r="G615" s="127"/>
      <c r="H615" s="143"/>
      <c r="I615" s="143"/>
      <c r="K615" s="6"/>
      <c r="L615" s="6"/>
    </row>
    <row r="616" spans="1:12" x14ac:dyDescent="0.2">
      <c r="A616" s="477"/>
      <c r="B616" s="135"/>
      <c r="C616" s="136"/>
      <c r="D616" s="137"/>
      <c r="E616" s="138"/>
      <c r="F616" s="137"/>
      <c r="G616" s="127"/>
      <c r="H616" s="143"/>
      <c r="I616" s="143"/>
      <c r="K616" s="6"/>
      <c r="L616" s="6"/>
    </row>
    <row r="617" spans="1:12" x14ac:dyDescent="0.2">
      <c r="A617" s="477"/>
      <c r="B617" s="135"/>
      <c r="C617" s="136"/>
      <c r="D617" s="137"/>
      <c r="E617" s="138"/>
      <c r="F617" s="137"/>
      <c r="G617" s="127"/>
      <c r="H617" s="143"/>
      <c r="I617" s="143"/>
      <c r="K617" s="6"/>
      <c r="L617" s="6"/>
    </row>
    <row r="618" spans="1:12" x14ac:dyDescent="0.2">
      <c r="A618" s="477"/>
      <c r="B618" s="135"/>
      <c r="C618" s="136"/>
      <c r="D618" s="137"/>
      <c r="E618" s="138"/>
      <c r="F618" s="137"/>
      <c r="G618" s="127"/>
      <c r="H618" s="143"/>
      <c r="I618" s="143"/>
      <c r="K618" s="6"/>
      <c r="L618" s="6"/>
    </row>
    <row r="619" spans="1:12" x14ac:dyDescent="0.2">
      <c r="A619" s="477"/>
      <c r="B619" s="135"/>
      <c r="C619" s="136"/>
      <c r="D619" s="137"/>
      <c r="E619" s="138"/>
      <c r="F619" s="137"/>
      <c r="G619" s="127"/>
      <c r="H619" s="143"/>
      <c r="I619" s="143"/>
      <c r="K619" s="6"/>
      <c r="L619" s="6"/>
    </row>
    <row r="620" spans="1:12" x14ac:dyDescent="0.2">
      <c r="A620" s="477"/>
      <c r="B620" s="135"/>
      <c r="C620" s="136"/>
      <c r="D620" s="137"/>
      <c r="E620" s="138"/>
      <c r="F620" s="137"/>
      <c r="G620" s="127"/>
      <c r="H620" s="143"/>
      <c r="I620" s="143"/>
      <c r="K620" s="6"/>
      <c r="L620" s="6"/>
    </row>
    <row r="621" spans="1:12" x14ac:dyDescent="0.2">
      <c r="A621" s="477"/>
      <c r="B621" s="135"/>
      <c r="C621" s="136"/>
      <c r="D621" s="137"/>
      <c r="E621" s="138"/>
      <c r="F621" s="137"/>
      <c r="G621" s="127"/>
      <c r="H621" s="143"/>
      <c r="I621" s="143"/>
      <c r="K621" s="6"/>
      <c r="L621" s="6"/>
    </row>
    <row r="622" spans="1:12" x14ac:dyDescent="0.2">
      <c r="A622" s="477"/>
      <c r="B622" s="135"/>
      <c r="C622" s="136"/>
      <c r="D622" s="137"/>
      <c r="E622" s="138"/>
      <c r="F622" s="137"/>
      <c r="G622" s="127"/>
      <c r="H622" s="143"/>
      <c r="I622" s="143"/>
      <c r="K622" s="6"/>
      <c r="L622" s="6"/>
    </row>
    <row r="623" spans="1:12" x14ac:dyDescent="0.2">
      <c r="A623" s="477"/>
      <c r="B623" s="135"/>
      <c r="C623" s="136"/>
      <c r="D623" s="137"/>
      <c r="E623" s="138"/>
      <c r="F623" s="137"/>
      <c r="G623" s="127"/>
      <c r="H623" s="143"/>
      <c r="I623" s="143"/>
      <c r="K623" s="6"/>
      <c r="L623" s="6"/>
    </row>
    <row r="624" spans="1:12" x14ac:dyDescent="0.2">
      <c r="A624" s="477"/>
      <c r="B624" s="135"/>
      <c r="C624" s="136"/>
      <c r="D624" s="137"/>
      <c r="E624" s="138"/>
      <c r="F624" s="137"/>
      <c r="G624" s="127"/>
      <c r="H624" s="143"/>
      <c r="I624" s="143"/>
      <c r="K624" s="6"/>
      <c r="L624" s="6"/>
    </row>
    <row r="625" spans="1:12" x14ac:dyDescent="0.2">
      <c r="A625" s="477"/>
      <c r="B625" s="135"/>
      <c r="C625" s="136"/>
      <c r="D625" s="137"/>
      <c r="E625" s="138"/>
      <c r="F625" s="137"/>
      <c r="G625" s="127"/>
      <c r="H625" s="143"/>
      <c r="I625" s="143"/>
      <c r="K625" s="6"/>
      <c r="L625" s="6"/>
    </row>
    <row r="626" spans="1:12" x14ac:dyDescent="0.2">
      <c r="A626" s="477"/>
      <c r="B626" s="135"/>
      <c r="C626" s="136"/>
      <c r="D626" s="137"/>
      <c r="E626" s="138"/>
      <c r="F626" s="137"/>
      <c r="G626" s="127"/>
      <c r="H626" s="143"/>
      <c r="I626" s="143"/>
      <c r="K626" s="6"/>
      <c r="L626" s="6"/>
    </row>
    <row r="627" spans="1:12" x14ac:dyDescent="0.2">
      <c r="A627" s="477"/>
      <c r="B627" s="135"/>
      <c r="C627" s="136"/>
      <c r="D627" s="137"/>
      <c r="E627" s="138"/>
      <c r="F627" s="137"/>
      <c r="G627" s="127"/>
      <c r="H627" s="143"/>
      <c r="I627" s="143"/>
      <c r="K627" s="6"/>
      <c r="L627" s="6"/>
    </row>
    <row r="628" spans="1:12" x14ac:dyDescent="0.2">
      <c r="A628" s="477"/>
      <c r="B628" s="135"/>
      <c r="C628" s="136"/>
      <c r="D628" s="137"/>
      <c r="E628" s="138"/>
      <c r="F628" s="137"/>
      <c r="G628" s="127"/>
      <c r="H628" s="143"/>
      <c r="I628" s="143"/>
      <c r="K628" s="6"/>
      <c r="L628" s="6"/>
    </row>
    <row r="629" spans="1:12" x14ac:dyDescent="0.2">
      <c r="A629" s="477"/>
      <c r="B629" s="135"/>
      <c r="C629" s="136"/>
      <c r="D629" s="137"/>
      <c r="E629" s="138"/>
      <c r="F629" s="137"/>
      <c r="G629" s="127"/>
      <c r="H629" s="143"/>
      <c r="I629" s="143"/>
      <c r="K629" s="6"/>
      <c r="L629" s="6"/>
    </row>
    <row r="630" spans="1:12" x14ac:dyDescent="0.2">
      <c r="A630" s="477"/>
      <c r="B630" s="135"/>
      <c r="C630" s="136"/>
      <c r="D630" s="137"/>
      <c r="E630" s="138"/>
      <c r="F630" s="137"/>
      <c r="G630" s="127"/>
      <c r="H630" s="143"/>
      <c r="I630" s="143"/>
      <c r="K630" s="6"/>
      <c r="L630" s="6"/>
    </row>
    <row r="631" spans="1:12" x14ac:dyDescent="0.2">
      <c r="A631" s="477"/>
      <c r="B631" s="135"/>
      <c r="C631" s="136"/>
      <c r="D631" s="137"/>
      <c r="E631" s="138"/>
      <c r="F631" s="137"/>
      <c r="G631" s="127"/>
      <c r="H631" s="143"/>
      <c r="I631" s="143"/>
      <c r="K631" s="6"/>
      <c r="L631" s="6"/>
    </row>
    <row r="632" spans="1:12" x14ac:dyDescent="0.2">
      <c r="A632" s="477"/>
      <c r="B632" s="135"/>
      <c r="C632" s="136"/>
      <c r="D632" s="137"/>
      <c r="E632" s="138"/>
      <c r="F632" s="137"/>
      <c r="G632" s="127"/>
      <c r="H632" s="143"/>
      <c r="I632" s="143"/>
      <c r="K632" s="6"/>
      <c r="L632" s="6"/>
    </row>
    <row r="633" spans="1:12" x14ac:dyDescent="0.2">
      <c r="A633" s="477"/>
      <c r="B633" s="135"/>
      <c r="C633" s="136"/>
      <c r="D633" s="137"/>
      <c r="E633" s="138"/>
      <c r="F633" s="137"/>
      <c r="G633" s="127"/>
      <c r="H633" s="143"/>
      <c r="I633" s="143"/>
      <c r="K633" s="6"/>
      <c r="L633" s="6"/>
    </row>
    <row r="634" spans="1:12" x14ac:dyDescent="0.2">
      <c r="A634" s="477"/>
      <c r="B634" s="135"/>
      <c r="C634" s="136"/>
      <c r="D634" s="137"/>
      <c r="E634" s="138"/>
      <c r="F634" s="137"/>
      <c r="G634" s="127"/>
      <c r="H634" s="143"/>
      <c r="I634" s="143"/>
      <c r="K634" s="6"/>
      <c r="L634" s="6"/>
    </row>
    <row r="635" spans="1:12" x14ac:dyDescent="0.2">
      <c r="A635" s="477"/>
      <c r="B635" s="135"/>
      <c r="C635" s="136"/>
      <c r="D635" s="137"/>
      <c r="E635" s="138"/>
      <c r="F635" s="137"/>
      <c r="G635" s="127"/>
      <c r="H635" s="143"/>
      <c r="I635" s="143"/>
      <c r="K635" s="6"/>
      <c r="L635" s="6"/>
    </row>
    <row r="636" spans="1:12" x14ac:dyDescent="0.2">
      <c r="A636" s="477"/>
      <c r="B636" s="135"/>
      <c r="C636" s="136"/>
      <c r="D636" s="137"/>
      <c r="E636" s="138"/>
      <c r="F636" s="137"/>
      <c r="G636" s="127"/>
      <c r="H636" s="143"/>
      <c r="I636" s="143"/>
      <c r="K636" s="6"/>
      <c r="L636" s="6"/>
    </row>
    <row r="637" spans="1:12" x14ac:dyDescent="0.2">
      <c r="A637" s="477"/>
      <c r="B637" s="135"/>
      <c r="C637" s="136"/>
      <c r="D637" s="137"/>
      <c r="E637" s="138"/>
      <c r="F637" s="137"/>
      <c r="G637" s="127"/>
      <c r="H637" s="143"/>
      <c r="I637" s="143"/>
      <c r="K637" s="6"/>
      <c r="L637" s="6"/>
    </row>
    <row r="638" spans="1:12" x14ac:dyDescent="0.2">
      <c r="A638" s="477"/>
      <c r="B638" s="135"/>
      <c r="C638" s="136"/>
      <c r="D638" s="137"/>
      <c r="E638" s="138"/>
      <c r="F638" s="137"/>
      <c r="G638" s="127"/>
      <c r="H638" s="143"/>
      <c r="I638" s="143"/>
      <c r="K638" s="6"/>
      <c r="L638" s="6"/>
    </row>
    <row r="639" spans="1:12" x14ac:dyDescent="0.2">
      <c r="A639" s="477"/>
      <c r="B639" s="135"/>
      <c r="C639" s="136"/>
      <c r="D639" s="137"/>
      <c r="E639" s="138"/>
      <c r="F639" s="137"/>
      <c r="G639" s="127"/>
      <c r="H639" s="143"/>
      <c r="I639" s="143"/>
      <c r="K639" s="6"/>
      <c r="L639" s="6"/>
    </row>
    <row r="640" spans="1:12" x14ac:dyDescent="0.2">
      <c r="A640" s="477"/>
      <c r="B640" s="135"/>
      <c r="C640" s="136"/>
      <c r="D640" s="137"/>
      <c r="E640" s="138"/>
      <c r="F640" s="137"/>
      <c r="G640" s="127"/>
      <c r="H640" s="143"/>
      <c r="I640" s="143"/>
      <c r="K640" s="6"/>
      <c r="L640" s="6"/>
    </row>
    <row r="641" spans="1:12" x14ac:dyDescent="0.2">
      <c r="A641" s="477"/>
      <c r="B641" s="135"/>
      <c r="C641" s="136"/>
      <c r="D641" s="137"/>
      <c r="E641" s="138"/>
      <c r="F641" s="137"/>
      <c r="G641" s="127"/>
      <c r="H641" s="143"/>
      <c r="I641" s="143"/>
      <c r="K641" s="6"/>
      <c r="L641" s="6"/>
    </row>
    <row r="642" spans="1:12" x14ac:dyDescent="0.2">
      <c r="A642" s="477"/>
      <c r="B642" s="135"/>
      <c r="C642" s="136"/>
      <c r="D642" s="137"/>
      <c r="E642" s="138"/>
      <c r="F642" s="137"/>
      <c r="G642" s="127"/>
      <c r="H642" s="143"/>
      <c r="I642" s="143"/>
      <c r="K642" s="6"/>
      <c r="L642" s="6"/>
    </row>
    <row r="643" spans="1:12" x14ac:dyDescent="0.2">
      <c r="A643" s="477"/>
      <c r="B643" s="135"/>
      <c r="C643" s="136"/>
      <c r="D643" s="137"/>
      <c r="E643" s="138"/>
      <c r="F643" s="137"/>
      <c r="G643" s="127"/>
      <c r="H643" s="143"/>
      <c r="I643" s="143"/>
      <c r="K643" s="6"/>
      <c r="L643" s="6"/>
    </row>
    <row r="644" spans="1:12" x14ac:dyDescent="0.2">
      <c r="A644" s="477"/>
      <c r="B644" s="135"/>
      <c r="C644" s="136"/>
      <c r="D644" s="137"/>
      <c r="E644" s="138"/>
      <c r="F644" s="137"/>
      <c r="G644" s="127"/>
      <c r="H644" s="143"/>
      <c r="I644" s="143"/>
      <c r="K644" s="6"/>
      <c r="L644" s="6"/>
    </row>
    <row r="645" spans="1:12" x14ac:dyDescent="0.2">
      <c r="A645" s="477"/>
      <c r="B645" s="135"/>
      <c r="C645" s="136"/>
      <c r="D645" s="137"/>
      <c r="E645" s="138"/>
      <c r="F645" s="137"/>
      <c r="G645" s="127"/>
      <c r="H645" s="143"/>
      <c r="I645" s="143"/>
      <c r="K645" s="6"/>
      <c r="L645" s="6"/>
    </row>
    <row r="646" spans="1:12" x14ac:dyDescent="0.2">
      <c r="A646" s="477"/>
      <c r="B646" s="135"/>
      <c r="C646" s="136"/>
      <c r="D646" s="137"/>
      <c r="E646" s="138"/>
      <c r="F646" s="137"/>
      <c r="G646" s="127"/>
      <c r="H646" s="143"/>
      <c r="I646" s="143"/>
      <c r="K646" s="6"/>
      <c r="L646" s="6"/>
    </row>
    <row r="647" spans="1:12" x14ac:dyDescent="0.2">
      <c r="A647" s="477"/>
      <c r="B647" s="135"/>
      <c r="C647" s="136"/>
      <c r="D647" s="137"/>
      <c r="E647" s="138"/>
      <c r="F647" s="137"/>
      <c r="G647" s="127"/>
      <c r="H647" s="143"/>
      <c r="I647" s="143"/>
      <c r="K647" s="6"/>
      <c r="L647" s="6"/>
    </row>
    <row r="648" spans="1:12" x14ac:dyDescent="0.2">
      <c r="A648" s="477"/>
      <c r="B648" s="135"/>
      <c r="C648" s="136"/>
      <c r="D648" s="137"/>
      <c r="E648" s="138"/>
      <c r="F648" s="137"/>
      <c r="G648" s="127"/>
      <c r="H648" s="143"/>
      <c r="I648" s="143"/>
      <c r="K648" s="6"/>
      <c r="L648" s="6"/>
    </row>
    <row r="649" spans="1:12" x14ac:dyDescent="0.2">
      <c r="A649" s="477"/>
      <c r="B649" s="135"/>
      <c r="C649" s="136"/>
      <c r="D649" s="137"/>
      <c r="E649" s="138"/>
      <c r="F649" s="137"/>
      <c r="G649" s="127"/>
      <c r="H649" s="143"/>
      <c r="I649" s="143"/>
      <c r="K649" s="6"/>
      <c r="L649" s="6"/>
    </row>
    <row r="650" spans="1:12" x14ac:dyDescent="0.2">
      <c r="A650" s="477"/>
      <c r="B650" s="135"/>
      <c r="C650" s="136"/>
      <c r="D650" s="137"/>
      <c r="E650" s="138"/>
      <c r="F650" s="137"/>
      <c r="G650" s="127"/>
      <c r="H650" s="143"/>
      <c r="I650" s="143"/>
      <c r="K650" s="6"/>
      <c r="L650" s="6"/>
    </row>
    <row r="651" spans="1:12" x14ac:dyDescent="0.2">
      <c r="A651" s="477"/>
      <c r="B651" s="135"/>
      <c r="C651" s="136"/>
      <c r="D651" s="137"/>
      <c r="E651" s="138"/>
      <c r="F651" s="137"/>
      <c r="G651" s="127"/>
      <c r="H651" s="143"/>
      <c r="I651" s="143"/>
      <c r="K651" s="6"/>
      <c r="L651" s="6"/>
    </row>
    <row r="652" spans="1:12" x14ac:dyDescent="0.2">
      <c r="A652" s="477"/>
      <c r="B652" s="135"/>
      <c r="C652" s="136"/>
      <c r="D652" s="137"/>
      <c r="E652" s="138"/>
      <c r="F652" s="137"/>
      <c r="G652" s="127"/>
      <c r="H652" s="143"/>
      <c r="I652" s="143"/>
      <c r="K652" s="6"/>
      <c r="L652" s="6"/>
    </row>
    <row r="653" spans="1:12" x14ac:dyDescent="0.2">
      <c r="A653" s="477"/>
      <c r="B653" s="135"/>
      <c r="C653" s="136"/>
      <c r="D653" s="137"/>
      <c r="E653" s="138"/>
      <c r="F653" s="137"/>
      <c r="G653" s="127"/>
      <c r="H653" s="143"/>
      <c r="I653" s="143"/>
      <c r="K653" s="6"/>
      <c r="L653" s="6"/>
    </row>
    <row r="654" spans="1:12" x14ac:dyDescent="0.2">
      <c r="A654" s="477"/>
      <c r="B654" s="135"/>
      <c r="C654" s="136"/>
      <c r="D654" s="137"/>
      <c r="E654" s="138"/>
      <c r="F654" s="137"/>
      <c r="G654" s="127"/>
      <c r="H654" s="143"/>
      <c r="I654" s="143"/>
      <c r="K654" s="6"/>
      <c r="L654" s="6"/>
    </row>
    <row r="655" spans="1:12" x14ac:dyDescent="0.2">
      <c r="A655" s="477"/>
      <c r="B655" s="135"/>
      <c r="C655" s="136"/>
      <c r="D655" s="137"/>
      <c r="E655" s="138"/>
      <c r="F655" s="137"/>
      <c r="G655" s="127"/>
      <c r="H655" s="143"/>
      <c r="I655" s="143"/>
      <c r="K655" s="6"/>
      <c r="L655" s="6"/>
    </row>
    <row r="656" spans="1:12" x14ac:dyDescent="0.2">
      <c r="A656" s="477"/>
      <c r="B656" s="135"/>
      <c r="C656" s="136"/>
      <c r="D656" s="137"/>
      <c r="E656" s="138"/>
      <c r="F656" s="137"/>
      <c r="G656" s="127"/>
      <c r="H656" s="143"/>
      <c r="I656" s="143"/>
      <c r="K656" s="6"/>
      <c r="L656" s="6"/>
    </row>
    <row r="657" spans="1:12" x14ac:dyDescent="0.2">
      <c r="A657" s="477"/>
      <c r="B657" s="135"/>
      <c r="C657" s="136"/>
      <c r="D657" s="137"/>
      <c r="E657" s="138"/>
      <c r="F657" s="137"/>
      <c r="G657" s="127"/>
      <c r="H657" s="143"/>
      <c r="I657" s="143"/>
      <c r="K657" s="6"/>
      <c r="L657" s="6"/>
    </row>
    <row r="658" spans="1:12" x14ac:dyDescent="0.2">
      <c r="A658" s="477"/>
      <c r="B658" s="135"/>
      <c r="C658" s="136"/>
      <c r="D658" s="137"/>
      <c r="E658" s="138"/>
      <c r="F658" s="137"/>
      <c r="G658" s="127"/>
      <c r="H658" s="143"/>
      <c r="I658" s="143"/>
      <c r="K658" s="6"/>
      <c r="L658" s="6"/>
    </row>
    <row r="659" spans="1:12" x14ac:dyDescent="0.2">
      <c r="A659" s="477"/>
      <c r="B659" s="135"/>
      <c r="C659" s="136"/>
      <c r="D659" s="137"/>
      <c r="E659" s="138"/>
      <c r="F659" s="137"/>
      <c r="G659" s="127"/>
      <c r="H659" s="143"/>
      <c r="I659" s="143"/>
      <c r="K659" s="6"/>
      <c r="L659" s="6"/>
    </row>
    <row r="660" spans="1:12" x14ac:dyDescent="0.2">
      <c r="A660" s="477"/>
      <c r="B660" s="135"/>
      <c r="C660" s="136"/>
      <c r="D660" s="137"/>
      <c r="E660" s="138"/>
      <c r="F660" s="137"/>
      <c r="G660" s="127"/>
      <c r="H660" s="143"/>
      <c r="I660" s="143"/>
      <c r="K660" s="6"/>
      <c r="L660" s="6"/>
    </row>
    <row r="661" spans="1:12" x14ac:dyDescent="0.2">
      <c r="A661" s="477"/>
      <c r="B661" s="135"/>
      <c r="C661" s="136"/>
      <c r="D661" s="137"/>
      <c r="E661" s="138"/>
      <c r="F661" s="137"/>
      <c r="G661" s="127"/>
      <c r="H661" s="143"/>
      <c r="I661" s="143"/>
      <c r="K661" s="6"/>
      <c r="L661" s="6"/>
    </row>
    <row r="662" spans="1:12" x14ac:dyDescent="0.2">
      <c r="A662" s="477"/>
      <c r="B662" s="135"/>
      <c r="C662" s="136"/>
      <c r="D662" s="137"/>
      <c r="E662" s="138"/>
      <c r="F662" s="137"/>
      <c r="G662" s="127"/>
      <c r="H662" s="143"/>
      <c r="I662" s="143"/>
      <c r="K662" s="6"/>
      <c r="L662" s="6"/>
    </row>
    <row r="663" spans="1:12" x14ac:dyDescent="0.2">
      <c r="A663" s="477"/>
      <c r="B663" s="135"/>
      <c r="C663" s="136"/>
      <c r="D663" s="137"/>
      <c r="E663" s="138"/>
      <c r="F663" s="137"/>
      <c r="G663" s="127"/>
      <c r="H663" s="143"/>
      <c r="I663" s="143"/>
      <c r="K663" s="6"/>
      <c r="L663" s="6"/>
    </row>
    <row r="664" spans="1:12" x14ac:dyDescent="0.2">
      <c r="A664" s="477"/>
      <c r="B664" s="135"/>
      <c r="C664" s="136"/>
      <c r="D664" s="137"/>
      <c r="E664" s="138"/>
      <c r="F664" s="137"/>
      <c r="G664" s="127"/>
      <c r="H664" s="143"/>
      <c r="I664" s="143"/>
      <c r="K664" s="6"/>
      <c r="L664" s="6"/>
    </row>
    <row r="665" spans="1:12" x14ac:dyDescent="0.2">
      <c r="A665" s="477"/>
      <c r="B665" s="135"/>
      <c r="C665" s="136"/>
      <c r="D665" s="137"/>
      <c r="E665" s="138"/>
      <c r="F665" s="137"/>
      <c r="G665" s="127"/>
      <c r="H665" s="143"/>
      <c r="I665" s="143"/>
      <c r="K665" s="6"/>
      <c r="L665" s="6"/>
    </row>
    <row r="666" spans="1:12" x14ac:dyDescent="0.2">
      <c r="A666" s="477"/>
      <c r="B666" s="135"/>
      <c r="C666" s="136"/>
      <c r="D666" s="137"/>
      <c r="E666" s="138"/>
      <c r="F666" s="137"/>
      <c r="G666" s="127"/>
      <c r="H666" s="143"/>
      <c r="I666" s="143"/>
      <c r="K666" s="6"/>
      <c r="L666" s="6"/>
    </row>
    <row r="667" spans="1:12" x14ac:dyDescent="0.2">
      <c r="A667" s="477"/>
      <c r="B667" s="135"/>
      <c r="C667" s="136"/>
      <c r="D667" s="137"/>
      <c r="E667" s="138"/>
      <c r="F667" s="137"/>
      <c r="G667" s="127"/>
      <c r="H667" s="143"/>
      <c r="I667" s="143"/>
      <c r="K667" s="6"/>
      <c r="L667" s="6"/>
    </row>
    <row r="668" spans="1:12" x14ac:dyDescent="0.2">
      <c r="A668" s="477"/>
      <c r="B668" s="135"/>
      <c r="C668" s="136"/>
      <c r="D668" s="137"/>
      <c r="E668" s="138"/>
      <c r="F668" s="137"/>
      <c r="G668" s="127"/>
      <c r="H668" s="143"/>
      <c r="I668" s="143"/>
      <c r="K668" s="6"/>
      <c r="L668" s="6"/>
    </row>
    <row r="669" spans="1:12" x14ac:dyDescent="0.2">
      <c r="A669" s="477"/>
      <c r="B669" s="135"/>
      <c r="C669" s="136"/>
      <c r="D669" s="137"/>
      <c r="E669" s="138"/>
      <c r="F669" s="137"/>
      <c r="G669" s="127"/>
      <c r="H669" s="143"/>
      <c r="I669" s="143"/>
      <c r="K669" s="6"/>
      <c r="L669" s="6"/>
    </row>
    <row r="670" spans="1:12" x14ac:dyDescent="0.2">
      <c r="A670" s="477"/>
      <c r="B670" s="135"/>
      <c r="C670" s="136"/>
      <c r="D670" s="137"/>
      <c r="E670" s="138"/>
      <c r="F670" s="137"/>
      <c r="G670" s="127"/>
      <c r="H670" s="143"/>
      <c r="I670" s="143"/>
      <c r="K670" s="6"/>
      <c r="L670" s="6"/>
    </row>
    <row r="671" spans="1:12" x14ac:dyDescent="0.2">
      <c r="A671" s="477"/>
      <c r="B671" s="135"/>
      <c r="C671" s="136"/>
      <c r="D671" s="137"/>
      <c r="E671" s="138"/>
      <c r="F671" s="137"/>
      <c r="G671" s="127"/>
      <c r="H671" s="143"/>
      <c r="I671" s="143"/>
      <c r="K671" s="6"/>
      <c r="L671" s="6"/>
    </row>
    <row r="672" spans="1:12" x14ac:dyDescent="0.2">
      <c r="A672" s="477"/>
      <c r="B672" s="135"/>
      <c r="C672" s="136"/>
      <c r="D672" s="137"/>
      <c r="E672" s="138"/>
      <c r="F672" s="137"/>
      <c r="G672" s="127"/>
      <c r="H672" s="143"/>
      <c r="I672" s="143"/>
      <c r="K672" s="6"/>
      <c r="L672" s="6"/>
    </row>
    <row r="673" spans="1:12" x14ac:dyDescent="0.2">
      <c r="A673" s="477"/>
      <c r="B673" s="135"/>
      <c r="C673" s="136"/>
      <c r="D673" s="137"/>
      <c r="E673" s="138"/>
      <c r="F673" s="137"/>
      <c r="G673" s="127"/>
      <c r="H673" s="143"/>
      <c r="I673" s="143"/>
      <c r="K673" s="6"/>
      <c r="L673" s="6"/>
    </row>
    <row r="674" spans="1:12" x14ac:dyDescent="0.2">
      <c r="A674" s="477"/>
      <c r="B674" s="135"/>
      <c r="C674" s="136"/>
      <c r="D674" s="137"/>
      <c r="E674" s="138"/>
      <c r="F674" s="137"/>
      <c r="G674" s="127"/>
      <c r="H674" s="143"/>
      <c r="I674" s="143"/>
      <c r="K674" s="6"/>
      <c r="L674" s="6"/>
    </row>
    <row r="675" spans="1:12" x14ac:dyDescent="0.2">
      <c r="A675" s="477"/>
      <c r="B675" s="135"/>
      <c r="C675" s="136"/>
      <c r="D675" s="137"/>
      <c r="E675" s="138"/>
      <c r="F675" s="137"/>
      <c r="G675" s="127"/>
      <c r="H675" s="143"/>
      <c r="I675" s="143"/>
      <c r="K675" s="6"/>
      <c r="L675" s="6"/>
    </row>
    <row r="676" spans="1:12" x14ac:dyDescent="0.2">
      <c r="A676" s="477"/>
      <c r="B676" s="135"/>
      <c r="C676" s="136"/>
      <c r="D676" s="137"/>
      <c r="E676" s="138"/>
      <c r="F676" s="137"/>
      <c r="G676" s="127"/>
      <c r="H676" s="143"/>
      <c r="I676" s="143"/>
      <c r="K676" s="6"/>
      <c r="L676" s="6"/>
    </row>
    <row r="677" spans="1:12" x14ac:dyDescent="0.2">
      <c r="A677" s="477"/>
      <c r="B677" s="135"/>
      <c r="C677" s="136"/>
      <c r="D677" s="137"/>
      <c r="E677" s="138"/>
      <c r="F677" s="137"/>
      <c r="G677" s="127"/>
      <c r="H677" s="143"/>
      <c r="I677" s="143"/>
      <c r="K677" s="6"/>
      <c r="L677" s="6"/>
    </row>
    <row r="678" spans="1:12" x14ac:dyDescent="0.2">
      <c r="A678" s="477"/>
      <c r="B678" s="135"/>
      <c r="C678" s="136"/>
      <c r="D678" s="137"/>
      <c r="E678" s="138"/>
      <c r="F678" s="137"/>
      <c r="G678" s="127"/>
      <c r="H678" s="143"/>
      <c r="I678" s="143"/>
      <c r="K678" s="6"/>
      <c r="L678" s="6"/>
    </row>
    <row r="679" spans="1:12" x14ac:dyDescent="0.2">
      <c r="A679" s="477"/>
      <c r="B679" s="135"/>
      <c r="C679" s="136"/>
      <c r="D679" s="137"/>
      <c r="E679" s="138"/>
      <c r="F679" s="137"/>
      <c r="G679" s="127"/>
      <c r="H679" s="143"/>
      <c r="I679" s="143"/>
      <c r="K679" s="6"/>
      <c r="L679" s="6"/>
    </row>
    <row r="680" spans="1:12" x14ac:dyDescent="0.2">
      <c r="A680" s="477"/>
      <c r="B680" s="135"/>
      <c r="C680" s="136"/>
      <c r="D680" s="137"/>
      <c r="E680" s="138"/>
      <c r="F680" s="137"/>
      <c r="G680" s="127"/>
      <c r="H680" s="143"/>
      <c r="I680" s="143"/>
      <c r="K680" s="6"/>
      <c r="L680" s="6"/>
    </row>
    <row r="681" spans="1:12" x14ac:dyDescent="0.2">
      <c r="A681" s="477"/>
      <c r="B681" s="135"/>
      <c r="C681" s="136"/>
      <c r="D681" s="137"/>
      <c r="E681" s="138"/>
      <c r="F681" s="137"/>
      <c r="G681" s="127"/>
      <c r="H681" s="143"/>
      <c r="I681" s="143"/>
      <c r="K681" s="6"/>
      <c r="L681" s="6"/>
    </row>
    <row r="682" spans="1:12" x14ac:dyDescent="0.2">
      <c r="A682" s="477"/>
      <c r="B682" s="135"/>
      <c r="C682" s="136"/>
      <c r="D682" s="137"/>
      <c r="E682" s="138"/>
      <c r="F682" s="137"/>
      <c r="G682" s="127"/>
      <c r="H682" s="143"/>
      <c r="I682" s="143"/>
      <c r="K682" s="6"/>
      <c r="L682" s="6"/>
    </row>
    <row r="683" spans="1:12" x14ac:dyDescent="0.2">
      <c r="A683" s="477"/>
      <c r="B683" s="135"/>
      <c r="C683" s="136"/>
      <c r="D683" s="137"/>
      <c r="E683" s="138"/>
      <c r="F683" s="137"/>
      <c r="G683" s="127"/>
      <c r="H683" s="143"/>
      <c r="I683" s="143"/>
      <c r="K683" s="6"/>
      <c r="L683" s="6"/>
    </row>
    <row r="684" spans="1:12" x14ac:dyDescent="0.2">
      <c r="A684" s="477"/>
      <c r="B684" s="135"/>
      <c r="C684" s="136"/>
      <c r="D684" s="137"/>
      <c r="E684" s="138"/>
      <c r="F684" s="137"/>
      <c r="G684" s="127"/>
      <c r="H684" s="143"/>
      <c r="I684" s="143"/>
      <c r="K684" s="6"/>
      <c r="L684" s="6"/>
    </row>
    <row r="685" spans="1:12" x14ac:dyDescent="0.2">
      <c r="A685" s="477"/>
      <c r="B685" s="135"/>
      <c r="C685" s="136"/>
      <c r="D685" s="137"/>
      <c r="E685" s="138"/>
      <c r="F685" s="137"/>
      <c r="G685" s="127"/>
      <c r="H685" s="143"/>
      <c r="I685" s="143"/>
      <c r="K685" s="6"/>
      <c r="L685" s="6"/>
    </row>
    <row r="686" spans="1:12" x14ac:dyDescent="0.2">
      <c r="A686" s="477"/>
      <c r="B686" s="135"/>
      <c r="C686" s="136"/>
      <c r="D686" s="137"/>
      <c r="E686" s="138"/>
      <c r="F686" s="137"/>
      <c r="G686" s="127"/>
      <c r="H686" s="143"/>
      <c r="I686" s="143"/>
      <c r="K686" s="6"/>
      <c r="L686" s="6"/>
    </row>
    <row r="687" spans="1:12" x14ac:dyDescent="0.2">
      <c r="A687" s="477"/>
      <c r="B687" s="135"/>
      <c r="C687" s="136"/>
      <c r="D687" s="137"/>
      <c r="E687" s="138"/>
      <c r="F687" s="137"/>
      <c r="G687" s="127"/>
      <c r="H687" s="143"/>
      <c r="I687" s="143"/>
      <c r="K687" s="6"/>
      <c r="L687" s="6"/>
    </row>
    <row r="688" spans="1:12" x14ac:dyDescent="0.2">
      <c r="A688" s="477"/>
      <c r="B688" s="135"/>
      <c r="C688" s="136"/>
      <c r="D688" s="137"/>
      <c r="E688" s="138"/>
      <c r="F688" s="137"/>
      <c r="G688" s="127"/>
      <c r="H688" s="143"/>
      <c r="I688" s="143"/>
      <c r="K688" s="6"/>
      <c r="L688" s="6"/>
    </row>
    <row r="689" spans="1:12" x14ac:dyDescent="0.2">
      <c r="A689" s="477"/>
      <c r="B689" s="135"/>
      <c r="C689" s="136"/>
      <c r="D689" s="137"/>
      <c r="E689" s="138"/>
      <c r="F689" s="137"/>
      <c r="G689" s="127"/>
      <c r="H689" s="143"/>
      <c r="I689" s="143"/>
      <c r="K689" s="6"/>
      <c r="L689" s="6"/>
    </row>
    <row r="690" spans="1:12" x14ac:dyDescent="0.2">
      <c r="A690" s="477"/>
      <c r="B690" s="135"/>
      <c r="C690" s="136"/>
      <c r="D690" s="137"/>
      <c r="E690" s="138"/>
      <c r="F690" s="137"/>
      <c r="G690" s="127"/>
      <c r="H690" s="143"/>
      <c r="I690" s="143"/>
      <c r="K690" s="6"/>
      <c r="L690" s="6"/>
    </row>
    <row r="691" spans="1:12" x14ac:dyDescent="0.2">
      <c r="A691" s="477"/>
      <c r="B691" s="135"/>
      <c r="C691" s="136"/>
      <c r="D691" s="137"/>
      <c r="E691" s="138"/>
      <c r="F691" s="137"/>
      <c r="G691" s="127"/>
      <c r="H691" s="143"/>
      <c r="I691" s="143"/>
      <c r="K691" s="6"/>
      <c r="L691" s="6"/>
    </row>
    <row r="692" spans="1:12" x14ac:dyDescent="0.2">
      <c r="A692" s="477"/>
      <c r="B692" s="135"/>
      <c r="C692" s="136"/>
      <c r="D692" s="137"/>
      <c r="E692" s="138"/>
      <c r="F692" s="137"/>
      <c r="G692" s="127"/>
      <c r="H692" s="143"/>
      <c r="I692" s="143"/>
      <c r="K692" s="6"/>
      <c r="L692" s="6"/>
    </row>
    <row r="693" spans="1:12" x14ac:dyDescent="0.2">
      <c r="A693" s="477"/>
      <c r="B693" s="135"/>
      <c r="C693" s="136"/>
      <c r="D693" s="137"/>
      <c r="E693" s="138"/>
      <c r="F693" s="137"/>
      <c r="G693" s="127"/>
      <c r="H693" s="143"/>
      <c r="I693" s="143"/>
      <c r="K693" s="6"/>
      <c r="L693" s="6"/>
    </row>
    <row r="694" spans="1:12" x14ac:dyDescent="0.2">
      <c r="A694" s="477"/>
      <c r="B694" s="135"/>
      <c r="C694" s="136"/>
      <c r="D694" s="137"/>
      <c r="E694" s="138"/>
      <c r="F694" s="137"/>
      <c r="G694" s="127"/>
      <c r="H694" s="143"/>
      <c r="I694" s="143"/>
      <c r="K694" s="6"/>
      <c r="L694" s="6"/>
    </row>
    <row r="695" spans="1:12" x14ac:dyDescent="0.2">
      <c r="A695" s="477"/>
      <c r="B695" s="135"/>
      <c r="C695" s="136"/>
      <c r="D695" s="137"/>
      <c r="E695" s="138"/>
      <c r="F695" s="137"/>
      <c r="G695" s="127"/>
      <c r="H695" s="143"/>
      <c r="I695" s="143"/>
      <c r="K695" s="6"/>
      <c r="L695" s="6"/>
    </row>
    <row r="696" spans="1:12" x14ac:dyDescent="0.2">
      <c r="A696" s="477"/>
      <c r="B696" s="135"/>
      <c r="C696" s="136"/>
      <c r="D696" s="137"/>
      <c r="E696" s="138"/>
      <c r="F696" s="137"/>
      <c r="G696" s="127"/>
      <c r="H696" s="143"/>
      <c r="I696" s="143"/>
      <c r="K696" s="6"/>
      <c r="L696" s="6"/>
    </row>
    <row r="697" spans="1:12" x14ac:dyDescent="0.2">
      <c r="A697" s="477"/>
      <c r="B697" s="135"/>
      <c r="C697" s="136"/>
      <c r="D697" s="137"/>
      <c r="E697" s="138"/>
      <c r="F697" s="137"/>
      <c r="G697" s="127"/>
      <c r="H697" s="143"/>
      <c r="I697" s="143"/>
      <c r="K697" s="6"/>
      <c r="L697" s="6"/>
    </row>
    <row r="698" spans="1:12" x14ac:dyDescent="0.2">
      <c r="A698" s="477"/>
      <c r="B698" s="135"/>
      <c r="C698" s="136"/>
      <c r="D698" s="137"/>
      <c r="E698" s="138"/>
      <c r="F698" s="137"/>
      <c r="G698" s="127"/>
      <c r="H698" s="143"/>
      <c r="I698" s="143"/>
      <c r="K698" s="6"/>
      <c r="L698" s="6"/>
    </row>
    <row r="699" spans="1:12" x14ac:dyDescent="0.2">
      <c r="A699" s="477"/>
      <c r="B699" s="135"/>
      <c r="C699" s="136"/>
      <c r="D699" s="137"/>
      <c r="E699" s="138"/>
      <c r="F699" s="137"/>
      <c r="G699" s="127"/>
      <c r="H699" s="143"/>
      <c r="I699" s="143"/>
      <c r="K699" s="6"/>
      <c r="L699" s="6"/>
    </row>
    <row r="700" spans="1:12" x14ac:dyDescent="0.2">
      <c r="A700" s="477"/>
      <c r="B700" s="135"/>
      <c r="C700" s="136"/>
      <c r="D700" s="137"/>
      <c r="E700" s="138"/>
      <c r="F700" s="137"/>
      <c r="G700" s="127"/>
      <c r="H700" s="143"/>
      <c r="I700" s="143"/>
      <c r="K700" s="6"/>
      <c r="L700" s="6"/>
    </row>
    <row r="701" spans="1:12" x14ac:dyDescent="0.2">
      <c r="A701" s="477"/>
      <c r="B701" s="135"/>
      <c r="C701" s="136"/>
      <c r="D701" s="137"/>
      <c r="E701" s="138"/>
      <c r="F701" s="137"/>
      <c r="G701" s="127"/>
      <c r="H701" s="143"/>
      <c r="I701" s="143"/>
      <c r="K701" s="6"/>
      <c r="L701" s="6"/>
    </row>
    <row r="702" spans="1:12" x14ac:dyDescent="0.2">
      <c r="A702" s="477"/>
      <c r="B702" s="135"/>
      <c r="C702" s="136"/>
      <c r="D702" s="137"/>
      <c r="E702" s="138"/>
      <c r="F702" s="137"/>
      <c r="G702" s="127"/>
      <c r="H702" s="143"/>
      <c r="I702" s="143"/>
      <c r="K702" s="6"/>
      <c r="L702" s="6"/>
    </row>
    <row r="703" spans="1:12" x14ac:dyDescent="0.2">
      <c r="A703" s="477"/>
      <c r="B703" s="135"/>
      <c r="C703" s="136"/>
      <c r="D703" s="137"/>
      <c r="E703" s="138"/>
      <c r="F703" s="137"/>
      <c r="G703" s="127"/>
      <c r="H703" s="143"/>
      <c r="I703" s="143"/>
      <c r="K703" s="6"/>
      <c r="L703" s="6"/>
    </row>
    <row r="704" spans="1:12" x14ac:dyDescent="0.2">
      <c r="A704" s="477"/>
      <c r="B704" s="135"/>
      <c r="C704" s="136"/>
      <c r="D704" s="137"/>
      <c r="E704" s="138"/>
      <c r="F704" s="137"/>
      <c r="G704" s="127"/>
      <c r="H704" s="143"/>
      <c r="I704" s="143"/>
      <c r="K704" s="6"/>
      <c r="L704" s="6"/>
    </row>
    <row r="705" spans="1:12" x14ac:dyDescent="0.2">
      <c r="A705" s="477"/>
      <c r="B705" s="135"/>
      <c r="C705" s="136"/>
      <c r="D705" s="137"/>
      <c r="E705" s="138"/>
      <c r="F705" s="137"/>
      <c r="G705" s="127"/>
      <c r="H705" s="143"/>
      <c r="I705" s="143"/>
      <c r="K705" s="6"/>
      <c r="L705" s="6"/>
    </row>
    <row r="706" spans="1:12" x14ac:dyDescent="0.2">
      <c r="A706" s="477"/>
      <c r="B706" s="135"/>
      <c r="C706" s="136"/>
      <c r="D706" s="137"/>
      <c r="E706" s="138"/>
      <c r="F706" s="137"/>
      <c r="G706" s="127"/>
      <c r="H706" s="143"/>
      <c r="I706" s="143"/>
      <c r="K706" s="6"/>
      <c r="L706" s="6"/>
    </row>
    <row r="707" spans="1:12" x14ac:dyDescent="0.2">
      <c r="A707" s="477"/>
      <c r="B707" s="135"/>
      <c r="C707" s="136"/>
      <c r="D707" s="137"/>
      <c r="E707" s="138"/>
      <c r="F707" s="137"/>
      <c r="G707" s="127"/>
      <c r="H707" s="143"/>
      <c r="I707" s="143"/>
      <c r="K707" s="6"/>
      <c r="L707" s="6"/>
    </row>
    <row r="708" spans="1:12" x14ac:dyDescent="0.2">
      <c r="A708" s="477"/>
      <c r="B708" s="135"/>
      <c r="C708" s="136"/>
      <c r="D708" s="137"/>
      <c r="E708" s="138"/>
      <c r="F708" s="137"/>
      <c r="G708" s="127"/>
      <c r="H708" s="143"/>
      <c r="I708" s="143"/>
      <c r="K708" s="6"/>
      <c r="L708" s="6"/>
    </row>
    <row r="709" spans="1:12" x14ac:dyDescent="0.2">
      <c r="A709" s="477"/>
      <c r="B709" s="135"/>
      <c r="C709" s="136"/>
      <c r="D709" s="137"/>
      <c r="E709" s="138"/>
      <c r="F709" s="137"/>
      <c r="G709" s="127"/>
      <c r="H709" s="143"/>
      <c r="I709" s="143"/>
      <c r="K709" s="6"/>
      <c r="L709" s="6"/>
    </row>
    <row r="710" spans="1:12" x14ac:dyDescent="0.2">
      <c r="A710" s="477"/>
      <c r="B710" s="135"/>
      <c r="C710" s="136"/>
      <c r="D710" s="137"/>
      <c r="E710" s="138"/>
      <c r="F710" s="137"/>
      <c r="G710" s="127"/>
      <c r="H710" s="143"/>
      <c r="I710" s="143"/>
      <c r="K710" s="6"/>
      <c r="L710" s="6"/>
    </row>
    <row r="711" spans="1:12" x14ac:dyDescent="0.2">
      <c r="A711" s="477"/>
      <c r="B711" s="135"/>
      <c r="C711" s="136"/>
      <c r="D711" s="137"/>
      <c r="E711" s="138"/>
      <c r="F711" s="137"/>
      <c r="G711" s="127"/>
      <c r="H711" s="143"/>
      <c r="I711" s="143"/>
      <c r="K711" s="6"/>
      <c r="L711" s="6"/>
    </row>
    <row r="712" spans="1:12" x14ac:dyDescent="0.2">
      <c r="A712" s="477"/>
      <c r="B712" s="135"/>
      <c r="C712" s="136"/>
      <c r="D712" s="137"/>
      <c r="E712" s="138"/>
      <c r="F712" s="137"/>
      <c r="G712" s="127"/>
      <c r="H712" s="143"/>
      <c r="I712" s="143"/>
      <c r="K712" s="6"/>
      <c r="L712" s="6"/>
    </row>
    <row r="713" spans="1:12" x14ac:dyDescent="0.2">
      <c r="A713" s="477"/>
      <c r="B713" s="135"/>
      <c r="C713" s="136"/>
      <c r="D713" s="137"/>
      <c r="E713" s="138"/>
      <c r="F713" s="137"/>
      <c r="G713" s="127"/>
      <c r="H713" s="143"/>
      <c r="I713" s="143"/>
      <c r="K713" s="6"/>
      <c r="L713" s="6"/>
    </row>
    <row r="714" spans="1:12" x14ac:dyDescent="0.2">
      <c r="A714" s="477"/>
      <c r="B714" s="135"/>
      <c r="C714" s="136"/>
      <c r="D714" s="137"/>
      <c r="E714" s="138"/>
      <c r="F714" s="137"/>
      <c r="G714" s="127"/>
      <c r="H714" s="143"/>
      <c r="I714" s="143"/>
      <c r="K714" s="6"/>
      <c r="L714" s="6"/>
    </row>
    <row r="715" spans="1:12" x14ac:dyDescent="0.2">
      <c r="A715" s="477"/>
      <c r="B715" s="135"/>
      <c r="C715" s="136"/>
      <c r="D715" s="137"/>
      <c r="E715" s="138"/>
      <c r="F715" s="137"/>
      <c r="G715" s="127"/>
      <c r="H715" s="143"/>
      <c r="I715" s="143"/>
      <c r="K715" s="6"/>
      <c r="L715" s="6"/>
    </row>
    <row r="716" spans="1:12" x14ac:dyDescent="0.2">
      <c r="A716" s="477"/>
      <c r="B716" s="135"/>
      <c r="C716" s="136"/>
      <c r="D716" s="137"/>
      <c r="E716" s="138"/>
      <c r="F716" s="137"/>
      <c r="G716" s="127"/>
      <c r="H716" s="143"/>
      <c r="I716" s="143"/>
      <c r="K716" s="6"/>
      <c r="L716" s="6"/>
    </row>
    <row r="717" spans="1:12" x14ac:dyDescent="0.2">
      <c r="A717" s="477"/>
      <c r="B717" s="135"/>
      <c r="C717" s="136"/>
      <c r="D717" s="137"/>
      <c r="E717" s="138"/>
      <c r="F717" s="137"/>
      <c r="G717" s="127"/>
      <c r="H717" s="143"/>
      <c r="I717" s="143"/>
      <c r="K717" s="6"/>
      <c r="L717" s="6"/>
    </row>
    <row r="718" spans="1:12" x14ac:dyDescent="0.2">
      <c r="A718" s="477"/>
      <c r="B718" s="135"/>
      <c r="C718" s="136"/>
      <c r="D718" s="137"/>
      <c r="E718" s="138"/>
      <c r="F718" s="137"/>
      <c r="G718" s="127"/>
      <c r="H718" s="143"/>
      <c r="I718" s="143"/>
      <c r="K718" s="6"/>
      <c r="L718" s="6"/>
    </row>
    <row r="719" spans="1:12" x14ac:dyDescent="0.2">
      <c r="A719" s="477"/>
      <c r="B719" s="135"/>
      <c r="C719" s="136"/>
      <c r="D719" s="137"/>
      <c r="E719" s="138"/>
      <c r="F719" s="137"/>
      <c r="G719" s="127"/>
      <c r="H719" s="143"/>
      <c r="I719" s="143"/>
      <c r="K719" s="6"/>
      <c r="L719" s="6"/>
    </row>
    <row r="720" spans="1:12" x14ac:dyDescent="0.2">
      <c r="A720" s="477"/>
      <c r="B720" s="135"/>
      <c r="C720" s="136"/>
      <c r="D720" s="137"/>
      <c r="E720" s="138"/>
      <c r="F720" s="137"/>
      <c r="G720" s="127"/>
      <c r="H720" s="143"/>
      <c r="I720" s="143"/>
      <c r="K720" s="6"/>
      <c r="L720" s="6"/>
    </row>
    <row r="721" spans="1:12" x14ac:dyDescent="0.2">
      <c r="A721" s="477"/>
      <c r="B721" s="135"/>
      <c r="C721" s="136"/>
      <c r="D721" s="137"/>
      <c r="E721" s="138"/>
      <c r="F721" s="137"/>
      <c r="G721" s="127"/>
      <c r="H721" s="143"/>
      <c r="I721" s="143"/>
      <c r="K721" s="6"/>
      <c r="L721" s="6"/>
    </row>
    <row r="722" spans="1:12" x14ac:dyDescent="0.2">
      <c r="A722" s="477"/>
      <c r="B722" s="135"/>
      <c r="C722" s="136"/>
      <c r="D722" s="137"/>
      <c r="E722" s="138"/>
      <c r="F722" s="137"/>
      <c r="G722" s="127"/>
      <c r="H722" s="143"/>
      <c r="I722" s="143"/>
      <c r="K722" s="6"/>
      <c r="L722" s="6"/>
    </row>
    <row r="723" spans="1:12" x14ac:dyDescent="0.2">
      <c r="A723" s="477"/>
      <c r="B723" s="135"/>
      <c r="C723" s="136"/>
      <c r="D723" s="137"/>
      <c r="E723" s="138"/>
      <c r="F723" s="137"/>
      <c r="G723" s="127"/>
      <c r="H723" s="143"/>
      <c r="I723" s="143"/>
      <c r="K723" s="6"/>
      <c r="L723" s="6"/>
    </row>
    <row r="724" spans="1:12" x14ac:dyDescent="0.2">
      <c r="A724" s="477"/>
      <c r="B724" s="135"/>
      <c r="C724" s="136"/>
      <c r="D724" s="137"/>
      <c r="E724" s="138"/>
      <c r="F724" s="137"/>
      <c r="G724" s="127"/>
      <c r="H724" s="143"/>
      <c r="I724" s="143"/>
      <c r="K724" s="6"/>
      <c r="L724" s="6"/>
    </row>
    <row r="725" spans="1:12" x14ac:dyDescent="0.2">
      <c r="A725" s="477"/>
      <c r="B725" s="135"/>
      <c r="C725" s="136"/>
      <c r="D725" s="137"/>
      <c r="E725" s="138"/>
      <c r="F725" s="137"/>
      <c r="G725" s="127"/>
      <c r="H725" s="143"/>
      <c r="I725" s="143"/>
      <c r="K725" s="6"/>
      <c r="L725" s="6"/>
    </row>
    <row r="726" spans="1:12" x14ac:dyDescent="0.2">
      <c r="A726" s="477"/>
      <c r="B726" s="135"/>
      <c r="C726" s="136"/>
      <c r="D726" s="137"/>
      <c r="E726" s="138"/>
      <c r="F726" s="137"/>
      <c r="G726" s="127"/>
      <c r="H726" s="143"/>
      <c r="I726" s="143"/>
      <c r="K726" s="6"/>
      <c r="L726" s="6"/>
    </row>
    <row r="727" spans="1:12" x14ac:dyDescent="0.2">
      <c r="A727" s="477"/>
      <c r="B727" s="135"/>
      <c r="C727" s="136"/>
      <c r="D727" s="137"/>
      <c r="E727" s="138"/>
      <c r="F727" s="137"/>
      <c r="G727" s="127"/>
      <c r="H727" s="143"/>
      <c r="I727" s="143"/>
      <c r="K727" s="6"/>
      <c r="L727" s="6"/>
    </row>
    <row r="728" spans="1:12" x14ac:dyDescent="0.2">
      <c r="A728" s="477"/>
      <c r="B728" s="135"/>
      <c r="C728" s="136"/>
      <c r="D728" s="137"/>
      <c r="E728" s="138"/>
      <c r="F728" s="137"/>
      <c r="G728" s="127"/>
      <c r="H728" s="143"/>
      <c r="I728" s="143"/>
      <c r="K728" s="6"/>
      <c r="L728" s="6"/>
    </row>
    <row r="729" spans="1:12" x14ac:dyDescent="0.2">
      <c r="A729" s="477"/>
      <c r="B729" s="135"/>
      <c r="C729" s="136"/>
      <c r="D729" s="137"/>
      <c r="E729" s="138"/>
      <c r="F729" s="137"/>
      <c r="G729" s="127"/>
      <c r="H729" s="143"/>
      <c r="I729" s="143"/>
      <c r="K729" s="6"/>
      <c r="L729" s="6"/>
    </row>
    <row r="730" spans="1:12" x14ac:dyDescent="0.2">
      <c r="A730" s="477"/>
      <c r="B730" s="135"/>
      <c r="C730" s="136"/>
      <c r="D730" s="137"/>
      <c r="E730" s="138"/>
      <c r="F730" s="137"/>
      <c r="G730" s="127"/>
      <c r="H730" s="143"/>
      <c r="I730" s="143"/>
      <c r="K730" s="6"/>
      <c r="L730" s="6"/>
    </row>
    <row r="731" spans="1:12" x14ac:dyDescent="0.2">
      <c r="A731" s="477"/>
      <c r="B731" s="135"/>
      <c r="C731" s="136"/>
      <c r="D731" s="137"/>
      <c r="E731" s="138"/>
      <c r="F731" s="137"/>
      <c r="G731" s="127"/>
      <c r="H731" s="143"/>
      <c r="I731" s="143"/>
      <c r="K731" s="6"/>
      <c r="L731" s="6"/>
    </row>
    <row r="732" spans="1:12" x14ac:dyDescent="0.2">
      <c r="A732" s="477"/>
      <c r="B732" s="135"/>
      <c r="C732" s="136"/>
      <c r="D732" s="137"/>
      <c r="E732" s="138"/>
      <c r="F732" s="137"/>
      <c r="G732" s="127"/>
      <c r="H732" s="143"/>
      <c r="I732" s="143"/>
      <c r="K732" s="6"/>
      <c r="L732" s="6"/>
    </row>
    <row r="733" spans="1:12" x14ac:dyDescent="0.2">
      <c r="A733" s="477"/>
      <c r="B733" s="135"/>
      <c r="C733" s="136"/>
      <c r="D733" s="137"/>
      <c r="E733" s="138"/>
      <c r="F733" s="137"/>
      <c r="G733" s="127"/>
      <c r="H733" s="143"/>
      <c r="I733" s="143"/>
      <c r="K733" s="6"/>
      <c r="L733" s="6"/>
    </row>
    <row r="734" spans="1:12" x14ac:dyDescent="0.2">
      <c r="A734" s="477"/>
      <c r="B734" s="135"/>
      <c r="C734" s="136"/>
      <c r="D734" s="137"/>
      <c r="E734" s="138"/>
      <c r="F734" s="137"/>
      <c r="G734" s="127"/>
      <c r="H734" s="143"/>
      <c r="I734" s="143"/>
      <c r="K734" s="6"/>
      <c r="L734" s="6"/>
    </row>
    <row r="735" spans="1:12" x14ac:dyDescent="0.2">
      <c r="A735" s="477"/>
      <c r="B735" s="135"/>
      <c r="C735" s="136"/>
      <c r="D735" s="137"/>
      <c r="E735" s="138"/>
      <c r="F735" s="137"/>
      <c r="G735" s="127"/>
      <c r="H735" s="143"/>
      <c r="I735" s="143"/>
      <c r="K735" s="6"/>
      <c r="L735" s="6"/>
    </row>
    <row r="736" spans="1:12" x14ac:dyDescent="0.2">
      <c r="A736" s="477"/>
      <c r="B736" s="135"/>
      <c r="C736" s="136"/>
      <c r="D736" s="137"/>
      <c r="E736" s="138"/>
      <c r="F736" s="137"/>
      <c r="G736" s="127"/>
      <c r="H736" s="143"/>
      <c r="I736" s="143"/>
      <c r="K736" s="6"/>
      <c r="L736" s="6"/>
    </row>
    <row r="737" spans="1:12" x14ac:dyDescent="0.2">
      <c r="A737" s="477"/>
      <c r="B737" s="135"/>
      <c r="C737" s="136"/>
      <c r="D737" s="137"/>
      <c r="E737" s="138"/>
      <c r="F737" s="137"/>
      <c r="G737" s="127"/>
      <c r="H737" s="143"/>
      <c r="I737" s="143"/>
      <c r="K737" s="6"/>
      <c r="L737" s="6"/>
    </row>
    <row r="738" spans="1:12" x14ac:dyDescent="0.2">
      <c r="A738" s="477"/>
      <c r="B738" s="135"/>
      <c r="C738" s="136"/>
      <c r="D738" s="137"/>
      <c r="E738" s="138"/>
      <c r="F738" s="137"/>
      <c r="G738" s="127"/>
      <c r="H738" s="143"/>
      <c r="I738" s="143"/>
      <c r="K738" s="6"/>
      <c r="L738" s="6"/>
    </row>
    <row r="739" spans="1:12" x14ac:dyDescent="0.2">
      <c r="A739" s="477"/>
      <c r="B739" s="135"/>
      <c r="C739" s="136"/>
      <c r="D739" s="137"/>
      <c r="E739" s="138"/>
      <c r="F739" s="137"/>
      <c r="G739" s="127"/>
      <c r="H739" s="143"/>
      <c r="I739" s="143"/>
      <c r="K739" s="6"/>
      <c r="L739" s="6"/>
    </row>
    <row r="740" spans="1:12" x14ac:dyDescent="0.2">
      <c r="A740" s="477"/>
      <c r="B740" s="135"/>
      <c r="C740" s="136"/>
      <c r="D740" s="137"/>
      <c r="E740" s="138"/>
      <c r="F740" s="137"/>
      <c r="G740" s="127"/>
      <c r="H740" s="143"/>
      <c r="I740" s="143"/>
      <c r="K740" s="6"/>
      <c r="L740" s="6"/>
    </row>
    <row r="741" spans="1:12" x14ac:dyDescent="0.2">
      <c r="A741" s="477"/>
      <c r="B741" s="135"/>
      <c r="C741" s="136"/>
      <c r="D741" s="137"/>
      <c r="E741" s="138"/>
      <c r="F741" s="137"/>
      <c r="G741" s="127"/>
      <c r="H741" s="143"/>
      <c r="I741" s="143"/>
      <c r="K741" s="6"/>
      <c r="L741" s="6"/>
    </row>
    <row r="742" spans="1:12" x14ac:dyDescent="0.2">
      <c r="A742" s="477"/>
      <c r="B742" s="135"/>
      <c r="C742" s="136"/>
      <c r="D742" s="137"/>
      <c r="E742" s="138"/>
      <c r="F742" s="137"/>
      <c r="G742" s="127"/>
      <c r="H742" s="143"/>
      <c r="I742" s="143"/>
      <c r="K742" s="6"/>
      <c r="L742" s="6"/>
    </row>
    <row r="743" spans="1:12" x14ac:dyDescent="0.2">
      <c r="A743" s="477"/>
      <c r="B743" s="135"/>
      <c r="C743" s="136"/>
      <c r="D743" s="137"/>
      <c r="E743" s="138"/>
      <c r="F743" s="137"/>
      <c r="G743" s="127"/>
      <c r="H743" s="143"/>
      <c r="I743" s="143"/>
      <c r="K743" s="6"/>
      <c r="L743" s="6"/>
    </row>
    <row r="744" spans="1:12" x14ac:dyDescent="0.2">
      <c r="A744" s="477"/>
      <c r="B744" s="135"/>
      <c r="C744" s="136"/>
      <c r="D744" s="137"/>
      <c r="E744" s="138"/>
      <c r="F744" s="137"/>
      <c r="G744" s="127"/>
      <c r="H744" s="143"/>
      <c r="I744" s="143"/>
      <c r="K744" s="6"/>
      <c r="L744" s="6"/>
    </row>
    <row r="745" spans="1:12" x14ac:dyDescent="0.2">
      <c r="A745" s="477"/>
      <c r="B745" s="135"/>
      <c r="C745" s="136"/>
      <c r="D745" s="137"/>
      <c r="E745" s="138"/>
      <c r="F745" s="137"/>
      <c r="G745" s="127"/>
      <c r="H745" s="143"/>
      <c r="I745" s="143"/>
      <c r="K745" s="6"/>
      <c r="L745" s="6"/>
    </row>
    <row r="746" spans="1:12" x14ac:dyDescent="0.2">
      <c r="A746" s="477"/>
      <c r="B746" s="135"/>
      <c r="C746" s="136"/>
      <c r="D746" s="137"/>
      <c r="E746" s="138"/>
      <c r="F746" s="137"/>
      <c r="G746" s="127"/>
      <c r="H746" s="143"/>
      <c r="I746" s="143"/>
      <c r="K746" s="6"/>
      <c r="L746" s="6"/>
    </row>
    <row r="747" spans="1:12" x14ac:dyDescent="0.2">
      <c r="A747" s="477"/>
      <c r="B747" s="135"/>
      <c r="C747" s="136"/>
      <c r="D747" s="137"/>
      <c r="E747" s="138"/>
      <c r="F747" s="137"/>
      <c r="G747" s="127"/>
      <c r="H747" s="143"/>
      <c r="I747" s="143"/>
      <c r="K747" s="6"/>
      <c r="L747" s="6"/>
    </row>
    <row r="748" spans="1:12" x14ac:dyDescent="0.2">
      <c r="A748" s="477"/>
      <c r="B748" s="135"/>
      <c r="C748" s="136"/>
      <c r="D748" s="137"/>
      <c r="E748" s="138"/>
      <c r="F748" s="137"/>
      <c r="G748" s="127"/>
      <c r="H748" s="143"/>
      <c r="I748" s="143"/>
      <c r="K748" s="6"/>
      <c r="L748" s="6"/>
    </row>
    <row r="749" spans="1:12" x14ac:dyDescent="0.2">
      <c r="A749" s="477"/>
      <c r="B749" s="135"/>
      <c r="C749" s="136"/>
      <c r="D749" s="137"/>
      <c r="E749" s="138"/>
      <c r="F749" s="137"/>
      <c r="G749" s="127"/>
      <c r="H749" s="143"/>
      <c r="I749" s="143"/>
      <c r="K749" s="6"/>
      <c r="L749" s="6"/>
    </row>
    <row r="750" spans="1:12" x14ac:dyDescent="0.2">
      <c r="A750" s="477"/>
      <c r="B750" s="135"/>
      <c r="C750" s="136"/>
      <c r="D750" s="137"/>
      <c r="E750" s="138"/>
      <c r="F750" s="137"/>
      <c r="G750" s="127"/>
      <c r="H750" s="143"/>
      <c r="I750" s="143"/>
      <c r="K750" s="6"/>
      <c r="L750" s="6"/>
    </row>
    <row r="751" spans="1:12" x14ac:dyDescent="0.2">
      <c r="A751" s="477"/>
      <c r="B751" s="135"/>
      <c r="C751" s="136"/>
      <c r="D751" s="137"/>
      <c r="E751" s="138"/>
      <c r="F751" s="137"/>
      <c r="G751" s="127"/>
      <c r="H751" s="143"/>
      <c r="I751" s="143"/>
      <c r="K751" s="6"/>
      <c r="L751" s="6"/>
    </row>
    <row r="752" spans="1:12" x14ac:dyDescent="0.2">
      <c r="A752" s="477"/>
      <c r="B752" s="135"/>
      <c r="C752" s="136"/>
      <c r="D752" s="137"/>
      <c r="E752" s="138"/>
      <c r="F752" s="137"/>
      <c r="G752" s="127"/>
      <c r="H752" s="143"/>
      <c r="I752" s="143"/>
      <c r="K752" s="6"/>
      <c r="L752" s="6"/>
    </row>
    <row r="753" spans="1:12" x14ac:dyDescent="0.2">
      <c r="A753" s="477"/>
      <c r="B753" s="135"/>
      <c r="C753" s="136"/>
      <c r="D753" s="137"/>
      <c r="E753" s="138"/>
      <c r="F753" s="137"/>
      <c r="G753" s="127"/>
      <c r="H753" s="143"/>
      <c r="I753" s="143"/>
      <c r="K753" s="6"/>
      <c r="L753" s="6"/>
    </row>
    <row r="754" spans="1:12" x14ac:dyDescent="0.2">
      <c r="A754" s="477"/>
      <c r="B754" s="135"/>
      <c r="C754" s="136"/>
      <c r="D754" s="137"/>
      <c r="E754" s="138"/>
      <c r="F754" s="137"/>
      <c r="G754" s="127"/>
      <c r="H754" s="143"/>
      <c r="I754" s="143"/>
      <c r="K754" s="6"/>
      <c r="L754" s="6"/>
    </row>
    <row r="755" spans="1:12" x14ac:dyDescent="0.2">
      <c r="A755" s="477"/>
      <c r="B755" s="135"/>
      <c r="C755" s="136"/>
      <c r="D755" s="137"/>
      <c r="E755" s="138"/>
      <c r="F755" s="137"/>
      <c r="G755" s="127"/>
      <c r="H755" s="143"/>
      <c r="I755" s="143"/>
      <c r="K755" s="6"/>
      <c r="L755" s="6"/>
    </row>
    <row r="756" spans="1:12" x14ac:dyDescent="0.2">
      <c r="A756" s="477"/>
      <c r="B756" s="135"/>
      <c r="C756" s="136"/>
      <c r="D756" s="137"/>
      <c r="E756" s="138"/>
      <c r="F756" s="137"/>
      <c r="G756" s="127"/>
      <c r="H756" s="143"/>
      <c r="I756" s="143"/>
      <c r="K756" s="6"/>
      <c r="L756" s="6"/>
    </row>
    <row r="757" spans="1:12" x14ac:dyDescent="0.2">
      <c r="A757" s="477"/>
      <c r="B757" s="135"/>
      <c r="C757" s="136"/>
      <c r="D757" s="137"/>
      <c r="E757" s="138"/>
      <c r="F757" s="137"/>
      <c r="G757" s="127"/>
      <c r="H757" s="143"/>
      <c r="I757" s="143"/>
      <c r="K757" s="6"/>
      <c r="L757" s="6"/>
    </row>
    <row r="758" spans="1:12" x14ac:dyDescent="0.2">
      <c r="A758" s="477"/>
      <c r="B758" s="135"/>
      <c r="C758" s="136"/>
      <c r="D758" s="137"/>
      <c r="E758" s="138"/>
      <c r="F758" s="137"/>
      <c r="G758" s="127"/>
      <c r="H758" s="143"/>
      <c r="I758" s="143"/>
      <c r="K758" s="6"/>
      <c r="L758" s="6"/>
    </row>
    <row r="759" spans="1:12" x14ac:dyDescent="0.2">
      <c r="A759" s="477"/>
      <c r="B759" s="135"/>
      <c r="C759" s="136"/>
      <c r="D759" s="137"/>
      <c r="E759" s="138"/>
      <c r="F759" s="137"/>
      <c r="G759" s="127"/>
      <c r="H759" s="143"/>
      <c r="I759" s="143"/>
      <c r="K759" s="6"/>
      <c r="L759" s="6"/>
    </row>
    <row r="760" spans="1:12" x14ac:dyDescent="0.2">
      <c r="A760" s="477"/>
      <c r="B760" s="135"/>
      <c r="C760" s="136"/>
      <c r="D760" s="137"/>
      <c r="E760" s="138"/>
      <c r="F760" s="137"/>
      <c r="G760" s="127"/>
      <c r="H760" s="143"/>
      <c r="I760" s="143"/>
      <c r="K760" s="6"/>
      <c r="L760" s="6"/>
    </row>
    <row r="761" spans="1:12" x14ac:dyDescent="0.2">
      <c r="A761" s="477"/>
      <c r="B761" s="135"/>
      <c r="C761" s="136"/>
      <c r="D761" s="137"/>
      <c r="E761" s="138"/>
      <c r="F761" s="137"/>
      <c r="G761" s="127"/>
      <c r="H761" s="143"/>
      <c r="I761" s="143"/>
      <c r="K761" s="6"/>
      <c r="L761" s="6"/>
    </row>
    <row r="762" spans="1:12" x14ac:dyDescent="0.2">
      <c r="A762" s="477"/>
      <c r="B762" s="135"/>
      <c r="C762" s="136"/>
      <c r="D762" s="137"/>
      <c r="E762" s="138"/>
      <c r="F762" s="137"/>
      <c r="G762" s="127"/>
      <c r="H762" s="143"/>
      <c r="I762" s="143"/>
      <c r="K762" s="6"/>
      <c r="L762" s="6"/>
    </row>
    <row r="763" spans="1:12" x14ac:dyDescent="0.2">
      <c r="A763" s="477"/>
      <c r="B763" s="135"/>
      <c r="C763" s="136"/>
      <c r="D763" s="137"/>
      <c r="E763" s="138"/>
      <c r="F763" s="137"/>
      <c r="G763" s="127"/>
      <c r="H763" s="143"/>
      <c r="I763" s="143"/>
      <c r="K763" s="6"/>
      <c r="L763" s="6"/>
    </row>
    <row r="764" spans="1:12" x14ac:dyDescent="0.2">
      <c r="A764" s="477"/>
      <c r="B764" s="135"/>
      <c r="C764" s="136"/>
      <c r="D764" s="137"/>
      <c r="E764" s="138"/>
      <c r="F764" s="137"/>
      <c r="G764" s="127"/>
      <c r="H764" s="143"/>
      <c r="I764" s="143"/>
      <c r="K764" s="6"/>
      <c r="L764" s="6"/>
    </row>
    <row r="765" spans="1:12" x14ac:dyDescent="0.2">
      <c r="A765" s="477"/>
      <c r="B765" s="135"/>
      <c r="C765" s="136"/>
      <c r="D765" s="137"/>
      <c r="E765" s="138"/>
      <c r="F765" s="137"/>
      <c r="G765" s="127"/>
      <c r="H765" s="143"/>
      <c r="I765" s="143"/>
      <c r="K765" s="6"/>
      <c r="L765" s="6"/>
    </row>
    <row r="766" spans="1:12" x14ac:dyDescent="0.2">
      <c r="A766" s="477"/>
      <c r="B766" s="135"/>
      <c r="C766" s="136"/>
      <c r="D766" s="137"/>
      <c r="E766" s="138"/>
      <c r="F766" s="137"/>
      <c r="G766" s="127"/>
      <c r="H766" s="143"/>
      <c r="I766" s="143"/>
      <c r="K766" s="6"/>
      <c r="L766" s="6"/>
    </row>
    <row r="767" spans="1:12" x14ac:dyDescent="0.2">
      <c r="A767" s="477"/>
      <c r="B767" s="135"/>
      <c r="C767" s="136"/>
      <c r="D767" s="137"/>
      <c r="E767" s="138"/>
      <c r="F767" s="137"/>
      <c r="G767" s="127"/>
      <c r="H767" s="143"/>
      <c r="I767" s="143"/>
      <c r="K767" s="6"/>
      <c r="L767" s="6"/>
    </row>
    <row r="768" spans="1:12" x14ac:dyDescent="0.2">
      <c r="A768" s="477"/>
      <c r="B768" s="135"/>
      <c r="C768" s="136"/>
      <c r="D768" s="137"/>
      <c r="E768" s="138"/>
      <c r="F768" s="137"/>
      <c r="G768" s="127"/>
      <c r="H768" s="143"/>
      <c r="I768" s="143"/>
      <c r="K768" s="6"/>
      <c r="L768" s="6"/>
    </row>
    <row r="769" spans="1:12" x14ac:dyDescent="0.2">
      <c r="A769" s="477"/>
      <c r="B769" s="135"/>
      <c r="C769" s="136"/>
      <c r="D769" s="137"/>
      <c r="E769" s="138"/>
      <c r="F769" s="137"/>
      <c r="G769" s="127"/>
      <c r="H769" s="143"/>
      <c r="I769" s="143"/>
      <c r="K769" s="6"/>
      <c r="L769" s="6"/>
    </row>
    <row r="770" spans="1:12" x14ac:dyDescent="0.2">
      <c r="A770" s="477"/>
      <c r="B770" s="135"/>
      <c r="C770" s="136"/>
      <c r="D770" s="137"/>
      <c r="E770" s="138"/>
      <c r="F770" s="137"/>
      <c r="G770" s="127"/>
      <c r="H770" s="143"/>
      <c r="I770" s="143"/>
      <c r="K770" s="6"/>
      <c r="L770" s="6"/>
    </row>
    <row r="771" spans="1:12" x14ac:dyDescent="0.2">
      <c r="A771" s="477"/>
      <c r="B771" s="135"/>
      <c r="C771" s="136"/>
      <c r="D771" s="137"/>
      <c r="E771" s="138"/>
      <c r="F771" s="137"/>
      <c r="G771" s="127"/>
      <c r="H771" s="143"/>
      <c r="I771" s="143"/>
      <c r="K771" s="6"/>
      <c r="L771" s="6"/>
    </row>
    <row r="772" spans="1:12" x14ac:dyDescent="0.2">
      <c r="A772" s="477"/>
      <c r="B772" s="135"/>
      <c r="C772" s="136"/>
      <c r="D772" s="137"/>
      <c r="E772" s="138"/>
      <c r="F772" s="137"/>
      <c r="G772" s="127"/>
      <c r="H772" s="143"/>
      <c r="I772" s="143"/>
      <c r="K772" s="6"/>
      <c r="L772" s="6"/>
    </row>
    <row r="773" spans="1:12" x14ac:dyDescent="0.2">
      <c r="A773" s="477"/>
      <c r="B773" s="135"/>
      <c r="C773" s="136"/>
      <c r="D773" s="137"/>
      <c r="E773" s="138"/>
      <c r="F773" s="137"/>
      <c r="G773" s="127"/>
      <c r="H773" s="143"/>
      <c r="I773" s="143"/>
      <c r="K773" s="6"/>
      <c r="L773" s="6"/>
    </row>
    <row r="774" spans="1:12" x14ac:dyDescent="0.2">
      <c r="A774" s="477"/>
      <c r="B774" s="135"/>
      <c r="C774" s="136"/>
      <c r="D774" s="137"/>
      <c r="E774" s="138"/>
      <c r="F774" s="137"/>
      <c r="G774" s="127"/>
      <c r="H774" s="143"/>
      <c r="I774" s="143"/>
      <c r="K774" s="6"/>
      <c r="L774" s="6"/>
    </row>
    <row r="775" spans="1:12" x14ac:dyDescent="0.2">
      <c r="A775" s="477"/>
      <c r="B775" s="135"/>
      <c r="C775" s="136"/>
      <c r="D775" s="137"/>
      <c r="E775" s="138"/>
      <c r="F775" s="137"/>
      <c r="G775" s="127"/>
      <c r="H775" s="143"/>
      <c r="I775" s="143"/>
      <c r="K775" s="6"/>
      <c r="L775" s="6"/>
    </row>
    <row r="776" spans="1:12" x14ac:dyDescent="0.2">
      <c r="A776" s="477"/>
      <c r="B776" s="135"/>
      <c r="C776" s="136"/>
      <c r="D776" s="137"/>
      <c r="E776" s="138"/>
      <c r="F776" s="137"/>
      <c r="G776" s="127"/>
      <c r="H776" s="143"/>
      <c r="I776" s="143"/>
      <c r="K776" s="6"/>
      <c r="L776" s="6"/>
    </row>
    <row r="777" spans="1:12" x14ac:dyDescent="0.2">
      <c r="A777" s="477"/>
      <c r="B777" s="135"/>
      <c r="C777" s="136"/>
      <c r="D777" s="137"/>
      <c r="E777" s="138"/>
      <c r="F777" s="137"/>
      <c r="G777" s="127"/>
      <c r="H777" s="143"/>
      <c r="I777" s="143"/>
      <c r="K777" s="6"/>
      <c r="L777" s="6"/>
    </row>
    <row r="778" spans="1:12" x14ac:dyDescent="0.2">
      <c r="A778" s="477"/>
      <c r="B778" s="135"/>
      <c r="C778" s="136"/>
      <c r="D778" s="137"/>
      <c r="E778" s="138"/>
      <c r="F778" s="137"/>
      <c r="G778" s="127"/>
      <c r="H778" s="143"/>
      <c r="I778" s="143"/>
      <c r="K778" s="6"/>
      <c r="L778" s="6"/>
    </row>
    <row r="779" spans="1:12" x14ac:dyDescent="0.2">
      <c r="A779" s="477"/>
      <c r="B779" s="135"/>
      <c r="C779" s="136"/>
      <c r="D779" s="137"/>
      <c r="E779" s="138"/>
      <c r="F779" s="137"/>
      <c r="G779" s="127"/>
      <c r="H779" s="143"/>
      <c r="I779" s="143"/>
      <c r="K779" s="6"/>
      <c r="L779" s="6"/>
    </row>
    <row r="780" spans="1:12" x14ac:dyDescent="0.2">
      <c r="A780" s="477"/>
      <c r="B780" s="135"/>
      <c r="C780" s="136"/>
      <c r="D780" s="137"/>
      <c r="E780" s="138"/>
      <c r="F780" s="137"/>
      <c r="G780" s="127"/>
      <c r="H780" s="143"/>
      <c r="I780" s="143"/>
      <c r="K780" s="6"/>
      <c r="L780" s="6"/>
    </row>
    <row r="781" spans="1:12" x14ac:dyDescent="0.2">
      <c r="A781" s="477"/>
      <c r="B781" s="135"/>
      <c r="C781" s="136"/>
      <c r="D781" s="137"/>
      <c r="E781" s="138"/>
      <c r="F781" s="137"/>
      <c r="G781" s="127"/>
      <c r="H781" s="143"/>
      <c r="I781" s="143"/>
      <c r="K781" s="6"/>
      <c r="L781" s="6"/>
    </row>
    <row r="782" spans="1:12" x14ac:dyDescent="0.2">
      <c r="A782" s="477"/>
      <c r="B782" s="135"/>
      <c r="C782" s="136"/>
      <c r="D782" s="137"/>
      <c r="E782" s="138"/>
      <c r="F782" s="137"/>
      <c r="G782" s="127"/>
      <c r="H782" s="143"/>
      <c r="I782" s="143"/>
      <c r="K782" s="6"/>
      <c r="L782" s="6"/>
    </row>
    <row r="783" spans="1:12" x14ac:dyDescent="0.2">
      <c r="A783" s="477"/>
      <c r="B783" s="135"/>
      <c r="C783" s="136"/>
      <c r="D783" s="137"/>
      <c r="E783" s="138"/>
      <c r="F783" s="137"/>
      <c r="G783" s="127"/>
      <c r="H783" s="143"/>
      <c r="I783" s="143"/>
      <c r="K783" s="6"/>
      <c r="L783" s="6"/>
    </row>
    <row r="784" spans="1:12" x14ac:dyDescent="0.2">
      <c r="A784" s="477"/>
      <c r="B784" s="135"/>
      <c r="C784" s="136"/>
      <c r="D784" s="137"/>
      <c r="E784" s="138"/>
      <c r="F784" s="137"/>
      <c r="G784" s="127"/>
      <c r="H784" s="143"/>
      <c r="I784" s="143"/>
      <c r="K784" s="6"/>
      <c r="L784" s="6"/>
    </row>
    <row r="785" spans="1:12" x14ac:dyDescent="0.2">
      <c r="A785" s="477"/>
      <c r="B785" s="135"/>
      <c r="C785" s="136"/>
      <c r="D785" s="137"/>
      <c r="E785" s="138"/>
      <c r="F785" s="137"/>
      <c r="G785" s="127"/>
      <c r="H785" s="143"/>
      <c r="I785" s="143"/>
      <c r="K785" s="6"/>
      <c r="L785" s="6"/>
    </row>
    <row r="786" spans="1:12" x14ac:dyDescent="0.2">
      <c r="A786" s="477"/>
      <c r="B786" s="135"/>
      <c r="C786" s="136"/>
      <c r="D786" s="137"/>
      <c r="E786" s="138"/>
      <c r="F786" s="137"/>
      <c r="G786" s="127"/>
      <c r="H786" s="143"/>
      <c r="I786" s="143"/>
      <c r="K786" s="6"/>
      <c r="L786" s="6"/>
    </row>
    <row r="787" spans="1:12" x14ac:dyDescent="0.2">
      <c r="A787" s="477"/>
      <c r="B787" s="135"/>
      <c r="C787" s="136"/>
      <c r="D787" s="137"/>
      <c r="E787" s="138"/>
      <c r="F787" s="137"/>
      <c r="G787" s="127"/>
      <c r="H787" s="143"/>
      <c r="I787" s="143"/>
      <c r="K787" s="6"/>
      <c r="L787" s="6"/>
    </row>
    <row r="788" spans="1:12" x14ac:dyDescent="0.2">
      <c r="A788" s="477"/>
      <c r="B788" s="135"/>
      <c r="C788" s="136"/>
      <c r="D788" s="137"/>
      <c r="E788" s="138"/>
      <c r="F788" s="137"/>
      <c r="G788" s="127"/>
      <c r="H788" s="143"/>
      <c r="I788" s="143"/>
      <c r="K788" s="6"/>
      <c r="L788" s="6"/>
    </row>
    <row r="789" spans="1:12" x14ac:dyDescent="0.2">
      <c r="A789" s="477"/>
      <c r="B789" s="135"/>
      <c r="C789" s="136"/>
      <c r="D789" s="137"/>
      <c r="E789" s="138"/>
      <c r="F789" s="137"/>
      <c r="G789" s="127"/>
      <c r="H789" s="143"/>
      <c r="I789" s="143"/>
      <c r="K789" s="6"/>
      <c r="L789" s="6"/>
    </row>
    <row r="790" spans="1:12" x14ac:dyDescent="0.2">
      <c r="A790" s="477"/>
      <c r="B790" s="135"/>
      <c r="C790" s="136"/>
      <c r="D790" s="137"/>
      <c r="E790" s="138"/>
      <c r="F790" s="137"/>
      <c r="G790" s="127"/>
      <c r="H790" s="143"/>
      <c r="I790" s="143"/>
      <c r="K790" s="6"/>
      <c r="L790" s="6"/>
    </row>
    <row r="791" spans="1:12" x14ac:dyDescent="0.2">
      <c r="A791" s="477"/>
      <c r="B791" s="135"/>
      <c r="C791" s="136"/>
      <c r="D791" s="137"/>
      <c r="E791" s="138"/>
      <c r="F791" s="137"/>
      <c r="G791" s="127"/>
      <c r="H791" s="143"/>
      <c r="I791" s="143"/>
      <c r="K791" s="6"/>
      <c r="L791" s="6"/>
    </row>
    <row r="792" spans="1:12" x14ac:dyDescent="0.2">
      <c r="A792" s="477"/>
      <c r="B792" s="135"/>
      <c r="C792" s="136"/>
      <c r="D792" s="137"/>
      <c r="E792" s="138"/>
      <c r="F792" s="137"/>
      <c r="G792" s="127"/>
      <c r="H792" s="143"/>
      <c r="I792" s="143"/>
      <c r="K792" s="6"/>
      <c r="L792" s="6"/>
    </row>
    <row r="793" spans="1:12" x14ac:dyDescent="0.2">
      <c r="A793" s="477"/>
      <c r="B793" s="135"/>
      <c r="C793" s="136"/>
      <c r="D793" s="137"/>
      <c r="E793" s="138"/>
      <c r="F793" s="137"/>
      <c r="G793" s="127"/>
      <c r="H793" s="143"/>
      <c r="I793" s="143"/>
      <c r="K793" s="6"/>
      <c r="L793" s="6"/>
    </row>
    <row r="794" spans="1:12" x14ac:dyDescent="0.2">
      <c r="A794" s="477"/>
      <c r="B794" s="135"/>
      <c r="C794" s="136"/>
      <c r="D794" s="137"/>
      <c r="E794" s="138"/>
      <c r="F794" s="137"/>
      <c r="G794" s="127"/>
      <c r="H794" s="143"/>
      <c r="I794" s="143"/>
      <c r="K794" s="6"/>
      <c r="L794" s="6"/>
    </row>
    <row r="795" spans="1:12" x14ac:dyDescent="0.2">
      <c r="A795" s="477"/>
      <c r="B795" s="135"/>
      <c r="C795" s="136"/>
      <c r="D795" s="137"/>
      <c r="E795" s="138"/>
      <c r="F795" s="137"/>
      <c r="G795" s="127"/>
      <c r="H795" s="143"/>
      <c r="I795" s="143"/>
      <c r="K795" s="6"/>
      <c r="L795" s="6"/>
    </row>
    <row r="796" spans="1:12" x14ac:dyDescent="0.2">
      <c r="A796" s="477"/>
      <c r="B796" s="135"/>
      <c r="C796" s="136"/>
      <c r="D796" s="137"/>
      <c r="E796" s="138"/>
      <c r="F796" s="137"/>
      <c r="G796" s="127"/>
      <c r="H796" s="143"/>
      <c r="I796" s="143"/>
      <c r="K796" s="6"/>
      <c r="L796" s="6"/>
    </row>
    <row r="797" spans="1:12" x14ac:dyDescent="0.2">
      <c r="A797" s="477"/>
      <c r="B797" s="135"/>
      <c r="C797" s="136"/>
      <c r="D797" s="137"/>
      <c r="E797" s="138"/>
      <c r="F797" s="137"/>
      <c r="G797" s="127"/>
      <c r="H797" s="143"/>
      <c r="I797" s="143"/>
      <c r="K797" s="6"/>
      <c r="L797" s="6"/>
    </row>
    <row r="798" spans="1:12" x14ac:dyDescent="0.2">
      <c r="A798" s="477"/>
      <c r="B798" s="135"/>
      <c r="C798" s="136"/>
      <c r="D798" s="137"/>
      <c r="E798" s="138"/>
      <c r="F798" s="137"/>
      <c r="G798" s="127"/>
      <c r="H798" s="143"/>
      <c r="I798" s="143"/>
      <c r="K798" s="6"/>
      <c r="L798" s="6"/>
    </row>
    <row r="799" spans="1:12" x14ac:dyDescent="0.2">
      <c r="A799" s="477"/>
      <c r="B799" s="135"/>
      <c r="C799" s="136"/>
      <c r="D799" s="137"/>
      <c r="E799" s="138"/>
      <c r="F799" s="137"/>
      <c r="G799" s="127"/>
      <c r="H799" s="143"/>
      <c r="I799" s="143"/>
      <c r="K799" s="6"/>
      <c r="L799" s="6"/>
    </row>
    <row r="800" spans="1:12" x14ac:dyDescent="0.2">
      <c r="A800" s="477"/>
      <c r="B800" s="135"/>
      <c r="C800" s="136"/>
      <c r="D800" s="137"/>
      <c r="E800" s="138"/>
      <c r="F800" s="137"/>
      <c r="G800" s="127"/>
      <c r="H800" s="143"/>
      <c r="I800" s="143"/>
      <c r="K800" s="6"/>
      <c r="L800" s="6"/>
    </row>
    <row r="801" spans="1:12" x14ac:dyDescent="0.2">
      <c r="A801" s="477"/>
      <c r="B801" s="135"/>
      <c r="C801" s="136"/>
      <c r="D801" s="137"/>
      <c r="E801" s="138"/>
      <c r="F801" s="137"/>
      <c r="G801" s="127"/>
      <c r="H801" s="143"/>
      <c r="I801" s="143"/>
      <c r="K801" s="6"/>
      <c r="L801" s="6"/>
    </row>
    <row r="802" spans="1:12" x14ac:dyDescent="0.2">
      <c r="A802" s="477"/>
      <c r="B802" s="135"/>
      <c r="C802" s="136"/>
      <c r="D802" s="137"/>
      <c r="E802" s="138"/>
      <c r="F802" s="137"/>
      <c r="G802" s="127"/>
      <c r="H802" s="143"/>
      <c r="I802" s="143"/>
      <c r="K802" s="6"/>
      <c r="L802" s="6"/>
    </row>
    <row r="803" spans="1:12" x14ac:dyDescent="0.2">
      <c r="A803" s="477"/>
      <c r="B803" s="135"/>
      <c r="C803" s="136"/>
      <c r="D803" s="137"/>
      <c r="E803" s="138"/>
      <c r="F803" s="137"/>
      <c r="G803" s="127"/>
      <c r="H803" s="143"/>
      <c r="I803" s="143"/>
      <c r="K803" s="6"/>
      <c r="L803" s="6"/>
    </row>
    <row r="804" spans="1:12" x14ac:dyDescent="0.2">
      <c r="A804" s="477"/>
      <c r="B804" s="135"/>
      <c r="C804" s="136"/>
      <c r="D804" s="137"/>
      <c r="E804" s="138"/>
      <c r="F804" s="137"/>
      <c r="G804" s="127"/>
      <c r="H804" s="143"/>
      <c r="I804" s="143"/>
      <c r="K804" s="6"/>
      <c r="L804" s="6"/>
    </row>
    <row r="805" spans="1:12" x14ac:dyDescent="0.2">
      <c r="A805" s="477"/>
      <c r="B805" s="135"/>
      <c r="C805" s="136"/>
      <c r="D805" s="137"/>
      <c r="E805" s="138"/>
      <c r="F805" s="137"/>
      <c r="G805" s="127"/>
      <c r="H805" s="143"/>
      <c r="I805" s="143"/>
      <c r="K805" s="6"/>
      <c r="L805" s="6"/>
    </row>
    <row r="806" spans="1:12" x14ac:dyDescent="0.2">
      <c r="A806" s="477"/>
      <c r="B806" s="135"/>
      <c r="C806" s="136"/>
      <c r="D806" s="137"/>
      <c r="E806" s="138"/>
      <c r="F806" s="137"/>
      <c r="G806" s="127"/>
      <c r="H806" s="143"/>
      <c r="I806" s="143"/>
      <c r="K806" s="6"/>
      <c r="L806" s="6"/>
    </row>
    <row r="807" spans="1:12" x14ac:dyDescent="0.2">
      <c r="A807" s="477"/>
      <c r="B807" s="135"/>
      <c r="C807" s="136"/>
      <c r="D807" s="137"/>
      <c r="E807" s="138"/>
      <c r="F807" s="137"/>
      <c r="G807" s="127"/>
      <c r="H807" s="143"/>
      <c r="I807" s="143"/>
      <c r="K807" s="6"/>
      <c r="L807" s="6"/>
    </row>
    <row r="808" spans="1:12" x14ac:dyDescent="0.2">
      <c r="A808" s="477"/>
      <c r="B808" s="135"/>
      <c r="C808" s="136"/>
      <c r="D808" s="137"/>
      <c r="E808" s="138"/>
      <c r="F808" s="137"/>
      <c r="G808" s="127"/>
      <c r="H808" s="143"/>
      <c r="I808" s="143"/>
      <c r="K808" s="6"/>
      <c r="L808" s="6"/>
    </row>
    <row r="809" spans="1:12" x14ac:dyDescent="0.2">
      <c r="A809" s="477"/>
      <c r="B809" s="135"/>
      <c r="C809" s="136"/>
      <c r="D809" s="137"/>
      <c r="E809" s="138"/>
      <c r="F809" s="137"/>
      <c r="G809" s="127"/>
      <c r="H809" s="143"/>
      <c r="I809" s="143"/>
      <c r="K809" s="6"/>
      <c r="L809" s="6"/>
    </row>
    <row r="810" spans="1:12" x14ac:dyDescent="0.2">
      <c r="A810" s="477"/>
      <c r="B810" s="135"/>
      <c r="C810" s="136"/>
      <c r="D810" s="137"/>
      <c r="E810" s="138"/>
      <c r="F810" s="137"/>
      <c r="G810" s="127"/>
      <c r="H810" s="143"/>
      <c r="I810" s="143"/>
      <c r="K810" s="6"/>
      <c r="L810" s="6"/>
    </row>
    <row r="811" spans="1:12" x14ac:dyDescent="0.2">
      <c r="A811" s="477"/>
      <c r="B811" s="135"/>
      <c r="C811" s="136"/>
      <c r="D811" s="137"/>
      <c r="E811" s="138"/>
      <c r="F811" s="137"/>
      <c r="G811" s="127"/>
      <c r="H811" s="143"/>
      <c r="I811" s="143"/>
      <c r="K811" s="6"/>
      <c r="L811" s="6"/>
    </row>
    <row r="812" spans="1:12" x14ac:dyDescent="0.2">
      <c r="A812" s="477"/>
      <c r="B812" s="135"/>
      <c r="C812" s="136"/>
      <c r="D812" s="137"/>
      <c r="E812" s="138"/>
      <c r="F812" s="137"/>
      <c r="G812" s="127"/>
      <c r="H812" s="143"/>
      <c r="I812" s="143"/>
      <c r="K812" s="6"/>
      <c r="L812" s="6"/>
    </row>
    <row r="813" spans="1:12" x14ac:dyDescent="0.2">
      <c r="A813" s="477"/>
      <c r="B813" s="135"/>
      <c r="C813" s="136"/>
      <c r="D813" s="137"/>
      <c r="E813" s="138"/>
      <c r="F813" s="137"/>
      <c r="G813" s="127"/>
      <c r="H813" s="143"/>
      <c r="I813" s="143"/>
      <c r="K813" s="6"/>
      <c r="L813" s="6"/>
    </row>
    <row r="814" spans="1:12" x14ac:dyDescent="0.2">
      <c r="A814" s="477"/>
      <c r="B814" s="135"/>
      <c r="C814" s="136"/>
      <c r="D814" s="137"/>
      <c r="E814" s="138"/>
      <c r="F814" s="137"/>
      <c r="G814" s="127"/>
      <c r="H814" s="143"/>
      <c r="I814" s="143"/>
      <c r="K814" s="6"/>
      <c r="L814" s="6"/>
    </row>
    <row r="815" spans="1:12" x14ac:dyDescent="0.2">
      <c r="A815" s="477"/>
      <c r="B815" s="135"/>
      <c r="C815" s="136"/>
      <c r="D815" s="137"/>
      <c r="E815" s="138"/>
      <c r="F815" s="137"/>
      <c r="G815" s="127"/>
      <c r="H815" s="143"/>
      <c r="I815" s="143"/>
      <c r="K815" s="6"/>
      <c r="L815" s="6"/>
    </row>
    <row r="816" spans="1:12" x14ac:dyDescent="0.2">
      <c r="A816" s="477"/>
      <c r="B816" s="135"/>
      <c r="C816" s="136"/>
      <c r="D816" s="137"/>
      <c r="E816" s="138"/>
      <c r="F816" s="137"/>
      <c r="G816" s="127"/>
      <c r="H816" s="143"/>
      <c r="I816" s="143"/>
      <c r="K816" s="6"/>
      <c r="L816" s="6"/>
    </row>
    <row r="817" spans="1:12" x14ac:dyDescent="0.2">
      <c r="A817" s="477"/>
      <c r="B817" s="135"/>
      <c r="C817" s="136"/>
      <c r="D817" s="137"/>
      <c r="E817" s="138"/>
      <c r="F817" s="137"/>
      <c r="G817" s="127"/>
      <c r="H817" s="143"/>
      <c r="I817" s="143"/>
      <c r="K817" s="6"/>
      <c r="L817" s="6"/>
    </row>
    <row r="818" spans="1:12" x14ac:dyDescent="0.2">
      <c r="A818" s="477"/>
      <c r="B818" s="135"/>
      <c r="C818" s="136"/>
      <c r="D818" s="137"/>
      <c r="E818" s="138"/>
      <c r="F818" s="137"/>
      <c r="G818" s="127"/>
      <c r="H818" s="143"/>
      <c r="I818" s="143"/>
      <c r="K818" s="6"/>
      <c r="L818" s="6"/>
    </row>
    <row r="819" spans="1:12" x14ac:dyDescent="0.2">
      <c r="A819" s="477"/>
      <c r="B819" s="135"/>
      <c r="C819" s="136"/>
      <c r="D819" s="137"/>
      <c r="E819" s="138"/>
      <c r="F819" s="137"/>
      <c r="G819" s="127"/>
      <c r="H819" s="143"/>
      <c r="I819" s="143"/>
      <c r="K819" s="6"/>
      <c r="L819" s="6"/>
    </row>
    <row r="820" spans="1:12" x14ac:dyDescent="0.2">
      <c r="A820" s="477"/>
      <c r="B820" s="135"/>
      <c r="C820" s="136"/>
      <c r="D820" s="137"/>
      <c r="E820" s="138"/>
      <c r="F820" s="137"/>
      <c r="G820" s="127"/>
      <c r="H820" s="143"/>
      <c r="I820" s="143"/>
      <c r="K820" s="6"/>
      <c r="L820" s="6"/>
    </row>
    <row r="821" spans="1:12" x14ac:dyDescent="0.2">
      <c r="A821" s="477"/>
      <c r="B821" s="135"/>
      <c r="C821" s="136"/>
      <c r="D821" s="137"/>
      <c r="E821" s="138"/>
      <c r="F821" s="137"/>
      <c r="G821" s="127"/>
      <c r="H821" s="143"/>
      <c r="I821" s="143"/>
      <c r="K821" s="6"/>
      <c r="L821" s="6"/>
    </row>
    <row r="822" spans="1:12" x14ac:dyDescent="0.2">
      <c r="A822" s="477"/>
      <c r="B822" s="135"/>
      <c r="C822" s="136"/>
      <c r="D822" s="137"/>
      <c r="E822" s="138"/>
      <c r="F822" s="137"/>
      <c r="G822" s="127"/>
      <c r="H822" s="143"/>
      <c r="I822" s="143"/>
      <c r="K822" s="6"/>
      <c r="L822" s="6"/>
    </row>
    <row r="823" spans="1:12" x14ac:dyDescent="0.2">
      <c r="A823" s="477"/>
      <c r="B823" s="135"/>
      <c r="C823" s="136"/>
      <c r="D823" s="137"/>
      <c r="E823" s="138"/>
      <c r="F823" s="137"/>
      <c r="G823" s="127"/>
      <c r="H823" s="143"/>
      <c r="I823" s="143"/>
      <c r="K823" s="6"/>
      <c r="L823" s="6"/>
    </row>
    <row r="824" spans="1:12" x14ac:dyDescent="0.2">
      <c r="A824" s="477"/>
      <c r="B824" s="135"/>
      <c r="C824" s="136"/>
      <c r="D824" s="137"/>
      <c r="E824" s="138"/>
      <c r="F824" s="137"/>
      <c r="G824" s="127"/>
      <c r="H824" s="143"/>
      <c r="I824" s="143"/>
      <c r="K824" s="6"/>
      <c r="L824" s="6"/>
    </row>
    <row r="825" spans="1:12" x14ac:dyDescent="0.2">
      <c r="A825" s="477"/>
      <c r="B825" s="135"/>
      <c r="C825" s="136"/>
      <c r="D825" s="137"/>
      <c r="E825" s="138"/>
      <c r="F825" s="137"/>
      <c r="G825" s="127"/>
      <c r="H825" s="143"/>
      <c r="I825" s="143"/>
      <c r="K825" s="6"/>
      <c r="L825" s="6"/>
    </row>
    <row r="826" spans="1:12" x14ac:dyDescent="0.2">
      <c r="A826" s="477"/>
      <c r="B826" s="135"/>
      <c r="C826" s="136"/>
      <c r="D826" s="137"/>
      <c r="E826" s="138"/>
      <c r="F826" s="137"/>
      <c r="G826" s="127"/>
      <c r="H826" s="143"/>
      <c r="I826" s="143"/>
      <c r="K826" s="6"/>
      <c r="L826" s="6"/>
    </row>
    <row r="827" spans="1:12" x14ac:dyDescent="0.2">
      <c r="A827" s="477"/>
      <c r="B827" s="135"/>
      <c r="C827" s="136"/>
      <c r="D827" s="137"/>
      <c r="E827" s="138"/>
      <c r="F827" s="137"/>
      <c r="G827" s="127"/>
      <c r="H827" s="143"/>
      <c r="I827" s="143"/>
      <c r="K827" s="6"/>
      <c r="L827" s="6"/>
    </row>
    <row r="828" spans="1:12" x14ac:dyDescent="0.2">
      <c r="A828" s="477"/>
      <c r="B828" s="135"/>
      <c r="C828" s="136"/>
      <c r="D828" s="137"/>
      <c r="E828" s="138"/>
      <c r="F828" s="137"/>
      <c r="G828" s="127"/>
      <c r="H828" s="143"/>
      <c r="I828" s="143"/>
      <c r="K828" s="6"/>
      <c r="L828" s="6"/>
    </row>
    <row r="829" spans="1:12" x14ac:dyDescent="0.2">
      <c r="A829" s="477"/>
      <c r="B829" s="135"/>
      <c r="C829" s="136"/>
      <c r="D829" s="137"/>
      <c r="E829" s="138"/>
      <c r="F829" s="137"/>
      <c r="G829" s="127"/>
      <c r="H829" s="143"/>
      <c r="I829" s="143"/>
      <c r="K829" s="6"/>
      <c r="L829" s="6"/>
    </row>
    <row r="830" spans="1:12" x14ac:dyDescent="0.2">
      <c r="A830" s="477"/>
      <c r="B830" s="135"/>
      <c r="C830" s="136"/>
      <c r="D830" s="137"/>
      <c r="E830" s="138"/>
      <c r="F830" s="137"/>
      <c r="G830" s="127"/>
      <c r="H830" s="143"/>
      <c r="I830" s="143"/>
      <c r="K830" s="6"/>
      <c r="L830" s="6"/>
    </row>
    <row r="831" spans="1:12" x14ac:dyDescent="0.2">
      <c r="A831" s="477"/>
      <c r="B831" s="135"/>
      <c r="C831" s="136"/>
      <c r="D831" s="137"/>
      <c r="E831" s="138"/>
      <c r="F831" s="137"/>
      <c r="G831" s="127"/>
      <c r="H831" s="143"/>
      <c r="I831" s="143"/>
      <c r="K831" s="6"/>
      <c r="L831" s="6"/>
    </row>
    <row r="832" spans="1:12" x14ac:dyDescent="0.2">
      <c r="A832" s="477"/>
      <c r="B832" s="135"/>
      <c r="C832" s="136"/>
      <c r="D832" s="137"/>
      <c r="E832" s="138"/>
      <c r="F832" s="137"/>
      <c r="G832" s="127"/>
      <c r="H832" s="143"/>
      <c r="I832" s="143"/>
      <c r="K832" s="6"/>
      <c r="L832" s="6"/>
    </row>
    <row r="833" spans="1:12" x14ac:dyDescent="0.2">
      <c r="A833" s="477"/>
      <c r="B833" s="135"/>
      <c r="C833" s="136"/>
      <c r="D833" s="137"/>
      <c r="E833" s="138"/>
      <c r="F833" s="137"/>
      <c r="G833" s="127"/>
      <c r="H833" s="143"/>
      <c r="I833" s="143"/>
      <c r="K833" s="6"/>
      <c r="L833" s="6"/>
    </row>
    <row r="834" spans="1:12" x14ac:dyDescent="0.2">
      <c r="A834" s="477"/>
      <c r="B834" s="135"/>
      <c r="C834" s="136"/>
      <c r="D834" s="137"/>
      <c r="E834" s="138"/>
      <c r="F834" s="137"/>
      <c r="G834" s="127"/>
      <c r="H834" s="143"/>
      <c r="I834" s="143"/>
      <c r="K834" s="6"/>
      <c r="L834" s="6"/>
    </row>
    <row r="835" spans="1:12" x14ac:dyDescent="0.2">
      <c r="A835" s="477"/>
      <c r="B835" s="135"/>
      <c r="C835" s="136"/>
      <c r="D835" s="137"/>
      <c r="E835" s="138"/>
      <c r="F835" s="137"/>
      <c r="G835" s="127"/>
      <c r="H835" s="143"/>
      <c r="I835" s="143"/>
      <c r="K835" s="6"/>
      <c r="L835" s="6"/>
    </row>
    <row r="836" spans="1:12" x14ac:dyDescent="0.2">
      <c r="A836" s="477"/>
      <c r="B836" s="135"/>
      <c r="C836" s="136"/>
      <c r="D836" s="137"/>
      <c r="E836" s="138"/>
      <c r="F836" s="137"/>
      <c r="G836" s="127"/>
      <c r="H836" s="143"/>
      <c r="I836" s="143"/>
      <c r="K836" s="6"/>
      <c r="L836" s="6"/>
    </row>
    <row r="837" spans="1:12" x14ac:dyDescent="0.2">
      <c r="A837" s="477"/>
      <c r="B837" s="135"/>
      <c r="C837" s="136"/>
      <c r="D837" s="137"/>
      <c r="E837" s="138"/>
      <c r="F837" s="137"/>
      <c r="G837" s="127"/>
      <c r="H837" s="143"/>
      <c r="I837" s="143"/>
      <c r="K837" s="6"/>
      <c r="L837" s="6"/>
    </row>
    <row r="838" spans="1:12" x14ac:dyDescent="0.2">
      <c r="A838" s="477"/>
      <c r="B838" s="135"/>
      <c r="C838" s="136"/>
      <c r="D838" s="137"/>
      <c r="E838" s="138"/>
      <c r="F838" s="137"/>
      <c r="G838" s="127"/>
      <c r="H838" s="143"/>
      <c r="I838" s="143"/>
      <c r="K838" s="6"/>
      <c r="L838" s="6"/>
    </row>
    <row r="839" spans="1:12" x14ac:dyDescent="0.2">
      <c r="A839" s="477"/>
      <c r="B839" s="135"/>
      <c r="C839" s="136"/>
      <c r="D839" s="137"/>
      <c r="E839" s="138"/>
      <c r="F839" s="137"/>
      <c r="G839" s="127"/>
      <c r="H839" s="143"/>
      <c r="I839" s="143"/>
      <c r="K839" s="6"/>
      <c r="L839" s="6"/>
    </row>
    <row r="840" spans="1:12" x14ac:dyDescent="0.2">
      <c r="A840" s="477"/>
      <c r="B840" s="135"/>
      <c r="C840" s="136"/>
      <c r="D840" s="137"/>
      <c r="E840" s="138"/>
      <c r="F840" s="137"/>
      <c r="G840" s="127"/>
      <c r="H840" s="143"/>
      <c r="I840" s="143"/>
      <c r="K840" s="6"/>
      <c r="L840" s="6"/>
    </row>
    <row r="841" spans="1:12" x14ac:dyDescent="0.2">
      <c r="A841" s="477"/>
      <c r="B841" s="135"/>
      <c r="C841" s="136"/>
      <c r="D841" s="137"/>
      <c r="E841" s="138"/>
      <c r="F841" s="137"/>
      <c r="G841" s="127"/>
      <c r="H841" s="143"/>
      <c r="I841" s="143"/>
      <c r="K841" s="6"/>
      <c r="L841" s="6"/>
    </row>
    <row r="842" spans="1:12" x14ac:dyDescent="0.2">
      <c r="A842" s="477"/>
      <c r="B842" s="135"/>
      <c r="C842" s="136"/>
      <c r="D842" s="137"/>
      <c r="E842" s="138"/>
      <c r="F842" s="137"/>
      <c r="G842" s="127"/>
      <c r="H842" s="143"/>
      <c r="I842" s="143"/>
      <c r="K842" s="6"/>
      <c r="L842" s="6"/>
    </row>
    <row r="843" spans="1:12" x14ac:dyDescent="0.2">
      <c r="A843" s="477"/>
      <c r="B843" s="135"/>
      <c r="C843" s="136"/>
      <c r="D843" s="137"/>
      <c r="E843" s="138"/>
      <c r="F843" s="137"/>
      <c r="G843" s="127"/>
      <c r="H843" s="143"/>
      <c r="I843" s="143"/>
      <c r="K843" s="6"/>
      <c r="L843" s="6"/>
    </row>
    <row r="844" spans="1:12" x14ac:dyDescent="0.2">
      <c r="A844" s="477"/>
      <c r="B844" s="135"/>
      <c r="C844" s="136"/>
      <c r="D844" s="137"/>
      <c r="E844" s="138"/>
      <c r="F844" s="137"/>
      <c r="G844" s="127"/>
      <c r="H844" s="143"/>
      <c r="I844" s="143"/>
      <c r="K844" s="6"/>
      <c r="L844" s="6"/>
    </row>
    <row r="845" spans="1:12" x14ac:dyDescent="0.2">
      <c r="A845" s="477"/>
      <c r="B845" s="135"/>
      <c r="C845" s="136"/>
      <c r="D845" s="137"/>
      <c r="E845" s="138"/>
      <c r="F845" s="137"/>
      <c r="G845" s="127"/>
      <c r="H845" s="143"/>
      <c r="I845" s="143"/>
      <c r="K845" s="6"/>
      <c r="L845" s="6"/>
    </row>
    <row r="846" spans="1:12" x14ac:dyDescent="0.2">
      <c r="A846" s="477"/>
      <c r="B846" s="135"/>
      <c r="C846" s="136"/>
      <c r="D846" s="137"/>
      <c r="E846" s="138"/>
      <c r="F846" s="137"/>
      <c r="G846" s="127"/>
      <c r="H846" s="143"/>
      <c r="I846" s="143"/>
      <c r="K846" s="6"/>
      <c r="L846" s="6"/>
    </row>
    <row r="847" spans="1:12" x14ac:dyDescent="0.2">
      <c r="A847" s="477"/>
      <c r="B847" s="135"/>
      <c r="C847" s="136"/>
      <c r="D847" s="137"/>
      <c r="E847" s="138"/>
      <c r="F847" s="137"/>
      <c r="G847" s="127"/>
      <c r="H847" s="143"/>
      <c r="I847" s="143"/>
      <c r="K847" s="6"/>
      <c r="L847" s="6"/>
    </row>
    <row r="848" spans="1:12" x14ac:dyDescent="0.2">
      <c r="A848" s="477"/>
      <c r="B848" s="135"/>
      <c r="C848" s="136"/>
      <c r="D848" s="137"/>
      <c r="E848" s="138"/>
      <c r="F848" s="137"/>
      <c r="G848" s="127"/>
      <c r="H848" s="143"/>
      <c r="I848" s="143"/>
      <c r="K848" s="6"/>
      <c r="L848" s="6"/>
    </row>
    <row r="849" spans="1:12" x14ac:dyDescent="0.2">
      <c r="A849" s="477"/>
      <c r="B849" s="135"/>
      <c r="C849" s="136"/>
      <c r="D849" s="137"/>
      <c r="E849" s="138"/>
      <c r="F849" s="137"/>
      <c r="G849" s="127"/>
      <c r="H849" s="143"/>
      <c r="I849" s="143"/>
      <c r="K849" s="6"/>
      <c r="L849" s="6"/>
    </row>
    <row r="850" spans="1:12" x14ac:dyDescent="0.2">
      <c r="A850" s="477"/>
      <c r="B850" s="135"/>
      <c r="C850" s="136"/>
      <c r="D850" s="137"/>
      <c r="E850" s="138"/>
      <c r="F850" s="137"/>
      <c r="G850" s="127"/>
      <c r="H850" s="143"/>
      <c r="I850" s="143"/>
      <c r="K850" s="6"/>
      <c r="L850" s="6"/>
    </row>
    <row r="851" spans="1:12" x14ac:dyDescent="0.2">
      <c r="A851" s="477"/>
      <c r="B851" s="135"/>
      <c r="C851" s="136"/>
      <c r="D851" s="137"/>
      <c r="E851" s="138"/>
      <c r="F851" s="137"/>
      <c r="G851" s="127"/>
      <c r="H851" s="143"/>
      <c r="I851" s="143"/>
      <c r="K851" s="6"/>
      <c r="L851" s="6"/>
    </row>
    <row r="852" spans="1:12" x14ac:dyDescent="0.2">
      <c r="A852" s="477"/>
      <c r="B852" s="135"/>
      <c r="C852" s="136"/>
      <c r="D852" s="137"/>
      <c r="E852" s="138"/>
      <c r="F852" s="137"/>
      <c r="G852" s="127"/>
      <c r="H852" s="143"/>
      <c r="I852" s="143"/>
      <c r="K852" s="6"/>
      <c r="L852" s="6"/>
    </row>
    <row r="853" spans="1:12" x14ac:dyDescent="0.2">
      <c r="A853" s="477"/>
      <c r="B853" s="135"/>
      <c r="C853" s="136"/>
      <c r="D853" s="137"/>
      <c r="E853" s="138"/>
      <c r="F853" s="137"/>
      <c r="G853" s="127"/>
      <c r="H853" s="143"/>
      <c r="I853" s="143"/>
      <c r="K853" s="6"/>
      <c r="L853" s="6"/>
    </row>
    <row r="854" spans="1:12" x14ac:dyDescent="0.2">
      <c r="A854" s="477"/>
      <c r="B854" s="135"/>
      <c r="C854" s="136"/>
      <c r="D854" s="137"/>
      <c r="E854" s="138"/>
      <c r="F854" s="137"/>
      <c r="G854" s="127"/>
      <c r="H854" s="143"/>
      <c r="I854" s="143"/>
      <c r="K854" s="6"/>
      <c r="L854" s="6"/>
    </row>
    <row r="855" spans="1:12" x14ac:dyDescent="0.2">
      <c r="A855" s="477"/>
      <c r="B855" s="135"/>
      <c r="C855" s="136"/>
      <c r="D855" s="137"/>
      <c r="E855" s="138"/>
      <c r="F855" s="137"/>
      <c r="G855" s="127"/>
      <c r="H855" s="143"/>
      <c r="I855" s="143"/>
      <c r="K855" s="6"/>
      <c r="L855" s="6"/>
    </row>
    <row r="856" spans="1:12" x14ac:dyDescent="0.2">
      <c r="A856" s="477"/>
      <c r="B856" s="135"/>
      <c r="C856" s="136"/>
      <c r="D856" s="137"/>
      <c r="E856" s="138"/>
      <c r="F856" s="137"/>
      <c r="G856" s="127"/>
      <c r="H856" s="143"/>
      <c r="I856" s="143"/>
      <c r="K856" s="6"/>
      <c r="L856" s="6"/>
    </row>
    <row r="857" spans="1:12" x14ac:dyDescent="0.2">
      <c r="A857" s="477"/>
      <c r="B857" s="135"/>
      <c r="C857" s="136"/>
      <c r="D857" s="137"/>
      <c r="E857" s="138"/>
      <c r="F857" s="137"/>
      <c r="G857" s="127"/>
      <c r="H857" s="143"/>
      <c r="I857" s="143"/>
      <c r="K857" s="6"/>
      <c r="L857" s="6"/>
    </row>
    <row r="858" spans="1:12" x14ac:dyDescent="0.2">
      <c r="A858" s="477"/>
      <c r="B858" s="135"/>
      <c r="C858" s="136"/>
      <c r="D858" s="137"/>
      <c r="E858" s="138"/>
      <c r="F858" s="137"/>
      <c r="G858" s="127"/>
      <c r="H858" s="143"/>
      <c r="I858" s="143"/>
      <c r="K858" s="6"/>
      <c r="L858" s="6"/>
    </row>
    <row r="859" spans="1:12" x14ac:dyDescent="0.2">
      <c r="A859" s="477"/>
      <c r="B859" s="135"/>
      <c r="C859" s="136"/>
      <c r="D859" s="137"/>
      <c r="E859" s="138"/>
      <c r="F859" s="137"/>
      <c r="G859" s="127"/>
      <c r="H859" s="143"/>
      <c r="I859" s="143"/>
      <c r="K859" s="6"/>
      <c r="L859" s="6"/>
    </row>
    <row r="860" spans="1:12" x14ac:dyDescent="0.2">
      <c r="A860" s="477"/>
      <c r="B860" s="135"/>
      <c r="C860" s="136"/>
      <c r="D860" s="137"/>
      <c r="E860" s="138"/>
      <c r="F860" s="137"/>
      <c r="G860" s="127"/>
      <c r="H860" s="143"/>
      <c r="I860" s="143"/>
      <c r="K860" s="6"/>
      <c r="L860" s="6"/>
    </row>
    <row r="861" spans="1:12" x14ac:dyDescent="0.2">
      <c r="A861" s="477"/>
      <c r="B861" s="135"/>
      <c r="C861" s="136"/>
      <c r="D861" s="137"/>
      <c r="E861" s="138"/>
      <c r="F861" s="137"/>
      <c r="G861" s="127"/>
      <c r="H861" s="143"/>
      <c r="I861" s="143"/>
      <c r="K861" s="6"/>
      <c r="L861" s="6"/>
    </row>
    <row r="862" spans="1:12" x14ac:dyDescent="0.2">
      <c r="A862" s="477"/>
      <c r="B862" s="135"/>
      <c r="C862" s="136"/>
      <c r="D862" s="137"/>
      <c r="E862" s="138"/>
      <c r="F862" s="137"/>
      <c r="G862" s="127"/>
      <c r="H862" s="143"/>
      <c r="I862" s="143"/>
      <c r="K862" s="6"/>
      <c r="L862" s="6"/>
    </row>
    <row r="863" spans="1:12" x14ac:dyDescent="0.2">
      <c r="A863" s="477"/>
      <c r="B863" s="135"/>
      <c r="C863" s="136"/>
      <c r="D863" s="137"/>
      <c r="E863" s="138"/>
      <c r="F863" s="137"/>
      <c r="G863" s="127"/>
      <c r="H863" s="143"/>
      <c r="I863" s="143"/>
      <c r="K863" s="6"/>
      <c r="L863" s="6"/>
    </row>
    <row r="864" spans="1:12" x14ac:dyDescent="0.2">
      <c r="A864" s="477"/>
      <c r="B864" s="135"/>
      <c r="C864" s="136"/>
      <c r="D864" s="137"/>
      <c r="E864" s="138"/>
      <c r="F864" s="137"/>
      <c r="G864" s="127"/>
      <c r="H864" s="143"/>
      <c r="I864" s="143"/>
      <c r="K864" s="6"/>
      <c r="L864" s="6"/>
    </row>
    <row r="865" spans="1:12" x14ac:dyDescent="0.2">
      <c r="A865" s="477"/>
      <c r="B865" s="135"/>
      <c r="C865" s="136"/>
      <c r="D865" s="137"/>
      <c r="E865" s="138"/>
      <c r="F865" s="137"/>
      <c r="G865" s="127"/>
      <c r="H865" s="143"/>
      <c r="I865" s="143"/>
      <c r="K865" s="6"/>
      <c r="L865" s="6"/>
    </row>
    <row r="866" spans="1:12" x14ac:dyDescent="0.2">
      <c r="A866" s="477"/>
      <c r="B866" s="135"/>
      <c r="C866" s="136"/>
      <c r="D866" s="137"/>
      <c r="E866" s="138"/>
      <c r="F866" s="137"/>
      <c r="G866" s="127"/>
      <c r="H866" s="143"/>
      <c r="I866" s="143"/>
      <c r="K866" s="6"/>
      <c r="L866" s="6"/>
    </row>
    <row r="867" spans="1:12" x14ac:dyDescent="0.2">
      <c r="A867" s="477"/>
      <c r="B867" s="135"/>
      <c r="C867" s="136"/>
      <c r="D867" s="137"/>
      <c r="E867" s="138"/>
      <c r="F867" s="137"/>
      <c r="G867" s="127"/>
      <c r="H867" s="143"/>
      <c r="I867" s="143"/>
      <c r="K867" s="6"/>
      <c r="L867" s="6"/>
    </row>
    <row r="868" spans="1:12" x14ac:dyDescent="0.2">
      <c r="A868" s="477"/>
      <c r="B868" s="135"/>
      <c r="C868" s="136"/>
      <c r="D868" s="137"/>
      <c r="E868" s="138"/>
      <c r="F868" s="137"/>
      <c r="G868" s="127"/>
      <c r="H868" s="143"/>
      <c r="I868" s="143"/>
      <c r="K868" s="6"/>
      <c r="L868" s="6"/>
    </row>
    <row r="869" spans="1:12" x14ac:dyDescent="0.2">
      <c r="A869" s="477"/>
      <c r="B869" s="135"/>
      <c r="C869" s="136"/>
      <c r="D869" s="137"/>
      <c r="E869" s="138"/>
      <c r="F869" s="137"/>
      <c r="G869" s="127"/>
      <c r="H869" s="143"/>
      <c r="I869" s="143"/>
      <c r="K869" s="6"/>
      <c r="L869" s="6"/>
    </row>
    <row r="870" spans="1:12" x14ac:dyDescent="0.2">
      <c r="A870" s="477"/>
      <c r="B870" s="135"/>
      <c r="C870" s="136"/>
      <c r="D870" s="137"/>
      <c r="E870" s="138"/>
      <c r="F870" s="137"/>
      <c r="G870" s="127"/>
      <c r="H870" s="143"/>
      <c r="I870" s="143"/>
      <c r="K870" s="6"/>
      <c r="L870" s="6"/>
    </row>
    <row r="871" spans="1:12" x14ac:dyDescent="0.2">
      <c r="A871" s="477"/>
      <c r="B871" s="135"/>
      <c r="C871" s="136"/>
      <c r="D871" s="137"/>
      <c r="E871" s="138"/>
      <c r="F871" s="137"/>
      <c r="G871" s="127"/>
      <c r="H871" s="143"/>
      <c r="I871" s="143"/>
      <c r="K871" s="6"/>
      <c r="L871" s="6"/>
    </row>
    <row r="872" spans="1:12" x14ac:dyDescent="0.2">
      <c r="A872" s="477"/>
      <c r="B872" s="135"/>
      <c r="C872" s="136"/>
      <c r="D872" s="137"/>
      <c r="E872" s="138"/>
      <c r="F872" s="137"/>
      <c r="G872" s="127"/>
      <c r="H872" s="143"/>
      <c r="I872" s="143"/>
      <c r="K872" s="6"/>
      <c r="L872" s="6"/>
    </row>
    <row r="873" spans="1:12" x14ac:dyDescent="0.2">
      <c r="A873" s="477"/>
      <c r="B873" s="135"/>
      <c r="C873" s="136"/>
      <c r="D873" s="137"/>
      <c r="E873" s="138"/>
      <c r="F873" s="137"/>
      <c r="G873" s="127"/>
      <c r="H873" s="143"/>
      <c r="I873" s="143"/>
      <c r="K873" s="6"/>
      <c r="L873" s="6"/>
    </row>
    <row r="874" spans="1:12" x14ac:dyDescent="0.2">
      <c r="A874" s="477"/>
      <c r="B874" s="135"/>
      <c r="C874" s="136"/>
      <c r="D874" s="137"/>
      <c r="E874" s="138"/>
      <c r="F874" s="137"/>
      <c r="G874" s="127"/>
      <c r="H874" s="143"/>
      <c r="I874" s="143"/>
      <c r="K874" s="6"/>
      <c r="L874" s="6"/>
    </row>
    <row r="875" spans="1:12" x14ac:dyDescent="0.2">
      <c r="A875" s="477"/>
      <c r="B875" s="135"/>
      <c r="C875" s="136"/>
      <c r="D875" s="137"/>
      <c r="E875" s="138"/>
      <c r="F875" s="137"/>
      <c r="G875" s="127"/>
      <c r="H875" s="143"/>
      <c r="I875" s="143"/>
      <c r="K875" s="6"/>
      <c r="L875" s="6"/>
    </row>
    <row r="876" spans="1:12" x14ac:dyDescent="0.2">
      <c r="A876" s="477"/>
      <c r="B876" s="135"/>
      <c r="C876" s="136"/>
      <c r="D876" s="137"/>
      <c r="E876" s="138"/>
      <c r="F876" s="137"/>
      <c r="G876" s="127"/>
      <c r="H876" s="143"/>
      <c r="I876" s="143"/>
      <c r="K876" s="6"/>
      <c r="L876" s="6"/>
    </row>
    <row r="877" spans="1:12" x14ac:dyDescent="0.2">
      <c r="A877" s="477"/>
      <c r="B877" s="135"/>
      <c r="C877" s="136"/>
      <c r="D877" s="137"/>
      <c r="E877" s="138"/>
      <c r="F877" s="137"/>
      <c r="G877" s="127"/>
      <c r="H877" s="143"/>
      <c r="I877" s="143"/>
      <c r="K877" s="6"/>
      <c r="L877" s="6"/>
    </row>
    <row r="878" spans="1:12" x14ac:dyDescent="0.2">
      <c r="A878" s="477"/>
      <c r="B878" s="135"/>
      <c r="C878" s="136"/>
      <c r="D878" s="137"/>
      <c r="E878" s="138"/>
      <c r="F878" s="137"/>
      <c r="G878" s="127"/>
      <c r="H878" s="143"/>
      <c r="I878" s="143"/>
      <c r="K878" s="6"/>
      <c r="L878" s="6"/>
    </row>
    <row r="879" spans="1:12" x14ac:dyDescent="0.2">
      <c r="A879" s="477"/>
      <c r="B879" s="135"/>
      <c r="C879" s="136"/>
      <c r="D879" s="137"/>
      <c r="E879" s="138"/>
      <c r="F879" s="137"/>
      <c r="G879" s="127"/>
      <c r="H879" s="143"/>
      <c r="I879" s="143"/>
      <c r="K879" s="6"/>
      <c r="L879" s="6"/>
    </row>
    <row r="880" spans="1:12" x14ac:dyDescent="0.2">
      <c r="A880" s="477"/>
      <c r="B880" s="135"/>
      <c r="C880" s="136"/>
      <c r="D880" s="137"/>
      <c r="E880" s="138"/>
      <c r="F880" s="137"/>
      <c r="G880" s="127"/>
      <c r="H880" s="143"/>
      <c r="I880" s="143"/>
      <c r="K880" s="6"/>
      <c r="L880" s="6"/>
    </row>
    <row r="881" spans="1:12" x14ac:dyDescent="0.2">
      <c r="A881" s="477"/>
      <c r="B881" s="135"/>
      <c r="C881" s="136"/>
      <c r="D881" s="137"/>
      <c r="E881" s="138"/>
      <c r="F881" s="137"/>
      <c r="G881" s="127"/>
      <c r="H881" s="143"/>
      <c r="I881" s="143"/>
      <c r="K881" s="6"/>
      <c r="L881" s="6"/>
    </row>
    <row r="882" spans="1:12" x14ac:dyDescent="0.2">
      <c r="A882" s="477"/>
      <c r="B882" s="135"/>
      <c r="C882" s="136"/>
      <c r="D882" s="137"/>
      <c r="E882" s="138"/>
      <c r="F882" s="137"/>
      <c r="G882" s="127"/>
      <c r="H882" s="143"/>
      <c r="I882" s="143"/>
      <c r="K882" s="6"/>
      <c r="L882" s="6"/>
    </row>
    <row r="883" spans="1:12" x14ac:dyDescent="0.2">
      <c r="A883" s="477"/>
      <c r="B883" s="135"/>
      <c r="C883" s="136"/>
      <c r="D883" s="137"/>
      <c r="E883" s="138"/>
      <c r="F883" s="137"/>
      <c r="G883" s="127"/>
      <c r="H883" s="143"/>
      <c r="I883" s="143"/>
      <c r="K883" s="6"/>
      <c r="L883" s="6"/>
    </row>
    <row r="884" spans="1:12" x14ac:dyDescent="0.2">
      <c r="A884" s="477"/>
      <c r="B884" s="135"/>
      <c r="C884" s="136"/>
      <c r="D884" s="137"/>
      <c r="E884" s="138"/>
      <c r="F884" s="137"/>
      <c r="G884" s="127"/>
      <c r="H884" s="143"/>
      <c r="I884" s="143"/>
      <c r="K884" s="6"/>
      <c r="L884" s="6"/>
    </row>
    <row r="885" spans="1:12" x14ac:dyDescent="0.2">
      <c r="A885" s="477"/>
      <c r="B885" s="135"/>
      <c r="C885" s="136"/>
      <c r="D885" s="137"/>
      <c r="E885" s="138"/>
      <c r="F885" s="137"/>
      <c r="G885" s="127"/>
      <c r="H885" s="143"/>
      <c r="I885" s="143"/>
      <c r="K885" s="6"/>
      <c r="L885" s="6"/>
    </row>
    <row r="886" spans="1:12" x14ac:dyDescent="0.2">
      <c r="A886" s="477"/>
      <c r="B886" s="135"/>
      <c r="C886" s="136"/>
      <c r="D886" s="137"/>
      <c r="E886" s="138"/>
      <c r="F886" s="137"/>
      <c r="G886" s="127"/>
      <c r="H886" s="143"/>
      <c r="I886" s="143"/>
      <c r="K886" s="6"/>
      <c r="L886" s="6"/>
    </row>
    <row r="887" spans="1:12" x14ac:dyDescent="0.2">
      <c r="A887" s="477"/>
      <c r="B887" s="135"/>
      <c r="C887" s="136"/>
      <c r="D887" s="137"/>
      <c r="E887" s="138"/>
      <c r="F887" s="137"/>
      <c r="G887" s="127"/>
      <c r="H887" s="143"/>
      <c r="I887" s="143"/>
      <c r="K887" s="6"/>
      <c r="L887" s="6"/>
    </row>
    <row r="888" spans="1:12" x14ac:dyDescent="0.2">
      <c r="A888" s="477"/>
      <c r="B888" s="135"/>
      <c r="C888" s="136"/>
      <c r="D888" s="137"/>
      <c r="E888" s="138"/>
      <c r="F888" s="137"/>
      <c r="G888" s="127"/>
      <c r="H888" s="143"/>
      <c r="I888" s="143"/>
      <c r="K888" s="6"/>
      <c r="L888" s="6"/>
    </row>
    <row r="889" spans="1:12" x14ac:dyDescent="0.2">
      <c r="A889" s="477"/>
      <c r="B889" s="135"/>
      <c r="C889" s="136"/>
      <c r="D889" s="137"/>
      <c r="E889" s="138"/>
      <c r="F889" s="137"/>
      <c r="G889" s="127"/>
      <c r="H889" s="143"/>
      <c r="I889" s="143"/>
      <c r="K889" s="6"/>
      <c r="L889" s="6"/>
    </row>
    <row r="890" spans="1:12" x14ac:dyDescent="0.2">
      <c r="A890" s="477"/>
      <c r="B890" s="135"/>
      <c r="C890" s="136"/>
      <c r="D890" s="137"/>
      <c r="E890" s="138"/>
      <c r="F890" s="137"/>
      <c r="G890" s="127"/>
      <c r="H890" s="143"/>
      <c r="I890" s="143"/>
      <c r="K890" s="6"/>
      <c r="L890" s="6"/>
    </row>
    <row r="891" spans="1:12" x14ac:dyDescent="0.2">
      <c r="A891" s="477"/>
      <c r="B891" s="135"/>
      <c r="C891" s="136"/>
      <c r="D891" s="137"/>
      <c r="E891" s="138"/>
      <c r="F891" s="137"/>
      <c r="G891" s="127"/>
      <c r="H891" s="143"/>
      <c r="I891" s="143"/>
      <c r="K891" s="6"/>
      <c r="L891" s="6"/>
    </row>
    <row r="892" spans="1:12" x14ac:dyDescent="0.2">
      <c r="A892" s="477"/>
      <c r="B892" s="135"/>
      <c r="C892" s="136"/>
      <c r="D892" s="137"/>
      <c r="E892" s="138"/>
      <c r="F892" s="137"/>
      <c r="G892" s="127"/>
      <c r="H892" s="143"/>
      <c r="I892" s="143"/>
      <c r="K892" s="6"/>
      <c r="L892" s="6"/>
    </row>
    <row r="893" spans="1:12" x14ac:dyDescent="0.2">
      <c r="A893" s="477"/>
      <c r="B893" s="135"/>
      <c r="C893" s="136"/>
      <c r="D893" s="137"/>
      <c r="E893" s="138"/>
      <c r="F893" s="137"/>
      <c r="G893" s="127"/>
      <c r="H893" s="143"/>
      <c r="I893" s="143"/>
      <c r="K893" s="6"/>
      <c r="L893" s="6"/>
    </row>
    <row r="894" spans="1:12" x14ac:dyDescent="0.2">
      <c r="A894" s="477"/>
      <c r="B894" s="135"/>
      <c r="C894" s="136"/>
      <c r="D894" s="137"/>
      <c r="E894" s="138"/>
      <c r="F894" s="137"/>
      <c r="G894" s="127"/>
      <c r="H894" s="143"/>
      <c r="I894" s="143"/>
      <c r="K894" s="6"/>
      <c r="L894" s="6"/>
    </row>
    <row r="895" spans="1:12" x14ac:dyDescent="0.2">
      <c r="A895" s="477"/>
      <c r="B895" s="135"/>
      <c r="C895" s="136"/>
      <c r="D895" s="137"/>
      <c r="E895" s="138"/>
      <c r="F895" s="137"/>
      <c r="G895" s="127"/>
      <c r="H895" s="143"/>
      <c r="I895" s="143"/>
      <c r="K895" s="6"/>
      <c r="L895" s="6"/>
    </row>
    <row r="896" spans="1:12" x14ac:dyDescent="0.2">
      <c r="A896" s="477"/>
      <c r="B896" s="135"/>
      <c r="C896" s="136"/>
      <c r="D896" s="137"/>
      <c r="E896" s="138"/>
      <c r="F896" s="137"/>
      <c r="G896" s="127"/>
      <c r="H896" s="143"/>
      <c r="I896" s="143"/>
      <c r="K896" s="6"/>
      <c r="L896" s="6"/>
    </row>
    <row r="897" spans="1:12" x14ac:dyDescent="0.2">
      <c r="A897" s="477"/>
      <c r="B897" s="135"/>
      <c r="C897" s="136"/>
      <c r="D897" s="137"/>
      <c r="E897" s="138"/>
      <c r="F897" s="137"/>
      <c r="G897" s="127"/>
      <c r="H897" s="143"/>
      <c r="I897" s="143"/>
      <c r="K897" s="6"/>
      <c r="L897" s="6"/>
    </row>
    <row r="898" spans="1:12" x14ac:dyDescent="0.2">
      <c r="A898" s="477"/>
      <c r="B898" s="135"/>
      <c r="C898" s="136"/>
      <c r="D898" s="137"/>
      <c r="E898" s="138"/>
      <c r="F898" s="137"/>
      <c r="G898" s="127"/>
      <c r="H898" s="143"/>
      <c r="I898" s="143"/>
      <c r="K898" s="6"/>
      <c r="L898" s="6"/>
    </row>
    <row r="899" spans="1:12" x14ac:dyDescent="0.2">
      <c r="A899" s="477"/>
      <c r="B899" s="135"/>
      <c r="C899" s="136"/>
      <c r="D899" s="137"/>
      <c r="E899" s="138"/>
      <c r="F899" s="137"/>
      <c r="G899" s="127"/>
      <c r="H899" s="143"/>
      <c r="I899" s="143"/>
      <c r="K899" s="6"/>
      <c r="L899" s="6"/>
    </row>
    <row r="900" spans="1:12" x14ac:dyDescent="0.2">
      <c r="A900" s="477"/>
      <c r="B900" s="135"/>
      <c r="C900" s="136"/>
      <c r="D900" s="137"/>
      <c r="E900" s="138"/>
      <c r="F900" s="137"/>
      <c r="G900" s="127"/>
      <c r="H900" s="143"/>
      <c r="I900" s="143"/>
      <c r="K900" s="6"/>
      <c r="L900" s="6"/>
    </row>
    <row r="901" spans="1:12" x14ac:dyDescent="0.2">
      <c r="A901" s="477"/>
      <c r="B901" s="135"/>
      <c r="C901" s="136"/>
      <c r="D901" s="137"/>
      <c r="E901" s="138"/>
      <c r="F901" s="137"/>
      <c r="G901" s="127"/>
      <c r="H901" s="143"/>
      <c r="I901" s="143"/>
      <c r="K901" s="6"/>
      <c r="L901" s="6"/>
    </row>
    <row r="902" spans="1:12" x14ac:dyDescent="0.2">
      <c r="A902" s="477"/>
      <c r="B902" s="135"/>
      <c r="C902" s="136"/>
      <c r="D902" s="137"/>
      <c r="E902" s="138"/>
      <c r="F902" s="137"/>
      <c r="G902" s="127"/>
      <c r="H902" s="143"/>
      <c r="I902" s="143"/>
      <c r="K902" s="6"/>
      <c r="L902" s="6"/>
    </row>
    <row r="903" spans="1:12" x14ac:dyDescent="0.2">
      <c r="A903" s="477"/>
      <c r="B903" s="135"/>
      <c r="C903" s="136"/>
      <c r="D903" s="137"/>
      <c r="E903" s="138"/>
      <c r="F903" s="137"/>
      <c r="G903" s="127"/>
      <c r="H903" s="143"/>
      <c r="I903" s="143"/>
      <c r="K903" s="6"/>
      <c r="L903" s="6"/>
    </row>
    <row r="904" spans="1:12" x14ac:dyDescent="0.2">
      <c r="A904" s="477"/>
      <c r="B904" s="135"/>
      <c r="C904" s="136"/>
      <c r="D904" s="137"/>
      <c r="E904" s="138"/>
      <c r="F904" s="137"/>
      <c r="G904" s="127"/>
      <c r="H904" s="143"/>
      <c r="I904" s="143"/>
      <c r="K904" s="6"/>
      <c r="L904" s="6"/>
    </row>
    <row r="905" spans="1:12" x14ac:dyDescent="0.2">
      <c r="A905" s="477"/>
      <c r="B905" s="135"/>
      <c r="C905" s="136"/>
      <c r="D905" s="137"/>
      <c r="E905" s="138"/>
      <c r="F905" s="137"/>
      <c r="G905" s="127"/>
      <c r="H905" s="143"/>
      <c r="I905" s="143"/>
      <c r="K905" s="6"/>
      <c r="L905" s="6"/>
    </row>
    <row r="906" spans="1:12" x14ac:dyDescent="0.2">
      <c r="A906" s="477"/>
      <c r="B906" s="135"/>
      <c r="C906" s="136"/>
      <c r="D906" s="137"/>
      <c r="E906" s="138"/>
      <c r="F906" s="137"/>
      <c r="G906" s="127"/>
      <c r="H906" s="143"/>
      <c r="I906" s="143"/>
      <c r="K906" s="6"/>
      <c r="L906" s="6"/>
    </row>
    <row r="907" spans="1:12" x14ac:dyDescent="0.2">
      <c r="A907" s="477"/>
      <c r="B907" s="135"/>
      <c r="C907" s="136"/>
      <c r="D907" s="137"/>
      <c r="E907" s="138"/>
      <c r="F907" s="137"/>
      <c r="G907" s="127"/>
      <c r="H907" s="143"/>
      <c r="I907" s="143"/>
      <c r="K907" s="6"/>
      <c r="L907" s="6"/>
    </row>
    <row r="908" spans="1:12" x14ac:dyDescent="0.2">
      <c r="A908" s="477"/>
      <c r="B908" s="135"/>
      <c r="C908" s="136"/>
      <c r="D908" s="137"/>
      <c r="E908" s="138"/>
      <c r="F908" s="137"/>
      <c r="G908" s="127"/>
      <c r="H908" s="143"/>
      <c r="I908" s="143"/>
      <c r="K908" s="6"/>
      <c r="L908" s="6"/>
    </row>
    <row r="909" spans="1:12" x14ac:dyDescent="0.2">
      <c r="A909" s="477"/>
      <c r="B909" s="135"/>
      <c r="C909" s="136"/>
      <c r="D909" s="137"/>
      <c r="E909" s="138"/>
      <c r="F909" s="137"/>
      <c r="G909" s="127"/>
      <c r="H909" s="143"/>
      <c r="I909" s="143"/>
      <c r="K909" s="6"/>
      <c r="L909" s="6"/>
    </row>
    <row r="910" spans="1:12" x14ac:dyDescent="0.2">
      <c r="A910" s="477"/>
      <c r="B910" s="135"/>
      <c r="C910" s="136"/>
      <c r="D910" s="137"/>
      <c r="E910" s="138"/>
      <c r="F910" s="137"/>
      <c r="G910" s="127"/>
      <c r="H910" s="143"/>
      <c r="I910" s="143"/>
      <c r="K910" s="6"/>
      <c r="L910" s="6"/>
    </row>
    <row r="911" spans="1:12" x14ac:dyDescent="0.2">
      <c r="A911" s="477"/>
      <c r="B911" s="135"/>
      <c r="C911" s="136"/>
      <c r="D911" s="137"/>
      <c r="E911" s="138"/>
      <c r="F911" s="137"/>
      <c r="G911" s="127"/>
      <c r="H911" s="143"/>
      <c r="I911" s="143"/>
      <c r="K911" s="6"/>
      <c r="L911" s="6"/>
    </row>
    <row r="912" spans="1:12" x14ac:dyDescent="0.2">
      <c r="A912" s="477"/>
      <c r="B912" s="135"/>
      <c r="C912" s="136"/>
      <c r="D912" s="137"/>
      <c r="E912" s="138"/>
      <c r="F912" s="137"/>
      <c r="G912" s="127"/>
      <c r="H912" s="143"/>
      <c r="I912" s="143"/>
      <c r="K912" s="6"/>
      <c r="L912" s="6"/>
    </row>
    <row r="913" spans="1:12" x14ac:dyDescent="0.2">
      <c r="A913" s="477"/>
      <c r="B913" s="135"/>
      <c r="C913" s="136"/>
      <c r="D913" s="137"/>
      <c r="E913" s="138"/>
      <c r="F913" s="137"/>
      <c r="G913" s="127"/>
      <c r="H913" s="143"/>
      <c r="I913" s="143"/>
      <c r="K913" s="6"/>
      <c r="L913" s="6"/>
    </row>
    <row r="914" spans="1:12" x14ac:dyDescent="0.2">
      <c r="A914" s="477"/>
      <c r="B914" s="135"/>
      <c r="C914" s="136"/>
      <c r="D914" s="137"/>
      <c r="E914" s="138"/>
      <c r="F914" s="137"/>
      <c r="G914" s="127"/>
      <c r="H914" s="143"/>
      <c r="I914" s="143"/>
      <c r="K914" s="6"/>
      <c r="L914" s="6"/>
    </row>
    <row r="915" spans="1:12" x14ac:dyDescent="0.2">
      <c r="A915" s="477"/>
      <c r="B915" s="135"/>
      <c r="C915" s="136"/>
      <c r="D915" s="137"/>
      <c r="E915" s="138"/>
      <c r="F915" s="137"/>
      <c r="G915" s="127"/>
      <c r="H915" s="143"/>
      <c r="I915" s="143"/>
      <c r="K915" s="6"/>
      <c r="L915" s="6"/>
    </row>
    <row r="916" spans="1:12" x14ac:dyDescent="0.2">
      <c r="A916" s="477"/>
      <c r="B916" s="135"/>
      <c r="C916" s="136"/>
      <c r="D916" s="137"/>
      <c r="E916" s="138"/>
      <c r="F916" s="137"/>
      <c r="G916" s="127"/>
      <c r="H916" s="143"/>
      <c r="I916" s="143"/>
      <c r="K916" s="6"/>
      <c r="L916" s="6"/>
    </row>
    <row r="917" spans="1:12" x14ac:dyDescent="0.2">
      <c r="A917" s="477"/>
      <c r="B917" s="135"/>
      <c r="C917" s="136"/>
      <c r="D917" s="137"/>
      <c r="E917" s="138"/>
      <c r="F917" s="137"/>
      <c r="G917" s="127"/>
      <c r="H917" s="143"/>
      <c r="I917" s="143"/>
      <c r="K917" s="6"/>
      <c r="L917" s="6"/>
    </row>
    <row r="918" spans="1:12" x14ac:dyDescent="0.2">
      <c r="A918" s="477"/>
      <c r="B918" s="135"/>
      <c r="C918" s="136"/>
      <c r="D918" s="137"/>
      <c r="E918" s="138"/>
      <c r="F918" s="137"/>
      <c r="G918" s="127"/>
      <c r="H918" s="143"/>
      <c r="I918" s="143"/>
      <c r="K918" s="6"/>
      <c r="L918" s="6"/>
    </row>
    <row r="919" spans="1:12" x14ac:dyDescent="0.2">
      <c r="A919" s="477"/>
      <c r="B919" s="135"/>
      <c r="C919" s="136"/>
      <c r="D919" s="137"/>
      <c r="E919" s="138"/>
      <c r="F919" s="137"/>
      <c r="G919" s="127"/>
      <c r="H919" s="143"/>
      <c r="I919" s="143"/>
      <c r="K919" s="6"/>
      <c r="L919" s="6"/>
    </row>
    <row r="920" spans="1:12" x14ac:dyDescent="0.2">
      <c r="A920" s="477"/>
      <c r="B920" s="135"/>
      <c r="C920" s="136"/>
      <c r="D920" s="137"/>
      <c r="E920" s="138"/>
      <c r="F920" s="137"/>
      <c r="G920" s="127"/>
      <c r="H920" s="143"/>
      <c r="I920" s="143"/>
      <c r="K920" s="6"/>
      <c r="L920" s="6"/>
    </row>
    <row r="921" spans="1:12" x14ac:dyDescent="0.2">
      <c r="A921" s="477"/>
      <c r="B921" s="135"/>
      <c r="C921" s="136"/>
      <c r="D921" s="137"/>
      <c r="E921" s="138"/>
      <c r="F921" s="137"/>
      <c r="G921" s="127"/>
      <c r="H921" s="143"/>
      <c r="I921" s="143"/>
      <c r="K921" s="6"/>
      <c r="L921" s="6"/>
    </row>
    <row r="922" spans="1:12" x14ac:dyDescent="0.2">
      <c r="A922" s="477"/>
      <c r="B922" s="135"/>
      <c r="C922" s="136"/>
      <c r="D922" s="137"/>
      <c r="E922" s="138"/>
      <c r="F922" s="137"/>
      <c r="G922" s="127"/>
      <c r="H922" s="143"/>
      <c r="I922" s="143"/>
      <c r="K922" s="6"/>
      <c r="L922" s="6"/>
    </row>
    <row r="923" spans="1:12" x14ac:dyDescent="0.2">
      <c r="A923" s="477"/>
      <c r="B923" s="135"/>
      <c r="C923" s="136"/>
      <c r="D923" s="137"/>
      <c r="E923" s="138"/>
      <c r="F923" s="137"/>
      <c r="G923" s="127"/>
      <c r="H923" s="143"/>
      <c r="I923" s="143"/>
      <c r="K923" s="6"/>
      <c r="L923" s="6"/>
    </row>
    <row r="924" spans="1:12" x14ac:dyDescent="0.2">
      <c r="A924" s="477"/>
      <c r="B924" s="135"/>
      <c r="C924" s="136"/>
      <c r="D924" s="137"/>
      <c r="E924" s="138"/>
      <c r="F924" s="137"/>
      <c r="G924" s="127"/>
      <c r="H924" s="143"/>
      <c r="I924" s="143"/>
      <c r="K924" s="6"/>
      <c r="L924" s="6"/>
    </row>
    <row r="925" spans="1:12" x14ac:dyDescent="0.2">
      <c r="A925" s="477"/>
      <c r="B925" s="135"/>
      <c r="C925" s="136"/>
      <c r="D925" s="137"/>
      <c r="E925" s="138"/>
      <c r="F925" s="137"/>
      <c r="G925" s="127"/>
      <c r="H925" s="143"/>
      <c r="I925" s="143"/>
      <c r="K925" s="6"/>
      <c r="L925" s="6"/>
    </row>
    <row r="926" spans="1:12" x14ac:dyDescent="0.2">
      <c r="A926" s="477"/>
      <c r="B926" s="135"/>
      <c r="C926" s="136"/>
      <c r="D926" s="137"/>
      <c r="E926" s="138"/>
      <c r="F926" s="137"/>
      <c r="G926" s="127"/>
      <c r="H926" s="143"/>
      <c r="I926" s="143"/>
      <c r="K926" s="6"/>
      <c r="L926" s="6"/>
    </row>
    <row r="927" spans="1:12" x14ac:dyDescent="0.2">
      <c r="A927" s="477"/>
      <c r="B927" s="135"/>
      <c r="C927" s="136"/>
      <c r="D927" s="137"/>
      <c r="E927" s="138"/>
      <c r="F927" s="137"/>
      <c r="G927" s="127"/>
      <c r="H927" s="143"/>
      <c r="I927" s="143"/>
      <c r="K927" s="6"/>
      <c r="L927" s="6"/>
    </row>
    <row r="928" spans="1:12" x14ac:dyDescent="0.2">
      <c r="A928" s="477"/>
      <c r="B928" s="135"/>
      <c r="C928" s="136"/>
      <c r="D928" s="137"/>
      <c r="E928" s="138"/>
      <c r="F928" s="137"/>
      <c r="G928" s="127"/>
      <c r="H928" s="143"/>
      <c r="I928" s="143"/>
      <c r="K928" s="6"/>
      <c r="L928" s="6"/>
    </row>
    <row r="929" spans="1:12" x14ac:dyDescent="0.2">
      <c r="A929" s="477"/>
      <c r="B929" s="135"/>
      <c r="C929" s="136"/>
      <c r="D929" s="137"/>
      <c r="E929" s="138"/>
      <c r="F929" s="137"/>
      <c r="G929" s="127"/>
      <c r="H929" s="143"/>
      <c r="I929" s="143"/>
      <c r="K929" s="6"/>
      <c r="L929" s="6"/>
    </row>
    <row r="930" spans="1:12" x14ac:dyDescent="0.2">
      <c r="A930" s="477"/>
      <c r="B930" s="135"/>
      <c r="C930" s="136"/>
      <c r="D930" s="137"/>
      <c r="E930" s="138"/>
      <c r="F930" s="137"/>
      <c r="G930" s="127"/>
      <c r="H930" s="143"/>
      <c r="I930" s="143"/>
      <c r="K930" s="6"/>
      <c r="L930" s="6"/>
    </row>
    <row r="931" spans="1:12" x14ac:dyDescent="0.2">
      <c r="A931" s="477"/>
      <c r="B931" s="135"/>
      <c r="C931" s="136"/>
      <c r="D931" s="137"/>
      <c r="E931" s="138"/>
      <c r="F931" s="137"/>
      <c r="G931" s="127"/>
      <c r="H931" s="143"/>
      <c r="I931" s="143"/>
      <c r="K931" s="6"/>
      <c r="L931" s="6"/>
    </row>
    <row r="932" spans="1:12" x14ac:dyDescent="0.2">
      <c r="A932" s="477"/>
      <c r="B932" s="135"/>
      <c r="C932" s="136"/>
      <c r="D932" s="137"/>
      <c r="E932" s="138"/>
      <c r="F932" s="137"/>
      <c r="G932" s="127"/>
      <c r="H932" s="143"/>
      <c r="I932" s="143"/>
      <c r="K932" s="6"/>
      <c r="L932" s="6"/>
    </row>
    <row r="933" spans="1:12" x14ac:dyDescent="0.2">
      <c r="A933" s="477"/>
      <c r="B933" s="135"/>
      <c r="C933" s="136"/>
      <c r="D933" s="137"/>
      <c r="E933" s="138"/>
      <c r="F933" s="137"/>
      <c r="G933" s="127"/>
      <c r="H933" s="143"/>
      <c r="I933" s="143"/>
      <c r="K933" s="6"/>
      <c r="L933" s="6"/>
    </row>
    <row r="934" spans="1:12" x14ac:dyDescent="0.2">
      <c r="A934" s="477"/>
      <c r="B934" s="135"/>
      <c r="C934" s="136"/>
      <c r="D934" s="137"/>
      <c r="E934" s="138"/>
      <c r="F934" s="137"/>
      <c r="G934" s="127"/>
      <c r="H934" s="143"/>
      <c r="I934" s="143"/>
      <c r="K934" s="6"/>
      <c r="L934" s="6"/>
    </row>
    <row r="935" spans="1:12" x14ac:dyDescent="0.2">
      <c r="A935" s="477"/>
      <c r="B935" s="135"/>
      <c r="C935" s="136"/>
      <c r="D935" s="137"/>
      <c r="E935" s="138"/>
      <c r="F935" s="137"/>
      <c r="G935" s="127"/>
      <c r="H935" s="143"/>
      <c r="I935" s="143"/>
      <c r="K935" s="6"/>
      <c r="L935" s="6"/>
    </row>
    <row r="936" spans="1:12" x14ac:dyDescent="0.2">
      <c r="A936" s="477"/>
      <c r="B936" s="135"/>
      <c r="C936" s="136"/>
      <c r="D936" s="137"/>
      <c r="E936" s="138"/>
      <c r="F936" s="137"/>
      <c r="G936" s="127"/>
      <c r="H936" s="143"/>
      <c r="I936" s="143"/>
      <c r="K936" s="6"/>
      <c r="L936" s="6"/>
    </row>
    <row r="937" spans="1:12" x14ac:dyDescent="0.2">
      <c r="A937" s="477"/>
      <c r="B937" s="135"/>
      <c r="C937" s="136"/>
      <c r="D937" s="137"/>
      <c r="E937" s="138"/>
      <c r="F937" s="137"/>
      <c r="G937" s="127"/>
      <c r="H937" s="143"/>
      <c r="I937" s="143"/>
      <c r="K937" s="6"/>
      <c r="L937" s="6"/>
    </row>
    <row r="938" spans="1:12" x14ac:dyDescent="0.2">
      <c r="A938" s="477"/>
      <c r="B938" s="135"/>
      <c r="C938" s="136"/>
      <c r="D938" s="137"/>
      <c r="E938" s="138"/>
      <c r="F938" s="137"/>
      <c r="G938" s="127"/>
      <c r="H938" s="143"/>
      <c r="I938" s="143"/>
      <c r="K938" s="6"/>
      <c r="L938" s="6"/>
    </row>
    <row r="939" spans="1:12" x14ac:dyDescent="0.2">
      <c r="A939" s="477"/>
      <c r="B939" s="135"/>
      <c r="C939" s="136"/>
      <c r="D939" s="137"/>
      <c r="E939" s="138"/>
      <c r="F939" s="137"/>
      <c r="G939" s="127"/>
      <c r="H939" s="143"/>
      <c r="I939" s="143"/>
      <c r="K939" s="6"/>
      <c r="L939" s="6"/>
    </row>
    <row r="940" spans="1:12" x14ac:dyDescent="0.2">
      <c r="A940" s="477"/>
      <c r="B940" s="135"/>
      <c r="C940" s="136"/>
      <c r="D940" s="137"/>
      <c r="E940" s="138"/>
      <c r="F940" s="137"/>
      <c r="G940" s="127"/>
      <c r="H940" s="143"/>
      <c r="I940" s="143"/>
      <c r="K940" s="6"/>
      <c r="L940" s="6"/>
    </row>
    <row r="941" spans="1:12" x14ac:dyDescent="0.2">
      <c r="A941" s="477"/>
      <c r="B941" s="135"/>
      <c r="C941" s="136"/>
      <c r="D941" s="137"/>
      <c r="E941" s="138"/>
      <c r="F941" s="137"/>
      <c r="G941" s="127"/>
      <c r="H941" s="143"/>
      <c r="I941" s="143"/>
      <c r="K941" s="6"/>
      <c r="L941" s="6"/>
    </row>
    <row r="942" spans="1:12" x14ac:dyDescent="0.2">
      <c r="A942" s="477"/>
      <c r="B942" s="135"/>
      <c r="C942" s="136"/>
      <c r="D942" s="137"/>
      <c r="E942" s="138"/>
      <c r="F942" s="137"/>
      <c r="G942" s="127"/>
      <c r="H942" s="143"/>
      <c r="I942" s="143"/>
      <c r="K942" s="6"/>
      <c r="L942" s="6"/>
    </row>
    <row r="943" spans="1:12" x14ac:dyDescent="0.2">
      <c r="A943" s="477"/>
      <c r="B943" s="135"/>
      <c r="C943" s="136"/>
      <c r="D943" s="137"/>
      <c r="E943" s="138"/>
      <c r="F943" s="137"/>
      <c r="G943" s="127"/>
      <c r="H943" s="143"/>
      <c r="I943" s="143"/>
      <c r="K943" s="6"/>
      <c r="L943" s="6"/>
    </row>
    <row r="944" spans="1:12" x14ac:dyDescent="0.2">
      <c r="A944" s="477"/>
      <c r="B944" s="135"/>
      <c r="C944" s="136"/>
      <c r="D944" s="137"/>
      <c r="E944" s="138"/>
      <c r="F944" s="137"/>
      <c r="G944" s="127"/>
      <c r="H944" s="143"/>
      <c r="I944" s="143"/>
      <c r="K944" s="6"/>
      <c r="L944" s="6"/>
    </row>
    <row r="945" spans="1:12" x14ac:dyDescent="0.2">
      <c r="A945" s="477"/>
      <c r="B945" s="135"/>
      <c r="C945" s="136"/>
      <c r="D945" s="137"/>
      <c r="E945" s="138"/>
      <c r="F945" s="137"/>
      <c r="G945" s="127"/>
      <c r="H945" s="143"/>
      <c r="I945" s="143"/>
      <c r="K945" s="6"/>
      <c r="L945" s="6"/>
    </row>
    <row r="946" spans="1:12" x14ac:dyDescent="0.2">
      <c r="A946" s="477"/>
      <c r="B946" s="135"/>
      <c r="C946" s="136"/>
      <c r="D946" s="137"/>
      <c r="E946" s="138"/>
      <c r="F946" s="137"/>
      <c r="G946" s="127"/>
      <c r="H946" s="143"/>
      <c r="I946" s="143"/>
      <c r="K946" s="6"/>
      <c r="L946" s="6"/>
    </row>
    <row r="947" spans="1:12" x14ac:dyDescent="0.2">
      <c r="A947" s="477"/>
      <c r="B947" s="135"/>
      <c r="C947" s="136"/>
      <c r="D947" s="137"/>
      <c r="E947" s="138"/>
      <c r="F947" s="137"/>
      <c r="G947" s="127"/>
      <c r="H947" s="143"/>
      <c r="I947" s="143"/>
      <c r="K947" s="6"/>
      <c r="L947" s="6"/>
    </row>
    <row r="948" spans="1:12" x14ac:dyDescent="0.2">
      <c r="A948" s="477"/>
      <c r="B948" s="135"/>
      <c r="C948" s="136"/>
      <c r="D948" s="137"/>
      <c r="E948" s="138"/>
      <c r="F948" s="137"/>
      <c r="G948" s="127"/>
      <c r="H948" s="143"/>
      <c r="I948" s="143"/>
      <c r="K948" s="6"/>
      <c r="L948" s="6"/>
    </row>
    <row r="949" spans="1:12" x14ac:dyDescent="0.2">
      <c r="A949" s="477"/>
      <c r="B949" s="135"/>
      <c r="C949" s="136"/>
      <c r="D949" s="137"/>
      <c r="E949" s="138"/>
      <c r="F949" s="137"/>
      <c r="G949" s="127"/>
      <c r="H949" s="143"/>
      <c r="I949" s="143"/>
      <c r="K949" s="6"/>
      <c r="L949" s="6"/>
    </row>
    <row r="950" spans="1:12" x14ac:dyDescent="0.2">
      <c r="A950" s="477"/>
      <c r="B950" s="135"/>
      <c r="C950" s="136"/>
      <c r="D950" s="137"/>
      <c r="E950" s="138"/>
      <c r="F950" s="137"/>
      <c r="G950" s="127"/>
      <c r="H950" s="143"/>
      <c r="I950" s="143"/>
      <c r="K950" s="6"/>
      <c r="L950" s="6"/>
    </row>
    <row r="951" spans="1:12" x14ac:dyDescent="0.2">
      <c r="A951" s="477"/>
      <c r="B951" s="135"/>
      <c r="C951" s="136"/>
      <c r="D951" s="137"/>
      <c r="E951" s="138"/>
      <c r="F951" s="137"/>
      <c r="G951" s="127"/>
      <c r="H951" s="143"/>
      <c r="I951" s="143"/>
      <c r="K951" s="6"/>
      <c r="L951" s="6"/>
    </row>
    <row r="952" spans="1:12" x14ac:dyDescent="0.2">
      <c r="A952" s="477"/>
      <c r="B952" s="135"/>
      <c r="C952" s="136"/>
      <c r="D952" s="137"/>
      <c r="E952" s="138"/>
      <c r="F952" s="137"/>
      <c r="G952" s="127"/>
      <c r="H952" s="143"/>
      <c r="I952" s="143"/>
      <c r="K952" s="6"/>
      <c r="L952" s="6"/>
    </row>
    <row r="953" spans="1:12" x14ac:dyDescent="0.2">
      <c r="A953" s="477"/>
      <c r="B953" s="135"/>
      <c r="C953" s="136"/>
      <c r="D953" s="137"/>
      <c r="E953" s="138"/>
      <c r="F953" s="137"/>
      <c r="G953" s="127"/>
      <c r="H953" s="143"/>
      <c r="I953" s="143"/>
      <c r="K953" s="6"/>
      <c r="L953" s="6"/>
    </row>
    <row r="954" spans="1:12" x14ac:dyDescent="0.2">
      <c r="A954" s="477"/>
      <c r="B954" s="135"/>
      <c r="C954" s="136"/>
      <c r="D954" s="137"/>
      <c r="E954" s="138"/>
      <c r="F954" s="137"/>
      <c r="G954" s="127"/>
      <c r="H954" s="143"/>
      <c r="I954" s="143"/>
      <c r="K954" s="6"/>
      <c r="L954" s="6"/>
    </row>
    <row r="955" spans="1:12" x14ac:dyDescent="0.2">
      <c r="A955" s="477"/>
      <c r="B955" s="135"/>
      <c r="C955" s="136"/>
      <c r="D955" s="137"/>
      <c r="E955" s="138"/>
      <c r="F955" s="137"/>
      <c r="G955" s="127"/>
      <c r="H955" s="143"/>
      <c r="I955" s="143"/>
      <c r="K955" s="6"/>
      <c r="L955" s="6"/>
    </row>
    <row r="956" spans="1:12" x14ac:dyDescent="0.2">
      <c r="A956" s="477"/>
      <c r="B956" s="135"/>
      <c r="C956" s="136"/>
      <c r="D956" s="137"/>
      <c r="E956" s="138"/>
      <c r="F956" s="137"/>
      <c r="G956" s="127"/>
      <c r="H956" s="143"/>
      <c r="I956" s="143"/>
      <c r="K956" s="6"/>
      <c r="L956" s="6"/>
    </row>
    <row r="957" spans="1:12" x14ac:dyDescent="0.2">
      <c r="A957" s="477"/>
      <c r="B957" s="135"/>
      <c r="C957" s="136"/>
      <c r="D957" s="137"/>
      <c r="E957" s="138"/>
      <c r="F957" s="137"/>
      <c r="G957" s="127"/>
      <c r="H957" s="143"/>
      <c r="I957" s="143"/>
      <c r="K957" s="6"/>
      <c r="L957" s="6"/>
    </row>
    <row r="958" spans="1:12" x14ac:dyDescent="0.2">
      <c r="A958" s="477"/>
      <c r="B958" s="135"/>
      <c r="C958" s="136"/>
      <c r="D958" s="137"/>
      <c r="E958" s="138"/>
      <c r="F958" s="137"/>
      <c r="G958" s="127"/>
      <c r="H958" s="143"/>
      <c r="I958" s="143"/>
      <c r="K958" s="6"/>
      <c r="L958" s="6"/>
    </row>
    <row r="959" spans="1:12" x14ac:dyDescent="0.2">
      <c r="A959" s="477"/>
      <c r="B959" s="135"/>
      <c r="C959" s="136"/>
      <c r="D959" s="137"/>
      <c r="E959" s="138"/>
      <c r="F959" s="137"/>
      <c r="G959" s="127"/>
      <c r="H959" s="143"/>
      <c r="I959" s="143"/>
      <c r="K959" s="6"/>
      <c r="L959" s="6"/>
    </row>
    <row r="960" spans="1:12" x14ac:dyDescent="0.2">
      <c r="A960" s="477"/>
      <c r="B960" s="135"/>
      <c r="C960" s="136"/>
      <c r="D960" s="137"/>
      <c r="E960" s="138"/>
      <c r="F960" s="137"/>
      <c r="G960" s="127"/>
      <c r="H960" s="143"/>
      <c r="I960" s="143"/>
      <c r="K960" s="6"/>
      <c r="L960" s="6"/>
    </row>
    <row r="961" spans="1:12" x14ac:dyDescent="0.2">
      <c r="A961" s="477"/>
      <c r="B961" s="135"/>
      <c r="C961" s="136"/>
      <c r="D961" s="137"/>
      <c r="E961" s="138"/>
      <c r="F961" s="137"/>
      <c r="G961" s="127"/>
      <c r="H961" s="143"/>
      <c r="I961" s="143"/>
      <c r="K961" s="6"/>
      <c r="L961" s="6"/>
    </row>
    <row r="962" spans="1:12" x14ac:dyDescent="0.2">
      <c r="A962" s="477"/>
      <c r="B962" s="135"/>
      <c r="C962" s="136"/>
      <c r="D962" s="137"/>
      <c r="E962" s="138"/>
      <c r="F962" s="137"/>
      <c r="G962" s="127"/>
      <c r="H962" s="143"/>
      <c r="I962" s="143"/>
      <c r="K962" s="6"/>
      <c r="L962" s="6"/>
    </row>
    <row r="963" spans="1:12" x14ac:dyDescent="0.2">
      <c r="A963" s="477"/>
      <c r="B963" s="135"/>
      <c r="C963" s="136"/>
      <c r="D963" s="137"/>
      <c r="E963" s="138"/>
      <c r="F963" s="137"/>
      <c r="G963" s="127"/>
      <c r="H963" s="143"/>
      <c r="I963" s="143"/>
      <c r="K963" s="6"/>
      <c r="L963" s="6"/>
    </row>
    <row r="964" spans="1:12" x14ac:dyDescent="0.2">
      <c r="A964" s="477"/>
      <c r="B964" s="135"/>
      <c r="C964" s="136"/>
      <c r="D964" s="137"/>
      <c r="E964" s="138"/>
      <c r="F964" s="137"/>
      <c r="G964" s="127"/>
      <c r="H964" s="143"/>
      <c r="I964" s="143"/>
      <c r="K964" s="6"/>
      <c r="L964" s="6"/>
    </row>
    <row r="965" spans="1:12" x14ac:dyDescent="0.2">
      <c r="A965" s="477"/>
      <c r="B965" s="135"/>
      <c r="C965" s="136"/>
      <c r="D965" s="137"/>
      <c r="E965" s="138"/>
      <c r="F965" s="137"/>
      <c r="G965" s="127"/>
      <c r="H965" s="143"/>
      <c r="I965" s="143"/>
      <c r="K965" s="6"/>
      <c r="L965" s="6"/>
    </row>
    <row r="966" spans="1:12" x14ac:dyDescent="0.2">
      <c r="A966" s="477"/>
      <c r="B966" s="135"/>
      <c r="C966" s="136"/>
      <c r="D966" s="137"/>
      <c r="E966" s="138"/>
      <c r="F966" s="137"/>
      <c r="G966" s="127"/>
      <c r="H966" s="143"/>
      <c r="I966" s="143"/>
      <c r="K966" s="6"/>
      <c r="L966" s="6"/>
    </row>
    <row r="967" spans="1:12" x14ac:dyDescent="0.2">
      <c r="A967" s="477"/>
      <c r="B967" s="135"/>
      <c r="C967" s="136"/>
      <c r="D967" s="137"/>
      <c r="E967" s="138"/>
      <c r="F967" s="137"/>
      <c r="G967" s="127"/>
      <c r="H967" s="143"/>
      <c r="I967" s="143"/>
      <c r="K967" s="6"/>
      <c r="L967" s="6"/>
    </row>
    <row r="968" spans="1:12" x14ac:dyDescent="0.2">
      <c r="A968" s="477"/>
      <c r="B968" s="135"/>
      <c r="C968" s="136"/>
      <c r="D968" s="137"/>
      <c r="E968" s="138"/>
      <c r="F968" s="137"/>
      <c r="G968" s="127"/>
      <c r="H968" s="143"/>
      <c r="I968" s="143"/>
      <c r="K968" s="6"/>
      <c r="L968" s="6"/>
    </row>
    <row r="969" spans="1:12" x14ac:dyDescent="0.2">
      <c r="A969" s="477"/>
      <c r="B969" s="135"/>
      <c r="C969" s="136"/>
      <c r="D969" s="137"/>
      <c r="E969" s="138"/>
      <c r="F969" s="137"/>
      <c r="G969" s="127"/>
      <c r="H969" s="143"/>
      <c r="I969" s="143"/>
      <c r="K969" s="6"/>
      <c r="L969" s="6"/>
    </row>
    <row r="970" spans="1:12" x14ac:dyDescent="0.2">
      <c r="A970" s="477"/>
      <c r="B970" s="135"/>
      <c r="C970" s="136"/>
      <c r="D970" s="137"/>
      <c r="E970" s="138"/>
      <c r="F970" s="137"/>
      <c r="G970" s="127"/>
      <c r="H970" s="143"/>
      <c r="I970" s="143"/>
      <c r="K970" s="6"/>
      <c r="L970" s="6"/>
    </row>
    <row r="971" spans="1:12" x14ac:dyDescent="0.2">
      <c r="A971" s="477"/>
      <c r="B971" s="135"/>
      <c r="C971" s="136"/>
      <c r="D971" s="137"/>
      <c r="E971" s="138"/>
      <c r="F971" s="137"/>
      <c r="G971" s="127"/>
      <c r="H971" s="143"/>
      <c r="I971" s="143"/>
      <c r="K971" s="6"/>
      <c r="L971" s="6"/>
    </row>
    <row r="972" spans="1:12" x14ac:dyDescent="0.2">
      <c r="A972" s="477"/>
      <c r="B972" s="135"/>
      <c r="C972" s="136"/>
      <c r="D972" s="137"/>
      <c r="E972" s="138"/>
      <c r="F972" s="137"/>
      <c r="G972" s="127"/>
      <c r="H972" s="143"/>
      <c r="I972" s="143"/>
      <c r="K972" s="6"/>
      <c r="L972" s="6"/>
    </row>
    <row r="973" spans="1:12" x14ac:dyDescent="0.2">
      <c r="A973" s="477"/>
      <c r="B973" s="135"/>
      <c r="C973" s="136"/>
      <c r="D973" s="137"/>
      <c r="E973" s="138"/>
      <c r="F973" s="137"/>
      <c r="G973" s="127"/>
      <c r="H973" s="143"/>
      <c r="I973" s="143"/>
      <c r="K973" s="6"/>
      <c r="L973" s="6"/>
    </row>
    <row r="974" spans="1:12" x14ac:dyDescent="0.2">
      <c r="A974" s="477"/>
      <c r="B974" s="135"/>
      <c r="C974" s="136"/>
      <c r="D974" s="137"/>
      <c r="E974" s="138"/>
      <c r="F974" s="137"/>
      <c r="G974" s="127"/>
      <c r="H974" s="143"/>
      <c r="I974" s="143"/>
      <c r="K974" s="6"/>
      <c r="L974" s="6"/>
    </row>
    <row r="975" spans="1:12" x14ac:dyDescent="0.2">
      <c r="A975" s="477"/>
      <c r="B975" s="135"/>
      <c r="C975" s="136"/>
      <c r="D975" s="137"/>
      <c r="E975" s="138"/>
      <c r="F975" s="137"/>
      <c r="G975" s="127"/>
      <c r="H975" s="143"/>
      <c r="I975" s="143"/>
      <c r="K975" s="6"/>
      <c r="L975" s="6"/>
    </row>
    <row r="976" spans="1:12" x14ac:dyDescent="0.2">
      <c r="A976" s="477"/>
      <c r="B976" s="135"/>
      <c r="C976" s="136"/>
      <c r="D976" s="137"/>
      <c r="E976" s="138"/>
      <c r="F976" s="137"/>
      <c r="G976" s="127"/>
      <c r="H976" s="143"/>
      <c r="I976" s="143"/>
      <c r="K976" s="6"/>
      <c r="L976" s="6"/>
    </row>
    <row r="977" spans="1:12" x14ac:dyDescent="0.2">
      <c r="A977" s="477"/>
      <c r="B977" s="135"/>
      <c r="C977" s="136"/>
      <c r="D977" s="137"/>
      <c r="E977" s="138"/>
      <c r="F977" s="137"/>
      <c r="G977" s="127"/>
      <c r="H977" s="143"/>
      <c r="I977" s="143"/>
      <c r="K977" s="6"/>
      <c r="L977" s="6"/>
    </row>
    <row r="978" spans="1:12" x14ac:dyDescent="0.2">
      <c r="A978" s="477"/>
      <c r="B978" s="135"/>
      <c r="C978" s="136"/>
      <c r="D978" s="137"/>
      <c r="E978" s="138"/>
      <c r="F978" s="137"/>
      <c r="G978" s="127"/>
      <c r="H978" s="143"/>
      <c r="I978" s="143"/>
      <c r="K978" s="6"/>
      <c r="L978" s="6"/>
    </row>
    <row r="979" spans="1:12" x14ac:dyDescent="0.2">
      <c r="A979" s="477"/>
      <c r="B979" s="135"/>
      <c r="C979" s="136"/>
      <c r="D979" s="137"/>
      <c r="E979" s="138"/>
      <c r="F979" s="137"/>
      <c r="G979" s="127"/>
      <c r="H979" s="143"/>
      <c r="I979" s="143"/>
      <c r="K979" s="6"/>
      <c r="L979" s="6"/>
    </row>
    <row r="980" spans="1:12" x14ac:dyDescent="0.2">
      <c r="A980" s="477"/>
      <c r="B980" s="135"/>
      <c r="C980" s="136"/>
      <c r="D980" s="137"/>
      <c r="E980" s="138"/>
      <c r="F980" s="137"/>
      <c r="G980" s="127"/>
      <c r="H980" s="143"/>
      <c r="I980" s="143"/>
      <c r="K980" s="6"/>
      <c r="L980" s="6"/>
    </row>
    <row r="981" spans="1:12" x14ac:dyDescent="0.2">
      <c r="A981" s="477"/>
      <c r="B981" s="135"/>
      <c r="C981" s="136"/>
      <c r="D981" s="137"/>
      <c r="E981" s="138"/>
      <c r="F981" s="137"/>
      <c r="G981" s="127"/>
      <c r="H981" s="143"/>
      <c r="I981" s="143"/>
      <c r="K981" s="6"/>
      <c r="L981" s="6"/>
    </row>
    <row r="982" spans="1:12" x14ac:dyDescent="0.2">
      <c r="A982" s="477"/>
      <c r="B982" s="135"/>
      <c r="C982" s="136"/>
      <c r="D982" s="137"/>
      <c r="E982" s="138"/>
      <c r="F982" s="137"/>
      <c r="G982" s="127"/>
      <c r="H982" s="143"/>
      <c r="I982" s="143"/>
      <c r="K982" s="6"/>
      <c r="L982" s="6"/>
    </row>
    <row r="983" spans="1:12" x14ac:dyDescent="0.2">
      <c r="A983" s="477"/>
      <c r="B983" s="135"/>
      <c r="C983" s="136"/>
      <c r="D983" s="137"/>
      <c r="E983" s="138"/>
      <c r="F983" s="137"/>
      <c r="G983" s="127"/>
      <c r="H983" s="143"/>
      <c r="I983" s="143"/>
      <c r="K983" s="6"/>
      <c r="L983" s="6"/>
    </row>
    <row r="984" spans="1:12" x14ac:dyDescent="0.2">
      <c r="A984" s="477"/>
      <c r="B984" s="135"/>
      <c r="C984" s="136"/>
      <c r="D984" s="137"/>
      <c r="E984" s="138"/>
      <c r="F984" s="137"/>
      <c r="G984" s="127"/>
      <c r="H984" s="143"/>
      <c r="I984" s="143"/>
      <c r="K984" s="6"/>
      <c r="L984" s="6"/>
    </row>
    <row r="985" spans="1:12" x14ac:dyDescent="0.2">
      <c r="A985" s="477"/>
      <c r="B985" s="135"/>
      <c r="C985" s="136"/>
      <c r="D985" s="137"/>
      <c r="E985" s="138"/>
      <c r="F985" s="137"/>
      <c r="G985" s="127"/>
      <c r="H985" s="143"/>
      <c r="I985" s="143"/>
      <c r="K985" s="6"/>
      <c r="L985" s="6"/>
    </row>
    <row r="986" spans="1:12" x14ac:dyDescent="0.2">
      <c r="A986" s="477"/>
      <c r="B986" s="135"/>
      <c r="C986" s="136"/>
      <c r="D986" s="137"/>
      <c r="E986" s="138"/>
      <c r="F986" s="137"/>
      <c r="G986" s="127"/>
      <c r="H986" s="143"/>
      <c r="I986" s="143"/>
      <c r="K986" s="6"/>
      <c r="L986" s="6"/>
    </row>
    <row r="987" spans="1:12" x14ac:dyDescent="0.2">
      <c r="A987" s="477"/>
      <c r="B987" s="135"/>
      <c r="C987" s="136"/>
      <c r="D987" s="137"/>
      <c r="E987" s="138"/>
      <c r="F987" s="137"/>
      <c r="G987" s="127"/>
      <c r="H987" s="143"/>
      <c r="I987" s="143"/>
      <c r="K987" s="6"/>
      <c r="L987" s="6"/>
    </row>
    <row r="988" spans="1:12" x14ac:dyDescent="0.2">
      <c r="A988" s="477"/>
      <c r="B988" s="135"/>
      <c r="C988" s="136"/>
      <c r="D988" s="137"/>
      <c r="E988" s="138"/>
      <c r="F988" s="137"/>
      <c r="G988" s="127"/>
      <c r="H988" s="143"/>
      <c r="I988" s="143"/>
      <c r="K988" s="6"/>
      <c r="L988" s="6"/>
    </row>
    <row r="989" spans="1:12" x14ac:dyDescent="0.2">
      <c r="A989" s="477"/>
      <c r="B989" s="135"/>
      <c r="C989" s="136"/>
      <c r="D989" s="137"/>
      <c r="E989" s="138"/>
      <c r="F989" s="137"/>
      <c r="G989" s="127"/>
      <c r="H989" s="143"/>
      <c r="I989" s="143"/>
      <c r="K989" s="6"/>
      <c r="L989" s="6"/>
    </row>
    <row r="990" spans="1:12" x14ac:dyDescent="0.2">
      <c r="A990" s="477"/>
      <c r="B990" s="135"/>
      <c r="C990" s="136"/>
      <c r="D990" s="137"/>
      <c r="E990" s="138"/>
      <c r="F990" s="137"/>
      <c r="G990" s="127"/>
      <c r="H990" s="143"/>
      <c r="I990" s="143"/>
      <c r="K990" s="6"/>
      <c r="L990" s="6"/>
    </row>
    <row r="991" spans="1:12" x14ac:dyDescent="0.2">
      <c r="A991" s="477"/>
      <c r="B991" s="135"/>
      <c r="C991" s="136"/>
      <c r="D991" s="137"/>
      <c r="E991" s="138"/>
      <c r="F991" s="137"/>
      <c r="G991" s="127"/>
      <c r="H991" s="143"/>
      <c r="I991" s="143"/>
      <c r="K991" s="6"/>
      <c r="L991" s="6"/>
    </row>
    <row r="992" spans="1:12" x14ac:dyDescent="0.2">
      <c r="A992" s="477"/>
      <c r="B992" s="135"/>
      <c r="C992" s="136"/>
      <c r="D992" s="137"/>
      <c r="E992" s="138"/>
      <c r="F992" s="137"/>
      <c r="G992" s="127"/>
      <c r="H992" s="143"/>
      <c r="I992" s="143"/>
      <c r="K992" s="6"/>
      <c r="L992" s="6"/>
    </row>
    <row r="993" spans="1:12" x14ac:dyDescent="0.2">
      <c r="A993" s="477"/>
      <c r="B993" s="135"/>
      <c r="C993" s="136"/>
      <c r="D993" s="137"/>
      <c r="E993" s="138"/>
      <c r="F993" s="137"/>
      <c r="G993" s="127"/>
      <c r="H993" s="143"/>
      <c r="I993" s="143"/>
      <c r="K993" s="6"/>
      <c r="L993" s="6"/>
    </row>
    <row r="994" spans="1:12" x14ac:dyDescent="0.2">
      <c r="A994" s="477"/>
      <c r="B994" s="135"/>
      <c r="C994" s="136"/>
      <c r="D994" s="137"/>
      <c r="E994" s="138"/>
      <c r="F994" s="137"/>
      <c r="G994" s="127"/>
      <c r="H994" s="143"/>
      <c r="I994" s="143"/>
      <c r="K994" s="6"/>
      <c r="L994" s="6"/>
    </row>
    <row r="995" spans="1:12" x14ac:dyDescent="0.2">
      <c r="A995" s="477"/>
      <c r="B995" s="135"/>
      <c r="C995" s="136"/>
      <c r="D995" s="137"/>
      <c r="E995" s="138"/>
      <c r="F995" s="137"/>
      <c r="G995" s="127"/>
      <c r="H995" s="143"/>
      <c r="I995" s="143"/>
      <c r="K995" s="6"/>
      <c r="L995" s="6"/>
    </row>
    <row r="996" spans="1:12" x14ac:dyDescent="0.2">
      <c r="A996" s="477"/>
      <c r="B996" s="135"/>
      <c r="C996" s="136"/>
      <c r="D996" s="137"/>
      <c r="E996" s="138"/>
      <c r="F996" s="137"/>
      <c r="G996" s="127"/>
      <c r="H996" s="143"/>
      <c r="I996" s="143"/>
      <c r="K996" s="6"/>
      <c r="L996" s="6"/>
    </row>
    <row r="997" spans="1:12" x14ac:dyDescent="0.2">
      <c r="A997" s="477"/>
      <c r="B997" s="135"/>
      <c r="C997" s="136"/>
      <c r="D997" s="137"/>
      <c r="E997" s="138"/>
      <c r="F997" s="137"/>
      <c r="G997" s="127"/>
      <c r="H997" s="143"/>
      <c r="I997" s="143"/>
      <c r="K997" s="6"/>
      <c r="L997" s="6"/>
    </row>
    <row r="998" spans="1:12" x14ac:dyDescent="0.2">
      <c r="A998" s="477"/>
      <c r="B998" s="135"/>
      <c r="C998" s="136"/>
      <c r="D998" s="137"/>
      <c r="E998" s="138"/>
      <c r="F998" s="137"/>
      <c r="G998" s="127"/>
      <c r="H998" s="143"/>
      <c r="I998" s="143"/>
      <c r="L998" s="6"/>
    </row>
    <row r="999" spans="1:12" x14ac:dyDescent="0.2">
      <c r="A999" s="477"/>
      <c r="B999" s="135"/>
      <c r="C999" s="136"/>
      <c r="D999" s="137"/>
      <c r="E999" s="138"/>
      <c r="F999" s="137"/>
      <c r="G999" s="127"/>
      <c r="H999" s="143"/>
      <c r="I999" s="143"/>
      <c r="L999" s="6"/>
    </row>
    <row r="1000" spans="1:12" x14ac:dyDescent="0.2">
      <c r="A1000" s="477"/>
      <c r="B1000" s="135"/>
      <c r="C1000" s="136"/>
      <c r="D1000" s="137"/>
      <c r="E1000" s="138"/>
      <c r="F1000" s="137"/>
      <c r="G1000" s="127"/>
      <c r="H1000" s="143"/>
      <c r="I1000" s="143"/>
      <c r="L1000" s="6"/>
    </row>
    <row r="1001" spans="1:12" x14ac:dyDescent="0.2">
      <c r="A1001" s="477"/>
      <c r="B1001" s="135"/>
      <c r="C1001" s="136"/>
      <c r="D1001" s="137"/>
      <c r="E1001" s="138"/>
      <c r="F1001" s="137"/>
      <c r="G1001" s="127"/>
      <c r="H1001" s="143"/>
      <c r="I1001" s="143"/>
      <c r="K1001" s="6"/>
      <c r="L1001" s="6"/>
    </row>
    <row r="1002" spans="1:12" x14ac:dyDescent="0.2">
      <c r="A1002" s="477"/>
      <c r="B1002" s="135"/>
      <c r="C1002" s="136"/>
      <c r="D1002" s="137"/>
      <c r="E1002" s="138"/>
      <c r="F1002" s="137"/>
      <c r="G1002" s="127"/>
      <c r="H1002" s="143"/>
      <c r="I1002" s="143"/>
      <c r="K1002" s="6"/>
      <c r="L1002" s="6"/>
    </row>
    <row r="1003" spans="1:12" x14ac:dyDescent="0.2">
      <c r="A1003" s="477"/>
      <c r="B1003" s="135"/>
      <c r="C1003" s="136"/>
      <c r="D1003" s="137"/>
      <c r="E1003" s="138"/>
      <c r="F1003" s="137"/>
      <c r="G1003" s="127"/>
      <c r="H1003" s="143"/>
      <c r="I1003" s="143"/>
      <c r="K1003" s="6"/>
      <c r="L1003" s="6"/>
    </row>
    <row r="1004" spans="1:12" x14ac:dyDescent="0.2">
      <c r="A1004" s="477"/>
      <c r="B1004" s="135"/>
      <c r="C1004" s="136"/>
      <c r="D1004" s="137"/>
      <c r="E1004" s="138"/>
      <c r="F1004" s="137"/>
      <c r="G1004" s="127"/>
      <c r="H1004" s="143"/>
      <c r="I1004" s="143"/>
      <c r="K1004" s="6"/>
      <c r="L1004" s="6"/>
    </row>
    <row r="1005" spans="1:12" x14ac:dyDescent="0.2">
      <c r="A1005" s="477"/>
      <c r="B1005" s="135"/>
      <c r="C1005" s="136"/>
      <c r="D1005" s="137"/>
      <c r="E1005" s="138"/>
      <c r="F1005" s="137"/>
      <c r="G1005" s="127"/>
      <c r="H1005" s="143"/>
      <c r="I1005" s="143"/>
      <c r="K1005" s="6"/>
      <c r="L1005" s="6"/>
    </row>
    <row r="1006" spans="1:12" x14ac:dyDescent="0.2">
      <c r="A1006" s="477"/>
      <c r="B1006" s="135"/>
      <c r="C1006" s="136"/>
      <c r="D1006" s="137"/>
      <c r="E1006" s="138"/>
      <c r="F1006" s="137"/>
      <c r="G1006" s="127"/>
      <c r="H1006" s="143"/>
      <c r="I1006" s="143"/>
      <c r="K1006" s="6"/>
      <c r="L1006" s="6"/>
    </row>
    <row r="1007" spans="1:12" x14ac:dyDescent="0.2">
      <c r="A1007" s="477"/>
      <c r="B1007" s="135"/>
      <c r="C1007" s="136"/>
      <c r="D1007" s="137"/>
      <c r="E1007" s="138"/>
      <c r="F1007" s="137"/>
      <c r="G1007" s="127"/>
      <c r="H1007" s="143"/>
      <c r="I1007" s="143"/>
      <c r="K1007" s="6"/>
      <c r="L1007" s="6"/>
    </row>
    <row r="1008" spans="1:12" x14ac:dyDescent="0.2">
      <c r="A1008" s="477"/>
      <c r="B1008" s="135"/>
      <c r="C1008" s="136"/>
      <c r="D1008" s="137"/>
      <c r="E1008" s="138"/>
      <c r="F1008" s="137"/>
      <c r="G1008" s="127"/>
      <c r="H1008" s="143"/>
      <c r="I1008" s="143"/>
      <c r="K1008" s="6"/>
      <c r="L1008" s="6"/>
    </row>
    <row r="1009" spans="1:12" x14ac:dyDescent="0.2">
      <c r="A1009" s="477"/>
      <c r="B1009" s="135"/>
      <c r="C1009" s="136"/>
      <c r="D1009" s="137"/>
      <c r="E1009" s="138"/>
      <c r="F1009" s="137"/>
      <c r="G1009" s="127"/>
      <c r="H1009" s="143"/>
      <c r="I1009" s="143"/>
      <c r="K1009" s="6"/>
      <c r="L1009" s="6"/>
    </row>
    <row r="1010" spans="1:12" x14ac:dyDescent="0.2">
      <c r="A1010" s="477"/>
      <c r="B1010" s="135"/>
      <c r="C1010" s="136"/>
      <c r="D1010" s="137"/>
      <c r="E1010" s="138"/>
      <c r="F1010" s="137"/>
      <c r="G1010" s="127"/>
      <c r="H1010" s="143"/>
      <c r="I1010" s="143"/>
      <c r="K1010" s="6"/>
      <c r="L1010" s="6"/>
    </row>
    <row r="1011" spans="1:12" x14ac:dyDescent="0.2">
      <c r="A1011" s="477"/>
      <c r="B1011" s="135"/>
      <c r="C1011" s="136"/>
      <c r="D1011" s="137"/>
      <c r="E1011" s="138"/>
      <c r="F1011" s="137"/>
      <c r="G1011" s="127"/>
      <c r="H1011" s="143"/>
      <c r="I1011" s="143"/>
      <c r="K1011" s="6"/>
      <c r="L1011" s="6"/>
    </row>
    <row r="1012" spans="1:12" x14ac:dyDescent="0.2">
      <c r="A1012" s="477"/>
      <c r="B1012" s="135"/>
      <c r="C1012" s="136"/>
      <c r="D1012" s="137"/>
      <c r="E1012" s="138"/>
      <c r="F1012" s="137"/>
      <c r="G1012" s="127"/>
      <c r="H1012" s="143"/>
      <c r="I1012" s="143"/>
      <c r="K1012" s="6"/>
      <c r="L1012" s="6"/>
    </row>
    <row r="1013" spans="1:12" x14ac:dyDescent="0.2">
      <c r="A1013" s="477"/>
      <c r="B1013" s="135"/>
      <c r="C1013" s="136"/>
      <c r="D1013" s="137"/>
      <c r="E1013" s="138"/>
      <c r="F1013" s="137"/>
      <c r="G1013" s="127"/>
      <c r="H1013" s="143"/>
      <c r="I1013" s="143"/>
      <c r="K1013" s="6"/>
      <c r="L1013" s="6"/>
    </row>
    <row r="1014" spans="1:12" x14ac:dyDescent="0.2">
      <c r="A1014" s="477"/>
      <c r="B1014" s="135"/>
      <c r="C1014" s="136"/>
      <c r="D1014" s="137"/>
      <c r="E1014" s="138"/>
      <c r="F1014" s="137"/>
      <c r="G1014" s="127"/>
      <c r="H1014" s="143"/>
      <c r="I1014" s="143"/>
      <c r="K1014" s="6"/>
      <c r="L1014" s="6"/>
    </row>
    <row r="1015" spans="1:12" x14ac:dyDescent="0.2">
      <c r="A1015" s="477"/>
      <c r="B1015" s="135"/>
      <c r="C1015" s="136"/>
      <c r="D1015" s="137"/>
      <c r="E1015" s="138"/>
      <c r="F1015" s="137"/>
      <c r="G1015" s="127"/>
      <c r="H1015" s="143"/>
      <c r="I1015" s="143"/>
      <c r="K1015" s="6"/>
      <c r="L1015" s="6"/>
    </row>
    <row r="1016" spans="1:12" x14ac:dyDescent="0.2">
      <c r="A1016" s="477"/>
      <c r="B1016" s="135"/>
      <c r="C1016" s="136"/>
      <c r="D1016" s="137"/>
      <c r="E1016" s="138"/>
      <c r="F1016" s="137"/>
      <c r="G1016" s="127"/>
      <c r="H1016" s="143"/>
      <c r="I1016" s="143"/>
      <c r="K1016" s="6"/>
      <c r="L1016" s="6"/>
    </row>
    <row r="1017" spans="1:12" x14ac:dyDescent="0.2">
      <c r="A1017" s="477"/>
      <c r="B1017" s="135"/>
      <c r="C1017" s="136"/>
      <c r="D1017" s="137"/>
      <c r="E1017" s="138"/>
      <c r="F1017" s="137"/>
      <c r="G1017" s="127"/>
      <c r="H1017" s="143"/>
      <c r="I1017" s="143"/>
      <c r="K1017" s="6"/>
      <c r="L1017" s="6"/>
    </row>
    <row r="1018" spans="1:12" x14ac:dyDescent="0.2">
      <c r="A1018" s="477"/>
      <c r="B1018" s="135"/>
      <c r="C1018" s="136"/>
      <c r="D1018" s="137"/>
      <c r="E1018" s="138"/>
      <c r="F1018" s="137"/>
      <c r="G1018" s="127"/>
      <c r="H1018" s="143"/>
      <c r="I1018" s="143"/>
      <c r="K1018" s="6"/>
      <c r="L1018" s="6"/>
    </row>
    <row r="1019" spans="1:12" x14ac:dyDescent="0.2">
      <c r="A1019" s="477"/>
      <c r="B1019" s="135"/>
      <c r="C1019" s="136"/>
      <c r="D1019" s="137"/>
      <c r="E1019" s="138"/>
      <c r="F1019" s="137"/>
      <c r="G1019" s="127"/>
      <c r="H1019" s="143"/>
      <c r="I1019" s="143"/>
      <c r="K1019" s="6"/>
      <c r="L1019" s="6"/>
    </row>
    <row r="1020" spans="1:12" x14ac:dyDescent="0.2">
      <c r="A1020" s="477"/>
      <c r="B1020" s="135"/>
      <c r="C1020" s="136"/>
      <c r="D1020" s="137"/>
      <c r="E1020" s="138"/>
      <c r="F1020" s="137"/>
      <c r="G1020" s="127"/>
      <c r="H1020" s="143"/>
      <c r="I1020" s="143"/>
      <c r="K1020" s="6"/>
      <c r="L1020" s="6"/>
    </row>
    <row r="1021" spans="1:12" x14ac:dyDescent="0.2">
      <c r="A1021" s="477"/>
      <c r="B1021" s="135"/>
      <c r="C1021" s="136"/>
      <c r="D1021" s="137"/>
      <c r="E1021" s="138"/>
      <c r="F1021" s="137"/>
      <c r="G1021" s="127"/>
      <c r="H1021" s="143"/>
      <c r="I1021" s="143"/>
      <c r="K1021" s="6"/>
      <c r="L1021" s="6"/>
    </row>
    <row r="1022" spans="1:12" x14ac:dyDescent="0.2">
      <c r="A1022" s="477"/>
      <c r="B1022" s="135"/>
      <c r="C1022" s="136"/>
      <c r="D1022" s="137"/>
      <c r="E1022" s="138"/>
      <c r="F1022" s="137"/>
      <c r="G1022" s="127"/>
      <c r="H1022" s="143"/>
      <c r="I1022" s="143"/>
      <c r="K1022" s="6"/>
      <c r="L1022" s="6"/>
    </row>
    <row r="1023" spans="1:12" x14ac:dyDescent="0.2">
      <c r="A1023" s="477"/>
      <c r="B1023" s="135"/>
      <c r="C1023" s="136"/>
      <c r="D1023" s="137"/>
      <c r="E1023" s="138"/>
      <c r="F1023" s="137"/>
      <c r="G1023" s="127"/>
      <c r="H1023" s="143"/>
      <c r="I1023" s="143"/>
      <c r="K1023" s="6"/>
      <c r="L1023" s="6"/>
    </row>
    <row r="1024" spans="1:12" x14ac:dyDescent="0.2">
      <c r="A1024" s="477"/>
      <c r="B1024" s="135"/>
      <c r="C1024" s="136"/>
      <c r="D1024" s="137"/>
      <c r="E1024" s="138"/>
      <c r="F1024" s="137"/>
      <c r="G1024" s="127"/>
      <c r="H1024" s="143"/>
      <c r="I1024" s="143"/>
      <c r="K1024" s="6"/>
      <c r="L1024" s="6"/>
    </row>
    <row r="1025" spans="1:12" x14ac:dyDescent="0.2">
      <c r="A1025" s="477"/>
      <c r="B1025" s="135"/>
      <c r="C1025" s="136"/>
      <c r="D1025" s="137"/>
      <c r="E1025" s="138"/>
      <c r="F1025" s="137"/>
      <c r="G1025" s="127"/>
      <c r="H1025" s="143"/>
      <c r="I1025" s="143"/>
      <c r="K1025" s="6"/>
      <c r="L1025" s="6"/>
    </row>
    <row r="1026" spans="1:12" x14ac:dyDescent="0.2">
      <c r="A1026" s="477"/>
      <c r="B1026" s="135"/>
      <c r="C1026" s="136"/>
      <c r="D1026" s="137"/>
      <c r="E1026" s="138"/>
      <c r="F1026" s="137"/>
      <c r="G1026" s="127"/>
      <c r="H1026" s="143"/>
      <c r="I1026" s="143"/>
      <c r="K1026" s="6"/>
      <c r="L1026" s="6"/>
    </row>
    <row r="1027" spans="1:12" x14ac:dyDescent="0.2">
      <c r="A1027" s="477"/>
      <c r="B1027" s="135"/>
      <c r="C1027" s="136"/>
      <c r="D1027" s="137"/>
      <c r="E1027" s="138"/>
      <c r="F1027" s="137"/>
      <c r="G1027" s="127"/>
      <c r="H1027" s="143"/>
      <c r="I1027" s="143"/>
      <c r="K1027" s="6"/>
      <c r="L1027" s="6"/>
    </row>
    <row r="1028" spans="1:12" x14ac:dyDescent="0.2">
      <c r="A1028" s="477"/>
      <c r="B1028" s="135"/>
      <c r="C1028" s="136"/>
      <c r="D1028" s="137"/>
      <c r="E1028" s="138"/>
      <c r="F1028" s="137"/>
      <c r="G1028" s="127"/>
      <c r="H1028" s="143"/>
      <c r="I1028" s="143"/>
      <c r="K1028" s="6"/>
      <c r="L1028" s="6"/>
    </row>
    <row r="1029" spans="1:12" x14ac:dyDescent="0.2">
      <c r="A1029" s="477"/>
      <c r="B1029" s="135"/>
      <c r="C1029" s="136"/>
      <c r="D1029" s="137"/>
      <c r="E1029" s="138"/>
      <c r="F1029" s="137"/>
      <c r="G1029" s="127"/>
      <c r="H1029" s="143"/>
      <c r="I1029" s="143"/>
      <c r="K1029" s="6"/>
      <c r="L1029" s="6"/>
    </row>
    <row r="1030" spans="1:12" x14ac:dyDescent="0.2">
      <c r="A1030" s="477"/>
      <c r="B1030" s="135"/>
      <c r="C1030" s="136"/>
      <c r="D1030" s="137"/>
      <c r="E1030" s="138"/>
      <c r="F1030" s="137"/>
      <c r="G1030" s="127"/>
      <c r="H1030" s="143"/>
      <c r="I1030" s="143"/>
      <c r="K1030" s="6"/>
      <c r="L1030" s="6"/>
    </row>
    <row r="1031" spans="1:12" x14ac:dyDescent="0.2">
      <c r="A1031" s="477"/>
      <c r="B1031" s="135"/>
      <c r="C1031" s="136"/>
      <c r="D1031" s="137"/>
      <c r="E1031" s="138"/>
      <c r="F1031" s="137"/>
      <c r="G1031" s="127"/>
      <c r="H1031" s="143"/>
      <c r="I1031" s="143"/>
      <c r="K1031" s="6"/>
      <c r="L1031" s="6"/>
    </row>
    <row r="1032" spans="1:12" x14ac:dyDescent="0.2">
      <c r="A1032" s="477"/>
      <c r="B1032" s="135"/>
      <c r="C1032" s="136"/>
      <c r="D1032" s="137"/>
      <c r="E1032" s="138"/>
      <c r="F1032" s="137"/>
      <c r="G1032" s="127"/>
      <c r="H1032" s="143"/>
      <c r="I1032" s="143"/>
      <c r="K1032" s="6"/>
      <c r="L1032" s="6"/>
    </row>
    <row r="1033" spans="1:12" x14ac:dyDescent="0.2">
      <c r="A1033" s="477"/>
      <c r="B1033" s="135"/>
      <c r="C1033" s="136"/>
      <c r="D1033" s="137"/>
      <c r="E1033" s="138"/>
      <c r="F1033" s="137"/>
      <c r="G1033" s="127"/>
      <c r="H1033" s="143"/>
      <c r="I1033" s="143"/>
      <c r="K1033" s="6"/>
      <c r="L1033" s="6"/>
    </row>
    <row r="1034" spans="1:12" x14ac:dyDescent="0.2">
      <c r="A1034" s="477"/>
      <c r="B1034" s="135"/>
      <c r="C1034" s="136"/>
      <c r="D1034" s="137"/>
      <c r="E1034" s="138"/>
      <c r="F1034" s="137"/>
      <c r="G1034" s="127"/>
      <c r="H1034" s="143"/>
      <c r="I1034" s="143"/>
      <c r="K1034" s="6"/>
      <c r="L1034" s="6"/>
    </row>
    <row r="1035" spans="1:12" x14ac:dyDescent="0.2">
      <c r="A1035" s="477"/>
      <c r="B1035" s="135"/>
      <c r="C1035" s="136"/>
      <c r="D1035" s="137"/>
      <c r="E1035" s="138"/>
      <c r="F1035" s="137"/>
      <c r="G1035" s="127"/>
      <c r="H1035" s="143"/>
      <c r="I1035" s="143"/>
      <c r="K1035" s="6"/>
      <c r="L1035" s="6"/>
    </row>
    <row r="1036" spans="1:12" x14ac:dyDescent="0.2">
      <c r="A1036" s="477"/>
      <c r="B1036" s="135"/>
      <c r="C1036" s="136"/>
      <c r="D1036" s="137"/>
      <c r="E1036" s="138"/>
      <c r="F1036" s="137"/>
      <c r="G1036" s="127"/>
      <c r="H1036" s="143"/>
      <c r="I1036" s="143"/>
      <c r="K1036" s="6"/>
      <c r="L1036" s="6"/>
    </row>
    <row r="1037" spans="1:12" x14ac:dyDescent="0.2">
      <c r="A1037" s="477"/>
      <c r="B1037" s="135"/>
      <c r="C1037" s="136"/>
      <c r="D1037" s="137"/>
      <c r="E1037" s="138"/>
      <c r="F1037" s="137"/>
      <c r="G1037" s="127"/>
      <c r="H1037" s="143"/>
      <c r="I1037" s="143"/>
      <c r="K1037" s="6"/>
      <c r="L1037" s="6"/>
    </row>
    <row r="1038" spans="1:12" x14ac:dyDescent="0.2">
      <c r="A1038" s="477"/>
      <c r="B1038" s="135"/>
      <c r="C1038" s="136"/>
      <c r="D1038" s="137"/>
      <c r="E1038" s="138"/>
      <c r="F1038" s="137"/>
      <c r="G1038" s="127"/>
      <c r="H1038" s="143"/>
      <c r="I1038" s="143"/>
      <c r="K1038" s="6"/>
      <c r="L1038" s="6"/>
    </row>
    <row r="1039" spans="1:12" x14ac:dyDescent="0.2">
      <c r="A1039" s="477"/>
      <c r="B1039" s="135"/>
      <c r="C1039" s="136"/>
      <c r="D1039" s="137"/>
      <c r="E1039" s="138"/>
      <c r="F1039" s="137"/>
      <c r="G1039" s="127"/>
      <c r="H1039" s="143"/>
      <c r="I1039" s="143"/>
      <c r="K1039" s="6"/>
      <c r="L1039" s="6"/>
    </row>
    <row r="1040" spans="1:12" x14ac:dyDescent="0.2">
      <c r="A1040" s="477"/>
      <c r="B1040" s="135"/>
      <c r="C1040" s="136"/>
      <c r="D1040" s="137"/>
      <c r="E1040" s="138"/>
      <c r="F1040" s="137"/>
      <c r="G1040" s="127"/>
      <c r="H1040" s="143"/>
      <c r="I1040" s="143"/>
      <c r="K1040" s="6"/>
      <c r="L1040" s="6"/>
    </row>
    <row r="1041" spans="1:12" x14ac:dyDescent="0.2">
      <c r="A1041" s="477"/>
      <c r="B1041" s="135"/>
      <c r="C1041" s="136"/>
      <c r="D1041" s="137"/>
      <c r="E1041" s="138"/>
      <c r="F1041" s="137"/>
      <c r="G1041" s="127"/>
      <c r="H1041" s="143"/>
      <c r="I1041" s="143"/>
      <c r="K1041" s="6"/>
      <c r="L1041" s="6"/>
    </row>
    <row r="1042" spans="1:12" x14ac:dyDescent="0.2">
      <c r="A1042" s="477"/>
      <c r="B1042" s="135"/>
      <c r="C1042" s="136"/>
      <c r="D1042" s="137"/>
      <c r="E1042" s="138"/>
      <c r="F1042" s="137"/>
      <c r="G1042" s="127"/>
      <c r="H1042" s="143"/>
      <c r="I1042" s="143"/>
      <c r="K1042" s="6"/>
      <c r="L1042" s="6"/>
    </row>
    <row r="1043" spans="1:12" x14ac:dyDescent="0.2">
      <c r="A1043" s="477"/>
      <c r="B1043" s="135"/>
      <c r="C1043" s="136"/>
      <c r="D1043" s="137"/>
      <c r="E1043" s="138"/>
      <c r="F1043" s="137"/>
      <c r="G1043" s="127"/>
      <c r="H1043" s="143"/>
      <c r="I1043" s="143"/>
      <c r="K1043" s="6"/>
      <c r="L1043" s="6"/>
    </row>
    <row r="1044" spans="1:12" x14ac:dyDescent="0.2">
      <c r="A1044" s="477"/>
      <c r="B1044" s="135"/>
      <c r="C1044" s="136"/>
      <c r="D1044" s="137"/>
      <c r="E1044" s="138"/>
      <c r="F1044" s="137"/>
      <c r="G1044" s="127"/>
      <c r="H1044" s="143"/>
      <c r="I1044" s="143"/>
      <c r="K1044" s="6"/>
      <c r="L1044" s="6"/>
    </row>
    <row r="1045" spans="1:12" x14ac:dyDescent="0.2">
      <c r="A1045" s="477"/>
      <c r="B1045" s="135"/>
      <c r="C1045" s="136"/>
      <c r="D1045" s="137"/>
      <c r="E1045" s="138"/>
      <c r="F1045" s="137"/>
      <c r="G1045" s="127"/>
      <c r="H1045" s="143"/>
      <c r="I1045" s="143"/>
      <c r="K1045" s="6"/>
      <c r="L1045" s="6"/>
    </row>
    <row r="1046" spans="1:12" x14ac:dyDescent="0.2">
      <c r="A1046" s="477"/>
      <c r="B1046" s="135"/>
      <c r="C1046" s="136"/>
      <c r="D1046" s="137"/>
      <c r="E1046" s="138"/>
      <c r="F1046" s="137"/>
      <c r="G1046" s="127"/>
      <c r="H1046" s="143"/>
      <c r="I1046" s="143"/>
      <c r="K1046" s="6"/>
      <c r="L1046" s="6"/>
    </row>
    <row r="1047" spans="1:12" x14ac:dyDescent="0.2">
      <c r="A1047" s="477"/>
      <c r="B1047" s="135"/>
      <c r="C1047" s="136"/>
      <c r="D1047" s="137"/>
      <c r="E1047" s="138"/>
      <c r="F1047" s="137"/>
      <c r="G1047" s="127"/>
      <c r="H1047" s="143"/>
      <c r="I1047" s="143"/>
      <c r="K1047" s="6"/>
      <c r="L1047" s="6"/>
    </row>
    <row r="1048" spans="1:12" x14ac:dyDescent="0.2">
      <c r="A1048" s="477"/>
      <c r="B1048" s="135"/>
      <c r="C1048" s="136"/>
      <c r="D1048" s="137"/>
      <c r="E1048" s="138"/>
      <c r="F1048" s="137"/>
      <c r="G1048" s="127"/>
      <c r="H1048" s="143"/>
      <c r="I1048" s="143"/>
      <c r="K1048" s="6"/>
      <c r="L1048" s="6"/>
    </row>
    <row r="1049" spans="1:12" x14ac:dyDescent="0.2">
      <c r="A1049" s="477"/>
      <c r="B1049" s="135"/>
      <c r="C1049" s="136"/>
      <c r="D1049" s="137"/>
      <c r="E1049" s="138"/>
      <c r="F1049" s="137"/>
      <c r="G1049" s="127"/>
      <c r="H1049" s="143"/>
      <c r="I1049" s="143"/>
      <c r="K1049" s="6"/>
      <c r="L1049" s="6"/>
    </row>
    <row r="1050" spans="1:12" x14ac:dyDescent="0.2">
      <c r="A1050" s="477"/>
      <c r="B1050" s="135"/>
      <c r="C1050" s="136"/>
      <c r="D1050" s="137"/>
      <c r="E1050" s="138"/>
      <c r="F1050" s="137"/>
      <c r="G1050" s="127"/>
      <c r="H1050" s="143"/>
      <c r="I1050" s="143"/>
      <c r="K1050" s="6"/>
      <c r="L1050" s="6"/>
    </row>
    <row r="1051" spans="1:12" x14ac:dyDescent="0.2">
      <c r="A1051" s="477"/>
      <c r="B1051" s="135"/>
      <c r="C1051" s="136"/>
      <c r="D1051" s="137"/>
      <c r="E1051" s="138"/>
      <c r="F1051" s="137"/>
      <c r="G1051" s="127"/>
      <c r="H1051" s="143"/>
      <c r="I1051" s="143"/>
      <c r="K1051" s="6"/>
      <c r="L1051" s="6"/>
    </row>
    <row r="1052" spans="1:12" x14ac:dyDescent="0.2">
      <c r="A1052" s="477"/>
      <c r="B1052" s="135"/>
      <c r="C1052" s="136"/>
      <c r="D1052" s="137"/>
      <c r="E1052" s="138"/>
      <c r="F1052" s="137"/>
      <c r="G1052" s="127"/>
      <c r="H1052" s="143"/>
      <c r="I1052" s="143"/>
      <c r="K1052" s="6"/>
      <c r="L1052" s="6"/>
    </row>
    <row r="1053" spans="1:12" x14ac:dyDescent="0.2">
      <c r="A1053" s="477"/>
      <c r="B1053" s="135"/>
      <c r="C1053" s="136"/>
      <c r="D1053" s="137"/>
      <c r="E1053" s="138"/>
      <c r="F1053" s="137"/>
      <c r="G1053" s="127"/>
      <c r="H1053" s="143"/>
      <c r="I1053" s="143"/>
      <c r="K1053" s="6"/>
      <c r="L1053" s="6"/>
    </row>
    <row r="1054" spans="1:12" x14ac:dyDescent="0.2">
      <c r="A1054" s="477"/>
      <c r="B1054" s="135"/>
      <c r="C1054" s="136"/>
      <c r="D1054" s="137"/>
      <c r="E1054" s="138"/>
      <c r="F1054" s="137"/>
      <c r="G1054" s="127"/>
      <c r="H1054" s="143"/>
      <c r="I1054" s="143"/>
      <c r="K1054" s="6"/>
      <c r="L1054" s="6"/>
    </row>
    <row r="1055" spans="1:12" x14ac:dyDescent="0.2">
      <c r="A1055" s="477"/>
      <c r="B1055" s="135"/>
      <c r="C1055" s="136"/>
      <c r="D1055" s="137"/>
      <c r="E1055" s="138"/>
      <c r="F1055" s="137"/>
      <c r="G1055" s="127"/>
      <c r="H1055" s="143"/>
      <c r="I1055" s="143"/>
      <c r="K1055" s="6"/>
      <c r="L1055" s="6"/>
    </row>
    <row r="1056" spans="1:12" x14ac:dyDescent="0.2">
      <c r="A1056" s="477"/>
      <c r="B1056" s="135"/>
      <c r="C1056" s="136"/>
      <c r="D1056" s="137"/>
      <c r="E1056" s="138"/>
      <c r="F1056" s="137"/>
      <c r="G1056" s="127"/>
      <c r="H1056" s="143"/>
      <c r="I1056" s="143"/>
      <c r="K1056" s="6"/>
      <c r="L1056" s="6"/>
    </row>
    <row r="1057" spans="1:12" x14ac:dyDescent="0.2">
      <c r="A1057" s="477"/>
      <c r="B1057" s="135"/>
      <c r="C1057" s="136"/>
      <c r="D1057" s="137"/>
      <c r="E1057" s="138"/>
      <c r="F1057" s="137"/>
      <c r="G1057" s="127"/>
      <c r="H1057" s="143"/>
      <c r="I1057" s="143"/>
      <c r="K1057" s="6"/>
      <c r="L1057" s="6"/>
    </row>
    <row r="1058" spans="1:12" x14ac:dyDescent="0.2">
      <c r="A1058" s="477"/>
      <c r="B1058" s="135"/>
      <c r="C1058" s="136"/>
      <c r="D1058" s="137"/>
      <c r="E1058" s="138"/>
      <c r="F1058" s="137"/>
      <c r="G1058" s="127"/>
      <c r="H1058" s="143"/>
      <c r="I1058" s="143"/>
      <c r="K1058" s="6"/>
      <c r="L1058" s="6"/>
    </row>
    <row r="1059" spans="1:12" x14ac:dyDescent="0.2">
      <c r="A1059" s="477"/>
      <c r="B1059" s="135"/>
      <c r="C1059" s="136"/>
      <c r="D1059" s="137"/>
      <c r="E1059" s="138"/>
      <c r="F1059" s="137"/>
      <c r="G1059" s="127"/>
      <c r="H1059" s="143"/>
      <c r="I1059" s="143"/>
      <c r="K1059" s="6"/>
      <c r="L1059" s="6"/>
    </row>
    <row r="1060" spans="1:12" x14ac:dyDescent="0.2">
      <c r="A1060" s="477"/>
      <c r="B1060" s="135"/>
      <c r="C1060" s="136"/>
      <c r="D1060" s="137"/>
      <c r="E1060" s="138"/>
      <c r="F1060" s="137"/>
      <c r="G1060" s="127"/>
      <c r="H1060" s="143"/>
      <c r="I1060" s="143"/>
      <c r="K1060" s="6"/>
      <c r="L1060" s="6"/>
    </row>
    <row r="1061" spans="1:12" x14ac:dyDescent="0.2">
      <c r="A1061" s="477"/>
      <c r="B1061" s="135"/>
      <c r="C1061" s="136"/>
      <c r="D1061" s="137"/>
      <c r="E1061" s="138"/>
      <c r="F1061" s="137"/>
      <c r="G1061" s="127"/>
      <c r="H1061" s="143"/>
      <c r="I1061" s="143"/>
      <c r="K1061" s="6"/>
      <c r="L1061" s="6"/>
    </row>
    <row r="1062" spans="1:12" x14ac:dyDescent="0.2">
      <c r="A1062" s="477"/>
      <c r="B1062" s="135"/>
      <c r="C1062" s="136"/>
      <c r="D1062" s="137"/>
      <c r="E1062" s="138"/>
      <c r="F1062" s="137"/>
      <c r="G1062" s="127"/>
      <c r="H1062" s="143"/>
      <c r="I1062" s="143"/>
      <c r="K1062" s="6"/>
      <c r="L1062" s="6"/>
    </row>
    <row r="1063" spans="1:12" x14ac:dyDescent="0.2">
      <c r="A1063" s="477"/>
      <c r="B1063" s="135"/>
      <c r="C1063" s="136"/>
      <c r="D1063" s="137"/>
      <c r="E1063" s="138"/>
      <c r="F1063" s="137"/>
      <c r="G1063" s="127"/>
      <c r="H1063" s="143"/>
      <c r="I1063" s="143"/>
      <c r="K1063" s="6"/>
      <c r="L1063" s="6"/>
    </row>
    <row r="1064" spans="1:12" x14ac:dyDescent="0.2">
      <c r="A1064" s="477"/>
      <c r="B1064" s="135"/>
      <c r="C1064" s="136"/>
      <c r="D1064" s="137"/>
      <c r="E1064" s="138"/>
      <c r="F1064" s="137"/>
      <c r="G1064" s="127"/>
      <c r="H1064" s="143"/>
      <c r="I1064" s="143"/>
      <c r="K1064" s="6"/>
      <c r="L1064" s="6"/>
    </row>
    <row r="1065" spans="1:12" x14ac:dyDescent="0.2">
      <c r="A1065" s="477"/>
      <c r="B1065" s="135"/>
      <c r="C1065" s="136"/>
      <c r="D1065" s="137"/>
      <c r="E1065" s="138"/>
      <c r="F1065" s="137"/>
      <c r="G1065" s="127"/>
      <c r="H1065" s="143"/>
      <c r="I1065" s="143"/>
      <c r="K1065" s="6"/>
      <c r="L1065" s="6"/>
    </row>
    <row r="1066" spans="1:12" x14ac:dyDescent="0.2">
      <c r="A1066" s="477"/>
      <c r="B1066" s="135"/>
      <c r="C1066" s="136"/>
      <c r="D1066" s="137"/>
      <c r="E1066" s="138"/>
      <c r="F1066" s="137"/>
      <c r="G1066" s="127"/>
      <c r="H1066" s="143"/>
      <c r="I1066" s="143"/>
      <c r="K1066" s="6"/>
      <c r="L1066" s="6"/>
    </row>
    <row r="1067" spans="1:12" x14ac:dyDescent="0.2">
      <c r="A1067" s="477"/>
      <c r="B1067" s="135"/>
      <c r="C1067" s="136"/>
      <c r="D1067" s="137"/>
      <c r="E1067" s="138"/>
      <c r="F1067" s="137"/>
      <c r="G1067" s="127"/>
      <c r="H1067" s="143"/>
      <c r="I1067" s="143"/>
      <c r="K1067" s="6"/>
      <c r="L1067" s="6"/>
    </row>
    <row r="1068" spans="1:12" x14ac:dyDescent="0.2">
      <c r="A1068" s="477"/>
      <c r="B1068" s="135"/>
      <c r="C1068" s="136"/>
      <c r="D1068" s="137"/>
      <c r="E1068" s="138"/>
      <c r="F1068" s="137"/>
      <c r="G1068" s="127"/>
      <c r="H1068" s="143"/>
      <c r="I1068" s="143"/>
      <c r="K1068" s="6"/>
      <c r="L1068" s="6"/>
    </row>
    <row r="1069" spans="1:12" x14ac:dyDescent="0.2">
      <c r="A1069" s="477"/>
      <c r="B1069" s="135"/>
      <c r="C1069" s="136"/>
      <c r="D1069" s="137"/>
      <c r="E1069" s="138"/>
      <c r="F1069" s="137"/>
      <c r="G1069" s="127"/>
      <c r="H1069" s="143"/>
      <c r="I1069" s="143"/>
      <c r="K1069" s="6"/>
      <c r="L1069" s="6"/>
    </row>
    <row r="1070" spans="1:12" x14ac:dyDescent="0.2">
      <c r="A1070" s="477"/>
      <c r="B1070" s="135"/>
      <c r="C1070" s="136"/>
      <c r="D1070" s="137"/>
      <c r="E1070" s="138"/>
      <c r="F1070" s="137"/>
      <c r="G1070" s="127"/>
      <c r="H1070" s="143"/>
      <c r="I1070" s="143"/>
      <c r="K1070" s="6"/>
      <c r="L1070" s="6"/>
    </row>
    <row r="1071" spans="1:12" x14ac:dyDescent="0.2">
      <c r="A1071" s="477"/>
      <c r="B1071" s="135"/>
      <c r="C1071" s="136"/>
      <c r="D1071" s="137"/>
      <c r="E1071" s="138"/>
      <c r="F1071" s="137"/>
      <c r="G1071" s="127"/>
      <c r="H1071" s="143"/>
      <c r="I1071" s="143"/>
      <c r="K1071" s="6"/>
      <c r="L1071" s="6"/>
    </row>
    <row r="1072" spans="1:12" x14ac:dyDescent="0.2">
      <c r="A1072" s="477"/>
      <c r="B1072" s="135"/>
      <c r="C1072" s="136"/>
      <c r="D1072" s="137"/>
      <c r="E1072" s="138"/>
      <c r="F1072" s="137"/>
      <c r="G1072" s="127"/>
      <c r="H1072" s="143"/>
      <c r="I1072" s="143"/>
      <c r="K1072" s="6"/>
      <c r="L1072" s="6"/>
    </row>
    <row r="1073" spans="1:12" x14ac:dyDescent="0.2">
      <c r="A1073" s="477"/>
      <c r="B1073" s="135"/>
      <c r="C1073" s="136"/>
      <c r="D1073" s="137"/>
      <c r="E1073" s="138"/>
      <c r="F1073" s="137"/>
      <c r="G1073" s="127"/>
      <c r="H1073" s="143"/>
      <c r="I1073" s="143"/>
      <c r="K1073" s="6"/>
      <c r="L1073" s="6"/>
    </row>
    <row r="1074" spans="1:12" x14ac:dyDescent="0.2">
      <c r="A1074" s="477"/>
      <c r="B1074" s="135"/>
      <c r="C1074" s="136"/>
      <c r="D1074" s="137"/>
      <c r="E1074" s="138"/>
      <c r="F1074" s="137"/>
      <c r="G1074" s="127"/>
      <c r="H1074" s="143"/>
      <c r="I1074" s="143"/>
      <c r="K1074" s="6"/>
      <c r="L1074" s="6"/>
    </row>
    <row r="1075" spans="1:12" x14ac:dyDescent="0.2">
      <c r="A1075" s="477"/>
      <c r="B1075" s="135"/>
      <c r="C1075" s="136"/>
      <c r="D1075" s="137"/>
      <c r="E1075" s="138"/>
      <c r="F1075" s="137"/>
      <c r="G1075" s="127"/>
      <c r="H1075" s="143"/>
      <c r="I1075" s="143"/>
      <c r="K1075" s="6"/>
      <c r="L1075" s="6"/>
    </row>
    <row r="1076" spans="1:12" x14ac:dyDescent="0.2">
      <c r="A1076" s="477"/>
      <c r="B1076" s="135"/>
      <c r="C1076" s="136"/>
      <c r="D1076" s="137"/>
      <c r="E1076" s="138"/>
      <c r="F1076" s="137"/>
      <c r="G1076" s="127"/>
      <c r="H1076" s="143"/>
      <c r="I1076" s="143"/>
      <c r="K1076" s="6"/>
      <c r="L1076" s="6"/>
    </row>
    <row r="1077" spans="1:12" x14ac:dyDescent="0.2">
      <c r="A1077" s="477"/>
      <c r="B1077" s="135"/>
      <c r="C1077" s="136"/>
      <c r="D1077" s="137"/>
      <c r="E1077" s="138"/>
      <c r="F1077" s="137"/>
      <c r="G1077" s="127"/>
      <c r="H1077" s="143"/>
      <c r="I1077" s="143"/>
      <c r="K1077" s="6"/>
      <c r="L1077" s="6"/>
    </row>
    <row r="1078" spans="1:12" x14ac:dyDescent="0.2">
      <c r="A1078" s="477"/>
      <c r="B1078" s="135"/>
      <c r="C1078" s="136"/>
      <c r="D1078" s="137"/>
      <c r="E1078" s="138"/>
      <c r="F1078" s="137"/>
      <c r="G1078" s="127"/>
      <c r="H1078" s="143"/>
      <c r="I1078" s="143"/>
      <c r="K1078" s="6"/>
      <c r="L1078" s="6"/>
    </row>
    <row r="1079" spans="1:12" x14ac:dyDescent="0.2">
      <c r="A1079" s="477"/>
      <c r="B1079" s="135"/>
      <c r="C1079" s="136"/>
      <c r="D1079" s="137"/>
      <c r="E1079" s="138"/>
      <c r="F1079" s="137"/>
      <c r="G1079" s="127"/>
      <c r="H1079" s="143"/>
      <c r="I1079" s="143"/>
      <c r="K1079" s="6"/>
      <c r="L1079" s="6"/>
    </row>
    <row r="1080" spans="1:12" x14ac:dyDescent="0.2">
      <c r="A1080" s="477"/>
      <c r="B1080" s="135"/>
      <c r="C1080" s="136"/>
      <c r="D1080" s="137"/>
      <c r="E1080" s="138"/>
      <c r="F1080" s="137"/>
      <c r="G1080" s="127"/>
      <c r="H1080" s="143"/>
      <c r="I1080" s="143"/>
      <c r="K1080" s="6"/>
      <c r="L1080" s="6"/>
    </row>
    <row r="1081" spans="1:12" x14ac:dyDescent="0.2">
      <c r="A1081" s="477"/>
      <c r="B1081" s="135"/>
      <c r="C1081" s="136"/>
      <c r="D1081" s="137"/>
      <c r="E1081" s="138"/>
      <c r="F1081" s="137"/>
      <c r="G1081" s="127"/>
      <c r="H1081" s="143"/>
      <c r="I1081" s="143"/>
      <c r="K1081" s="6"/>
      <c r="L1081" s="6"/>
    </row>
    <row r="1082" spans="1:12" x14ac:dyDescent="0.2">
      <c r="A1082" s="477"/>
      <c r="B1082" s="135"/>
      <c r="C1082" s="136"/>
      <c r="D1082" s="137"/>
      <c r="E1082" s="138"/>
      <c r="F1082" s="137"/>
      <c r="G1082" s="127"/>
      <c r="H1082" s="143"/>
      <c r="I1082" s="143"/>
      <c r="K1082" s="6"/>
      <c r="L1082" s="6"/>
    </row>
    <row r="1083" spans="1:12" x14ac:dyDescent="0.2">
      <c r="A1083" s="477"/>
      <c r="B1083" s="135"/>
      <c r="C1083" s="136"/>
      <c r="D1083" s="137"/>
      <c r="E1083" s="138"/>
      <c r="F1083" s="137"/>
      <c r="G1083" s="127"/>
      <c r="H1083" s="143"/>
      <c r="I1083" s="143"/>
      <c r="K1083" s="6"/>
      <c r="L1083" s="6"/>
    </row>
    <row r="1084" spans="1:12" x14ac:dyDescent="0.2">
      <c r="A1084" s="477"/>
      <c r="B1084" s="135"/>
      <c r="C1084" s="136"/>
      <c r="D1084" s="137"/>
      <c r="E1084" s="138"/>
      <c r="F1084" s="137"/>
      <c r="G1084" s="127"/>
      <c r="H1084" s="143"/>
      <c r="I1084" s="143"/>
      <c r="K1084" s="6"/>
      <c r="L1084" s="6"/>
    </row>
    <row r="1085" spans="1:12" x14ac:dyDescent="0.2">
      <c r="A1085" s="477"/>
      <c r="B1085" s="135"/>
      <c r="C1085" s="136"/>
      <c r="D1085" s="137"/>
      <c r="E1085" s="138"/>
      <c r="F1085" s="137"/>
      <c r="G1085" s="127"/>
      <c r="H1085" s="143"/>
      <c r="I1085" s="143"/>
      <c r="K1085" s="6"/>
      <c r="L1085" s="6"/>
    </row>
    <row r="1086" spans="1:12" x14ac:dyDescent="0.2">
      <c r="A1086" s="477"/>
      <c r="B1086" s="135"/>
      <c r="C1086" s="136"/>
      <c r="D1086" s="137"/>
      <c r="E1086" s="138"/>
      <c r="F1086" s="137"/>
      <c r="G1086" s="127"/>
      <c r="H1086" s="143"/>
      <c r="I1086" s="143"/>
      <c r="K1086" s="6"/>
      <c r="L1086" s="6"/>
    </row>
    <row r="1087" spans="1:12" x14ac:dyDescent="0.2">
      <c r="A1087" s="477"/>
      <c r="B1087" s="135"/>
      <c r="C1087" s="136"/>
      <c r="D1087" s="137"/>
      <c r="E1087" s="138"/>
      <c r="F1087" s="137"/>
      <c r="G1087" s="127"/>
      <c r="H1087" s="143"/>
      <c r="I1087" s="143"/>
      <c r="K1087" s="6"/>
      <c r="L1087" s="6"/>
    </row>
    <row r="1088" spans="1:12" x14ac:dyDescent="0.2">
      <c r="A1088" s="477"/>
      <c r="B1088" s="135"/>
      <c r="C1088" s="136"/>
      <c r="D1088" s="137"/>
      <c r="E1088" s="138"/>
      <c r="F1088" s="137"/>
      <c r="G1088" s="127"/>
      <c r="H1088" s="143"/>
      <c r="I1088" s="143"/>
      <c r="K1088" s="6"/>
      <c r="L1088" s="6"/>
    </row>
    <row r="1089" spans="1:12" x14ac:dyDescent="0.2">
      <c r="A1089" s="477"/>
      <c r="B1089" s="135"/>
      <c r="C1089" s="136"/>
      <c r="D1089" s="137"/>
      <c r="E1089" s="138"/>
      <c r="F1089" s="137"/>
      <c r="G1089" s="127"/>
      <c r="H1089" s="143"/>
      <c r="I1089" s="143"/>
      <c r="K1089" s="6"/>
      <c r="L1089" s="6"/>
    </row>
    <row r="1090" spans="1:12" x14ac:dyDescent="0.2">
      <c r="A1090" s="477"/>
      <c r="B1090" s="135"/>
      <c r="C1090" s="136"/>
      <c r="D1090" s="137"/>
      <c r="E1090" s="138"/>
      <c r="F1090" s="137"/>
      <c r="G1090" s="127"/>
      <c r="H1090" s="143"/>
      <c r="I1090" s="143"/>
      <c r="K1090" s="6"/>
      <c r="L1090" s="6"/>
    </row>
    <row r="1091" spans="1:12" x14ac:dyDescent="0.2">
      <c r="A1091" s="477"/>
      <c r="B1091" s="135"/>
      <c r="C1091" s="136"/>
      <c r="D1091" s="137"/>
      <c r="E1091" s="138"/>
      <c r="F1091" s="137"/>
      <c r="G1091" s="127"/>
      <c r="H1091" s="143"/>
      <c r="I1091" s="143"/>
      <c r="K1091" s="6"/>
      <c r="L1091" s="6"/>
    </row>
    <row r="1092" spans="1:12" x14ac:dyDescent="0.2">
      <c r="A1092" s="477"/>
      <c r="B1092" s="135"/>
      <c r="C1092" s="136"/>
      <c r="D1092" s="137"/>
      <c r="E1092" s="138"/>
      <c r="F1092" s="137"/>
      <c r="G1092" s="127"/>
      <c r="H1092" s="143"/>
      <c r="I1092" s="143"/>
      <c r="K1092" s="6"/>
      <c r="L1092" s="6"/>
    </row>
    <row r="1093" spans="1:12" x14ac:dyDescent="0.2">
      <c r="A1093" s="477"/>
      <c r="B1093" s="135"/>
      <c r="C1093" s="136"/>
      <c r="D1093" s="137"/>
      <c r="E1093" s="138"/>
      <c r="F1093" s="137"/>
      <c r="G1093" s="127"/>
      <c r="H1093" s="143"/>
      <c r="I1093" s="143"/>
      <c r="K1093" s="6"/>
      <c r="L1093" s="6"/>
    </row>
    <row r="1094" spans="1:12" x14ac:dyDescent="0.2">
      <c r="A1094" s="477"/>
      <c r="B1094" s="135"/>
      <c r="C1094" s="136"/>
      <c r="D1094" s="137"/>
      <c r="E1094" s="138"/>
      <c r="F1094" s="137"/>
      <c r="G1094" s="127"/>
      <c r="H1094" s="143"/>
      <c r="I1094" s="143"/>
      <c r="K1094" s="6"/>
      <c r="L1094" s="6"/>
    </row>
    <row r="1095" spans="1:12" x14ac:dyDescent="0.2">
      <c r="A1095" s="477"/>
      <c r="B1095" s="135"/>
      <c r="C1095" s="136"/>
      <c r="D1095" s="137"/>
      <c r="E1095" s="138"/>
      <c r="F1095" s="137"/>
      <c r="G1095" s="127"/>
      <c r="H1095" s="143"/>
      <c r="I1095" s="143"/>
      <c r="K1095" s="6"/>
      <c r="L1095" s="6"/>
    </row>
    <row r="1096" spans="1:12" x14ac:dyDescent="0.2">
      <c r="A1096" s="477"/>
      <c r="B1096" s="135"/>
      <c r="C1096" s="136"/>
      <c r="D1096" s="137"/>
      <c r="E1096" s="138"/>
      <c r="F1096" s="137"/>
      <c r="G1096" s="127"/>
      <c r="H1096" s="143"/>
      <c r="I1096" s="143"/>
      <c r="K1096" s="6"/>
      <c r="L1096" s="6"/>
    </row>
    <row r="1097" spans="1:12" x14ac:dyDescent="0.2">
      <c r="A1097" s="477"/>
      <c r="B1097" s="135"/>
      <c r="C1097" s="136"/>
      <c r="D1097" s="137"/>
      <c r="E1097" s="138"/>
      <c r="F1097" s="137"/>
      <c r="G1097" s="127"/>
      <c r="H1097" s="143"/>
      <c r="I1097" s="143"/>
      <c r="K1097" s="6"/>
      <c r="L1097" s="6"/>
    </row>
    <row r="1098" spans="1:12" x14ac:dyDescent="0.2">
      <c r="A1098" s="477"/>
      <c r="B1098" s="135"/>
      <c r="C1098" s="136"/>
      <c r="D1098" s="137"/>
      <c r="E1098" s="138"/>
      <c r="F1098" s="137"/>
      <c r="G1098" s="127"/>
      <c r="H1098" s="143"/>
      <c r="I1098" s="143"/>
      <c r="K1098" s="6"/>
      <c r="L1098" s="6"/>
    </row>
    <row r="1099" spans="1:12" x14ac:dyDescent="0.2">
      <c r="A1099" s="477"/>
      <c r="B1099" s="135"/>
      <c r="C1099" s="136"/>
      <c r="D1099" s="137"/>
      <c r="E1099" s="138"/>
      <c r="F1099" s="137"/>
      <c r="G1099" s="127"/>
      <c r="H1099" s="143"/>
      <c r="I1099" s="143"/>
      <c r="K1099" s="6"/>
      <c r="L1099" s="6"/>
    </row>
    <row r="1100" spans="1:12" x14ac:dyDescent="0.2">
      <c r="A1100" s="477"/>
      <c r="B1100" s="135"/>
      <c r="C1100" s="136"/>
      <c r="D1100" s="137"/>
      <c r="E1100" s="138"/>
      <c r="F1100" s="137"/>
      <c r="G1100" s="127"/>
      <c r="H1100" s="143"/>
      <c r="I1100" s="143"/>
      <c r="K1100" s="6"/>
      <c r="L1100" s="6"/>
    </row>
    <row r="1101" spans="1:12" x14ac:dyDescent="0.2">
      <c r="A1101" s="477"/>
      <c r="B1101" s="135"/>
      <c r="C1101" s="136"/>
      <c r="D1101" s="137"/>
      <c r="E1101" s="138"/>
      <c r="F1101" s="137"/>
      <c r="G1101" s="127"/>
      <c r="H1101" s="143"/>
      <c r="I1101" s="143"/>
      <c r="K1101" s="6"/>
      <c r="L1101" s="6"/>
    </row>
    <row r="1102" spans="1:12" x14ac:dyDescent="0.2">
      <c r="A1102" s="477"/>
      <c r="B1102" s="135"/>
      <c r="C1102" s="136"/>
      <c r="D1102" s="137"/>
      <c r="E1102" s="138"/>
      <c r="F1102" s="137"/>
      <c r="G1102" s="127"/>
      <c r="H1102" s="143"/>
      <c r="I1102" s="143"/>
      <c r="K1102" s="6"/>
      <c r="L1102" s="6"/>
    </row>
    <row r="1103" spans="1:12" x14ac:dyDescent="0.2">
      <c r="A1103" s="477"/>
      <c r="B1103" s="135"/>
      <c r="C1103" s="136"/>
      <c r="D1103" s="137"/>
      <c r="E1103" s="138"/>
      <c r="F1103" s="137"/>
      <c r="G1103" s="127"/>
      <c r="H1103" s="143"/>
      <c r="I1103" s="143"/>
      <c r="K1103" s="6"/>
      <c r="L1103" s="6"/>
    </row>
    <row r="1104" spans="1:12" x14ac:dyDescent="0.2">
      <c r="A1104" s="477"/>
      <c r="B1104" s="135"/>
      <c r="C1104" s="136"/>
      <c r="D1104" s="137"/>
      <c r="E1104" s="138"/>
      <c r="F1104" s="137"/>
      <c r="G1104" s="127"/>
      <c r="H1104" s="143"/>
      <c r="I1104" s="143"/>
      <c r="K1104" s="6"/>
      <c r="L1104" s="6"/>
    </row>
    <row r="1105" spans="1:12" x14ac:dyDescent="0.2">
      <c r="A1105" s="477"/>
      <c r="B1105" s="135"/>
      <c r="C1105" s="136"/>
      <c r="D1105" s="137"/>
      <c r="E1105" s="138"/>
      <c r="F1105" s="137"/>
      <c r="G1105" s="127"/>
      <c r="H1105" s="143"/>
      <c r="I1105" s="143"/>
      <c r="K1105" s="6"/>
      <c r="L1105" s="6"/>
    </row>
    <row r="1106" spans="1:12" x14ac:dyDescent="0.2">
      <c r="A1106" s="477"/>
      <c r="B1106" s="135"/>
      <c r="C1106" s="136"/>
      <c r="D1106" s="137"/>
      <c r="E1106" s="138"/>
      <c r="F1106" s="137"/>
      <c r="G1106" s="127"/>
      <c r="H1106" s="143"/>
      <c r="I1106" s="143"/>
      <c r="K1106" s="6"/>
      <c r="L1106" s="6"/>
    </row>
    <row r="1107" spans="1:12" x14ac:dyDescent="0.2">
      <c r="A1107" s="477"/>
      <c r="B1107" s="135"/>
      <c r="C1107" s="136"/>
      <c r="D1107" s="137"/>
      <c r="E1107" s="138"/>
      <c r="F1107" s="137"/>
      <c r="G1107" s="127"/>
      <c r="H1107" s="143"/>
      <c r="I1107" s="143"/>
      <c r="K1107" s="6"/>
      <c r="L1107" s="6"/>
    </row>
    <row r="1108" spans="1:12" x14ac:dyDescent="0.2">
      <c r="A1108" s="477"/>
      <c r="B1108" s="135"/>
      <c r="C1108" s="136"/>
      <c r="D1108" s="137"/>
      <c r="E1108" s="138"/>
      <c r="F1108" s="137"/>
      <c r="G1108" s="127"/>
      <c r="H1108" s="143"/>
      <c r="I1108" s="143"/>
      <c r="K1108" s="6"/>
      <c r="L1108" s="6"/>
    </row>
    <row r="1109" spans="1:12" x14ac:dyDescent="0.2">
      <c r="A1109" s="477"/>
      <c r="B1109" s="135"/>
      <c r="C1109" s="136"/>
      <c r="D1109" s="137"/>
      <c r="E1109" s="138"/>
      <c r="F1109" s="137"/>
      <c r="G1109" s="127"/>
      <c r="H1109" s="143"/>
      <c r="I1109" s="143"/>
      <c r="K1109" s="6"/>
      <c r="L1109" s="6"/>
    </row>
    <row r="1110" spans="1:12" x14ac:dyDescent="0.2">
      <c r="A1110" s="477"/>
      <c r="B1110" s="135"/>
      <c r="C1110" s="136"/>
      <c r="D1110" s="137"/>
      <c r="E1110" s="138"/>
      <c r="F1110" s="137"/>
      <c r="G1110" s="127"/>
      <c r="H1110" s="143"/>
      <c r="I1110" s="143"/>
      <c r="K1110" s="6"/>
      <c r="L1110" s="6"/>
    </row>
    <row r="1111" spans="1:12" x14ac:dyDescent="0.2">
      <c r="A1111" s="477"/>
      <c r="B1111" s="135"/>
      <c r="C1111" s="136"/>
      <c r="D1111" s="137"/>
      <c r="E1111" s="138"/>
      <c r="F1111" s="137"/>
      <c r="G1111" s="127"/>
      <c r="H1111" s="143"/>
      <c r="I1111" s="143"/>
      <c r="K1111" s="6"/>
      <c r="L1111" s="6"/>
    </row>
    <row r="1112" spans="1:12" x14ac:dyDescent="0.2">
      <c r="A1112" s="477"/>
      <c r="B1112" s="135"/>
      <c r="C1112" s="136"/>
      <c r="D1112" s="137"/>
      <c r="E1112" s="138"/>
      <c r="F1112" s="137"/>
      <c r="G1112" s="127"/>
      <c r="H1112" s="143"/>
      <c r="I1112" s="143"/>
      <c r="K1112" s="6"/>
      <c r="L1112" s="6"/>
    </row>
    <row r="1113" spans="1:12" x14ac:dyDescent="0.2">
      <c r="A1113" s="477"/>
      <c r="B1113" s="135"/>
      <c r="C1113" s="136"/>
      <c r="D1113" s="137"/>
      <c r="E1113" s="138"/>
      <c r="F1113" s="137"/>
      <c r="G1113" s="127"/>
      <c r="H1113" s="143"/>
      <c r="I1113" s="143"/>
      <c r="K1113" s="6"/>
      <c r="L1113" s="6"/>
    </row>
    <row r="1114" spans="1:12" x14ac:dyDescent="0.2">
      <c r="A1114" s="477"/>
      <c r="B1114" s="135"/>
      <c r="C1114" s="136"/>
      <c r="D1114" s="137"/>
      <c r="E1114" s="138"/>
      <c r="F1114" s="137"/>
      <c r="G1114" s="127"/>
      <c r="H1114" s="143"/>
      <c r="I1114" s="143"/>
      <c r="K1114" s="6"/>
      <c r="L1114" s="6"/>
    </row>
    <row r="1115" spans="1:12" x14ac:dyDescent="0.2">
      <c r="A1115" s="477"/>
      <c r="B1115" s="135"/>
      <c r="C1115" s="136"/>
      <c r="D1115" s="137"/>
      <c r="E1115" s="138"/>
      <c r="F1115" s="137"/>
      <c r="G1115" s="127"/>
      <c r="H1115" s="143"/>
      <c r="I1115" s="143"/>
      <c r="K1115" s="6"/>
      <c r="L1115" s="6"/>
    </row>
    <row r="1116" spans="1:12" x14ac:dyDescent="0.2">
      <c r="A1116" s="477"/>
      <c r="B1116" s="135"/>
      <c r="C1116" s="136"/>
      <c r="D1116" s="137"/>
      <c r="E1116" s="138"/>
      <c r="F1116" s="137"/>
      <c r="G1116" s="127"/>
      <c r="H1116" s="143"/>
      <c r="I1116" s="143"/>
      <c r="K1116" s="6"/>
      <c r="L1116" s="6"/>
    </row>
    <row r="1117" spans="1:12" x14ac:dyDescent="0.2">
      <c r="A1117" s="477"/>
      <c r="B1117" s="135"/>
      <c r="C1117" s="136"/>
      <c r="D1117" s="137"/>
      <c r="E1117" s="138"/>
      <c r="F1117" s="137"/>
      <c r="G1117" s="127"/>
      <c r="H1117" s="143"/>
      <c r="I1117" s="143"/>
      <c r="K1117" s="6"/>
      <c r="L1117" s="6"/>
    </row>
    <row r="1118" spans="1:12" x14ac:dyDescent="0.2">
      <c r="A1118" s="477"/>
      <c r="B1118" s="135"/>
      <c r="C1118" s="136"/>
      <c r="D1118" s="137"/>
      <c r="E1118" s="138"/>
      <c r="F1118" s="137"/>
      <c r="G1118" s="127"/>
      <c r="H1118" s="143"/>
      <c r="I1118" s="143"/>
      <c r="K1118" s="6"/>
      <c r="L1118" s="6"/>
    </row>
    <row r="1119" spans="1:12" x14ac:dyDescent="0.2">
      <c r="A1119" s="477"/>
      <c r="B1119" s="135"/>
      <c r="C1119" s="136"/>
      <c r="D1119" s="137"/>
      <c r="E1119" s="138"/>
      <c r="F1119" s="137"/>
      <c r="G1119" s="127"/>
      <c r="H1119" s="143"/>
      <c r="I1119" s="143"/>
      <c r="K1119" s="6"/>
      <c r="L1119" s="6"/>
    </row>
    <row r="1120" spans="1:12" x14ac:dyDescent="0.2">
      <c r="A1120" s="477"/>
      <c r="B1120" s="135"/>
      <c r="C1120" s="136"/>
      <c r="D1120" s="137"/>
      <c r="E1120" s="138"/>
      <c r="F1120" s="137"/>
      <c r="G1120" s="127"/>
      <c r="H1120" s="143"/>
      <c r="I1120" s="143"/>
      <c r="K1120" s="6"/>
      <c r="L1120" s="6"/>
    </row>
    <row r="1121" spans="1:12" x14ac:dyDescent="0.2">
      <c r="A1121" s="477"/>
      <c r="B1121" s="135"/>
      <c r="C1121" s="136"/>
      <c r="D1121" s="137"/>
      <c r="E1121" s="138"/>
      <c r="F1121" s="137"/>
      <c r="G1121" s="127"/>
      <c r="H1121" s="143"/>
      <c r="I1121" s="143"/>
      <c r="K1121" s="6"/>
      <c r="L1121" s="6"/>
    </row>
    <row r="1122" spans="1:12" x14ac:dyDescent="0.2">
      <c r="A1122" s="477"/>
      <c r="B1122" s="135"/>
      <c r="C1122" s="136"/>
      <c r="D1122" s="137"/>
      <c r="E1122" s="138"/>
      <c r="F1122" s="137"/>
      <c r="G1122" s="127"/>
      <c r="H1122" s="143"/>
      <c r="I1122" s="143"/>
      <c r="K1122" s="6"/>
      <c r="L1122" s="6"/>
    </row>
    <row r="1123" spans="1:12" x14ac:dyDescent="0.2">
      <c r="A1123" s="477"/>
      <c r="B1123" s="135"/>
      <c r="C1123" s="136"/>
      <c r="D1123" s="137"/>
      <c r="E1123" s="138"/>
      <c r="F1123" s="137"/>
      <c r="G1123" s="127"/>
      <c r="H1123" s="143"/>
      <c r="I1123" s="143"/>
      <c r="K1123" s="6"/>
      <c r="L1123" s="6"/>
    </row>
    <row r="1124" spans="1:12" x14ac:dyDescent="0.2">
      <c r="A1124" s="477"/>
      <c r="B1124" s="135"/>
      <c r="C1124" s="136"/>
      <c r="D1124" s="137"/>
      <c r="E1124" s="138"/>
      <c r="F1124" s="137"/>
      <c r="G1124" s="127"/>
      <c r="H1124" s="143"/>
      <c r="I1124" s="143"/>
      <c r="K1124" s="6"/>
      <c r="L1124" s="6"/>
    </row>
    <row r="1125" spans="1:12" x14ac:dyDescent="0.2">
      <c r="A1125" s="477"/>
      <c r="B1125" s="135"/>
      <c r="C1125" s="136"/>
      <c r="D1125" s="137"/>
      <c r="E1125" s="138"/>
      <c r="F1125" s="137"/>
      <c r="G1125" s="127"/>
      <c r="H1125" s="143"/>
      <c r="I1125" s="143"/>
      <c r="K1125" s="6"/>
      <c r="L1125" s="6"/>
    </row>
    <row r="1126" spans="1:12" x14ac:dyDescent="0.2">
      <c r="A1126" s="477"/>
      <c r="B1126" s="135"/>
      <c r="C1126" s="136"/>
      <c r="D1126" s="137"/>
      <c r="E1126" s="138"/>
      <c r="F1126" s="137"/>
      <c r="G1126" s="127"/>
      <c r="H1126" s="143"/>
      <c r="I1126" s="143"/>
      <c r="K1126" s="6"/>
      <c r="L1126" s="6"/>
    </row>
    <row r="1127" spans="1:12" x14ac:dyDescent="0.2">
      <c r="A1127" s="477"/>
      <c r="B1127" s="135"/>
      <c r="C1127" s="136"/>
      <c r="D1127" s="137"/>
      <c r="E1127" s="138"/>
      <c r="F1127" s="137"/>
      <c r="G1127" s="127"/>
      <c r="H1127" s="143"/>
      <c r="I1127" s="143"/>
      <c r="K1127" s="6"/>
      <c r="L1127" s="6"/>
    </row>
    <row r="1128" spans="1:12" x14ac:dyDescent="0.2">
      <c r="A1128" s="477"/>
      <c r="B1128" s="135"/>
      <c r="C1128" s="136"/>
      <c r="D1128" s="137"/>
      <c r="E1128" s="138"/>
      <c r="F1128" s="137"/>
      <c r="G1128" s="127"/>
      <c r="H1128" s="143"/>
      <c r="I1128" s="143"/>
      <c r="K1128" s="6"/>
      <c r="L1128" s="6"/>
    </row>
    <row r="1129" spans="1:12" x14ac:dyDescent="0.2">
      <c r="A1129" s="477"/>
      <c r="B1129" s="135"/>
      <c r="C1129" s="136"/>
      <c r="D1129" s="137"/>
      <c r="E1129" s="138"/>
      <c r="F1129" s="137"/>
      <c r="G1129" s="127"/>
      <c r="H1129" s="143"/>
      <c r="I1129" s="143"/>
      <c r="K1129" s="6"/>
      <c r="L1129" s="6"/>
    </row>
    <row r="1130" spans="1:12" x14ac:dyDescent="0.2">
      <c r="A1130" s="477"/>
      <c r="B1130" s="135"/>
      <c r="C1130" s="136"/>
      <c r="D1130" s="137"/>
      <c r="E1130" s="138"/>
      <c r="F1130" s="137"/>
      <c r="G1130" s="127"/>
      <c r="H1130" s="143"/>
      <c r="I1130" s="143"/>
      <c r="K1130" s="6"/>
      <c r="L1130" s="6"/>
    </row>
    <row r="1131" spans="1:12" x14ac:dyDescent="0.2">
      <c r="A1131" s="477"/>
      <c r="B1131" s="135"/>
      <c r="C1131" s="136"/>
      <c r="D1131" s="137"/>
      <c r="E1131" s="138"/>
      <c r="F1131" s="137"/>
      <c r="G1131" s="127"/>
      <c r="H1131" s="143"/>
      <c r="I1131" s="143"/>
      <c r="K1131" s="6"/>
      <c r="L1131" s="6"/>
    </row>
    <row r="1132" spans="1:12" x14ac:dyDescent="0.2">
      <c r="A1132" s="477"/>
      <c r="B1132" s="135"/>
      <c r="C1132" s="136"/>
      <c r="D1132" s="137"/>
      <c r="E1132" s="138"/>
      <c r="F1132" s="137"/>
      <c r="G1132" s="127"/>
      <c r="H1132" s="143"/>
      <c r="I1132" s="143"/>
      <c r="K1132" s="6"/>
      <c r="L1132" s="6"/>
    </row>
    <row r="1133" spans="1:12" x14ac:dyDescent="0.2">
      <c r="A1133" s="477"/>
      <c r="B1133" s="135"/>
      <c r="C1133" s="136"/>
      <c r="D1133" s="137"/>
      <c r="E1133" s="138"/>
      <c r="F1133" s="137"/>
      <c r="G1133" s="127"/>
      <c r="H1133" s="143"/>
      <c r="I1133" s="143"/>
      <c r="K1133" s="6"/>
      <c r="L1133" s="6"/>
    </row>
    <row r="1134" spans="1:12" x14ac:dyDescent="0.2">
      <c r="A1134" s="477"/>
      <c r="B1134" s="135"/>
      <c r="C1134" s="136"/>
      <c r="D1134" s="137"/>
      <c r="E1134" s="138"/>
      <c r="F1134" s="137"/>
      <c r="G1134" s="127"/>
      <c r="H1134" s="143"/>
      <c r="I1134" s="143"/>
      <c r="K1134" s="6"/>
      <c r="L1134" s="6"/>
    </row>
    <row r="1135" spans="1:12" x14ac:dyDescent="0.2">
      <c r="A1135" s="477"/>
      <c r="B1135" s="135"/>
      <c r="C1135" s="136"/>
      <c r="D1135" s="137"/>
      <c r="E1135" s="138"/>
      <c r="F1135" s="137"/>
      <c r="G1135" s="127"/>
      <c r="H1135" s="143"/>
      <c r="I1135" s="143"/>
      <c r="K1135" s="6"/>
      <c r="L1135" s="6"/>
    </row>
    <row r="1136" spans="1:12" x14ac:dyDescent="0.2">
      <c r="A1136" s="477"/>
      <c r="B1136" s="135"/>
      <c r="C1136" s="136"/>
      <c r="D1136" s="137"/>
      <c r="E1136" s="138"/>
      <c r="F1136" s="137"/>
      <c r="G1136" s="127"/>
      <c r="H1136" s="143"/>
      <c r="I1136" s="143"/>
      <c r="K1136" s="6"/>
      <c r="L1136" s="6"/>
    </row>
    <row r="1137" spans="1:12" x14ac:dyDescent="0.2">
      <c r="A1137" s="477"/>
      <c r="B1137" s="135"/>
      <c r="C1137" s="136"/>
      <c r="D1137" s="137"/>
      <c r="E1137" s="138"/>
      <c r="F1137" s="137"/>
      <c r="G1137" s="127"/>
      <c r="H1137" s="143"/>
      <c r="I1137" s="143"/>
      <c r="K1137" s="6"/>
      <c r="L1137" s="6"/>
    </row>
    <row r="1138" spans="1:12" x14ac:dyDescent="0.2">
      <c r="A1138" s="477"/>
      <c r="B1138" s="135"/>
      <c r="C1138" s="136"/>
      <c r="D1138" s="137"/>
      <c r="E1138" s="138"/>
      <c r="F1138" s="137"/>
      <c r="G1138" s="127"/>
      <c r="H1138" s="143"/>
      <c r="I1138" s="143"/>
      <c r="K1138" s="6"/>
      <c r="L1138" s="6"/>
    </row>
    <row r="1139" spans="1:12" x14ac:dyDescent="0.2">
      <c r="A1139" s="477"/>
      <c r="B1139" s="135"/>
      <c r="C1139" s="136"/>
      <c r="D1139" s="137"/>
      <c r="E1139" s="138"/>
      <c r="F1139" s="137"/>
      <c r="G1139" s="127"/>
      <c r="H1139" s="143"/>
      <c r="I1139" s="143"/>
      <c r="K1139" s="6"/>
      <c r="L1139" s="6"/>
    </row>
    <row r="1140" spans="1:12" x14ac:dyDescent="0.2">
      <c r="A1140" s="477"/>
      <c r="B1140" s="135"/>
      <c r="C1140" s="136"/>
      <c r="D1140" s="137"/>
      <c r="E1140" s="138"/>
      <c r="F1140" s="137"/>
      <c r="G1140" s="127"/>
      <c r="H1140" s="143"/>
      <c r="I1140" s="143"/>
      <c r="K1140" s="6"/>
      <c r="L1140" s="6"/>
    </row>
    <row r="1141" spans="1:12" x14ac:dyDescent="0.2">
      <c r="A1141" s="477"/>
      <c r="B1141" s="135"/>
      <c r="C1141" s="136"/>
      <c r="D1141" s="137"/>
      <c r="E1141" s="138"/>
      <c r="F1141" s="137"/>
      <c r="G1141" s="127"/>
      <c r="H1141" s="143"/>
      <c r="I1141" s="143"/>
      <c r="K1141" s="6"/>
      <c r="L1141" s="6"/>
    </row>
    <row r="1142" spans="1:12" x14ac:dyDescent="0.2">
      <c r="A1142" s="477"/>
      <c r="B1142" s="135"/>
      <c r="C1142" s="136"/>
      <c r="D1142" s="137"/>
      <c r="E1142" s="138"/>
      <c r="F1142" s="137"/>
      <c r="G1142" s="127"/>
      <c r="H1142" s="143"/>
      <c r="I1142" s="143"/>
      <c r="K1142" s="6"/>
      <c r="L1142" s="6"/>
    </row>
    <row r="1143" spans="1:12" x14ac:dyDescent="0.2">
      <c r="A1143" s="477"/>
      <c r="B1143" s="135"/>
      <c r="C1143" s="136"/>
      <c r="D1143" s="137"/>
      <c r="E1143" s="138"/>
      <c r="F1143" s="137"/>
      <c r="G1143" s="127"/>
      <c r="H1143" s="143"/>
      <c r="I1143" s="143"/>
      <c r="K1143" s="6"/>
      <c r="L1143" s="6"/>
    </row>
    <row r="1144" spans="1:12" x14ac:dyDescent="0.2">
      <c r="A1144" s="477"/>
      <c r="B1144" s="135"/>
      <c r="C1144" s="136"/>
      <c r="D1144" s="137"/>
      <c r="E1144" s="138"/>
      <c r="F1144" s="137"/>
      <c r="G1144" s="127"/>
      <c r="H1144" s="143"/>
      <c r="I1144" s="143"/>
      <c r="K1144" s="6"/>
      <c r="L1144" s="6"/>
    </row>
    <row r="1145" spans="1:12" x14ac:dyDescent="0.2">
      <c r="A1145" s="477"/>
      <c r="B1145" s="135"/>
      <c r="C1145" s="136"/>
      <c r="D1145" s="137"/>
      <c r="E1145" s="138"/>
      <c r="F1145" s="137"/>
      <c r="G1145" s="127"/>
      <c r="H1145" s="143"/>
      <c r="I1145" s="143"/>
      <c r="K1145" s="6"/>
      <c r="L1145" s="6"/>
    </row>
    <row r="1146" spans="1:12" x14ac:dyDescent="0.2">
      <c r="A1146" s="477"/>
      <c r="B1146" s="135"/>
      <c r="C1146" s="136"/>
      <c r="D1146" s="137"/>
      <c r="E1146" s="138"/>
      <c r="F1146" s="137"/>
      <c r="G1146" s="127"/>
      <c r="H1146" s="143"/>
      <c r="I1146" s="143"/>
      <c r="K1146" s="6"/>
      <c r="L1146" s="6"/>
    </row>
    <row r="1147" spans="1:12" x14ac:dyDescent="0.2">
      <c r="A1147" s="477"/>
      <c r="B1147" s="135"/>
      <c r="C1147" s="136"/>
      <c r="D1147" s="137"/>
      <c r="E1147" s="138"/>
      <c r="F1147" s="137"/>
      <c r="G1147" s="127"/>
      <c r="H1147" s="143"/>
      <c r="I1147" s="143"/>
      <c r="K1147" s="6"/>
      <c r="L1147" s="6"/>
    </row>
    <row r="1148" spans="1:12" x14ac:dyDescent="0.2">
      <c r="A1148" s="477"/>
      <c r="B1148" s="135"/>
      <c r="C1148" s="136"/>
      <c r="D1148" s="137"/>
      <c r="E1148" s="138"/>
      <c r="F1148" s="137"/>
      <c r="G1148" s="127"/>
      <c r="H1148" s="143"/>
      <c r="I1148" s="143"/>
      <c r="K1148" s="6"/>
      <c r="L1148" s="6"/>
    </row>
    <row r="1149" spans="1:12" x14ac:dyDescent="0.2">
      <c r="A1149" s="477"/>
      <c r="B1149" s="135"/>
      <c r="C1149" s="136"/>
      <c r="D1149" s="137"/>
      <c r="E1149" s="138"/>
      <c r="F1149" s="137"/>
      <c r="G1149" s="127"/>
      <c r="H1149" s="143"/>
      <c r="I1149" s="143"/>
      <c r="K1149" s="6"/>
      <c r="L1149" s="6"/>
    </row>
    <row r="1150" spans="1:12" x14ac:dyDescent="0.2">
      <c r="A1150" s="477"/>
      <c r="B1150" s="135"/>
      <c r="C1150" s="136"/>
      <c r="D1150" s="137"/>
      <c r="E1150" s="138"/>
      <c r="F1150" s="137"/>
      <c r="G1150" s="127"/>
      <c r="H1150" s="143"/>
      <c r="I1150" s="143"/>
      <c r="K1150" s="6"/>
      <c r="L1150" s="6"/>
    </row>
    <row r="1151" spans="1:12" x14ac:dyDescent="0.2">
      <c r="A1151" s="477"/>
      <c r="B1151" s="135"/>
      <c r="C1151" s="136"/>
      <c r="D1151" s="137"/>
      <c r="E1151" s="138"/>
      <c r="F1151" s="137"/>
      <c r="G1151" s="127"/>
      <c r="H1151" s="143"/>
      <c r="I1151" s="143"/>
      <c r="K1151" s="6"/>
      <c r="L1151" s="6"/>
    </row>
    <row r="1152" spans="1:12" x14ac:dyDescent="0.2">
      <c r="A1152" s="477"/>
      <c r="B1152" s="135"/>
      <c r="C1152" s="136"/>
      <c r="D1152" s="137"/>
      <c r="E1152" s="138"/>
      <c r="F1152" s="137"/>
      <c r="G1152" s="127"/>
      <c r="H1152" s="143"/>
      <c r="I1152" s="143"/>
      <c r="K1152" s="6"/>
      <c r="L1152" s="6"/>
    </row>
    <row r="1153" spans="1:12" x14ac:dyDescent="0.2">
      <c r="A1153" s="477"/>
      <c r="B1153" s="135"/>
      <c r="C1153" s="136"/>
      <c r="D1153" s="137"/>
      <c r="E1153" s="138"/>
      <c r="F1153" s="137"/>
      <c r="G1153" s="127"/>
      <c r="H1153" s="143"/>
      <c r="I1153" s="143"/>
      <c r="K1153" s="6"/>
      <c r="L1153" s="6"/>
    </row>
    <row r="1154" spans="1:12" x14ac:dyDescent="0.2">
      <c r="A1154" s="477"/>
      <c r="B1154" s="135"/>
      <c r="C1154" s="136"/>
      <c r="D1154" s="137"/>
      <c r="E1154" s="138"/>
      <c r="F1154" s="137"/>
      <c r="G1154" s="127"/>
      <c r="H1154" s="143"/>
      <c r="I1154" s="143"/>
      <c r="K1154" s="6"/>
      <c r="L1154" s="6"/>
    </row>
    <row r="1155" spans="1:12" x14ac:dyDescent="0.2">
      <c r="A1155" s="477"/>
      <c r="B1155" s="135"/>
      <c r="C1155" s="136"/>
      <c r="D1155" s="137"/>
      <c r="E1155" s="138"/>
      <c r="F1155" s="137"/>
      <c r="G1155" s="127"/>
      <c r="H1155" s="143"/>
      <c r="I1155" s="143"/>
      <c r="K1155" s="6"/>
      <c r="L1155" s="6"/>
    </row>
    <row r="1156" spans="1:12" x14ac:dyDescent="0.2">
      <c r="A1156" s="477"/>
      <c r="B1156" s="135"/>
      <c r="C1156" s="136"/>
      <c r="D1156" s="137"/>
      <c r="E1156" s="138"/>
      <c r="F1156" s="137"/>
      <c r="G1156" s="127"/>
      <c r="H1156" s="143"/>
      <c r="I1156" s="143"/>
      <c r="K1156" s="6"/>
      <c r="L1156" s="6"/>
    </row>
    <row r="1157" spans="1:12" x14ac:dyDescent="0.2">
      <c r="A1157" s="477"/>
      <c r="B1157" s="135"/>
      <c r="C1157" s="136"/>
      <c r="D1157" s="137"/>
      <c r="E1157" s="138"/>
      <c r="F1157" s="137"/>
      <c r="G1157" s="127"/>
      <c r="H1157" s="143"/>
      <c r="I1157" s="143"/>
      <c r="K1157" s="6"/>
      <c r="L1157" s="6"/>
    </row>
    <row r="1158" spans="1:12" x14ac:dyDescent="0.2">
      <c r="A1158" s="477"/>
      <c r="B1158" s="135"/>
      <c r="C1158" s="136"/>
      <c r="D1158" s="137"/>
      <c r="E1158" s="138"/>
      <c r="F1158" s="137"/>
      <c r="G1158" s="127"/>
      <c r="H1158" s="143"/>
      <c r="I1158" s="143"/>
      <c r="K1158" s="6"/>
      <c r="L1158" s="6"/>
    </row>
    <row r="1159" spans="1:12" x14ac:dyDescent="0.2">
      <c r="A1159" s="477"/>
      <c r="B1159" s="135"/>
      <c r="C1159" s="136"/>
      <c r="D1159" s="137"/>
      <c r="E1159" s="138"/>
      <c r="F1159" s="137"/>
      <c r="G1159" s="127"/>
      <c r="H1159" s="143"/>
      <c r="I1159" s="143"/>
      <c r="K1159" s="6"/>
      <c r="L1159" s="6"/>
    </row>
    <row r="1160" spans="1:12" x14ac:dyDescent="0.2">
      <c r="A1160" s="477"/>
      <c r="B1160" s="135"/>
      <c r="C1160" s="136"/>
      <c r="D1160" s="137"/>
      <c r="E1160" s="138"/>
      <c r="F1160" s="137"/>
      <c r="G1160" s="127"/>
      <c r="H1160" s="143"/>
      <c r="I1160" s="143"/>
      <c r="K1160" s="6"/>
      <c r="L1160" s="6"/>
    </row>
    <row r="1161" spans="1:12" x14ac:dyDescent="0.2">
      <c r="A1161" s="477"/>
      <c r="B1161" s="135"/>
      <c r="C1161" s="136"/>
      <c r="D1161" s="137"/>
      <c r="E1161" s="138"/>
      <c r="F1161" s="137"/>
      <c r="G1161" s="127"/>
      <c r="H1161" s="143"/>
      <c r="I1161" s="143"/>
      <c r="K1161" s="6"/>
      <c r="L1161" s="6"/>
    </row>
    <row r="1162" spans="1:12" x14ac:dyDescent="0.2">
      <c r="A1162" s="477"/>
      <c r="B1162" s="135"/>
      <c r="C1162" s="136"/>
      <c r="D1162" s="137"/>
      <c r="E1162" s="138"/>
      <c r="F1162" s="137"/>
      <c r="G1162" s="127"/>
      <c r="H1162" s="143"/>
      <c r="I1162" s="143"/>
      <c r="K1162" s="6"/>
      <c r="L1162" s="6"/>
    </row>
    <row r="1163" spans="1:12" x14ac:dyDescent="0.2">
      <c r="A1163" s="477"/>
      <c r="B1163" s="135"/>
      <c r="C1163" s="136"/>
      <c r="D1163" s="137"/>
      <c r="E1163" s="138"/>
      <c r="F1163" s="137"/>
      <c r="G1163" s="127"/>
      <c r="H1163" s="143"/>
      <c r="I1163" s="143"/>
      <c r="K1163" s="6"/>
      <c r="L1163" s="6"/>
    </row>
    <row r="1164" spans="1:12" x14ac:dyDescent="0.2">
      <c r="A1164" s="477"/>
      <c r="B1164" s="135"/>
      <c r="C1164" s="136"/>
      <c r="D1164" s="137"/>
      <c r="E1164" s="138"/>
      <c r="F1164" s="137"/>
      <c r="G1164" s="127"/>
      <c r="H1164" s="143"/>
      <c r="I1164" s="143"/>
      <c r="K1164" s="6"/>
      <c r="L1164" s="6"/>
    </row>
    <row r="1165" spans="1:12" x14ac:dyDescent="0.2">
      <c r="A1165" s="477"/>
      <c r="B1165" s="135"/>
      <c r="C1165" s="136"/>
      <c r="D1165" s="137"/>
      <c r="E1165" s="138"/>
      <c r="F1165" s="137"/>
      <c r="G1165" s="127"/>
      <c r="H1165" s="143"/>
      <c r="I1165" s="143"/>
      <c r="K1165" s="6"/>
      <c r="L1165" s="6"/>
    </row>
    <row r="1166" spans="1:12" x14ac:dyDescent="0.2">
      <c r="A1166" s="477"/>
      <c r="B1166" s="135"/>
      <c r="C1166" s="136"/>
      <c r="D1166" s="137"/>
      <c r="E1166" s="138"/>
      <c r="F1166" s="137"/>
      <c r="G1166" s="127"/>
      <c r="H1166" s="143"/>
      <c r="I1166" s="143"/>
      <c r="K1166" s="6"/>
      <c r="L1166" s="6"/>
    </row>
    <row r="1167" spans="1:12" x14ac:dyDescent="0.2">
      <c r="A1167" s="477"/>
      <c r="B1167" s="135"/>
      <c r="C1167" s="136"/>
      <c r="D1167" s="137"/>
      <c r="E1167" s="138"/>
      <c r="F1167" s="137"/>
      <c r="G1167" s="127"/>
      <c r="H1167" s="143"/>
      <c r="I1167" s="143"/>
      <c r="K1167" s="6"/>
      <c r="L1167" s="6"/>
    </row>
    <row r="1168" spans="1:12" x14ac:dyDescent="0.2">
      <c r="A1168" s="477"/>
      <c r="B1168" s="135"/>
      <c r="C1168" s="136"/>
      <c r="D1168" s="137"/>
      <c r="E1168" s="138"/>
      <c r="F1168" s="137"/>
      <c r="G1168" s="127"/>
      <c r="H1168" s="143"/>
      <c r="I1168" s="143"/>
      <c r="K1168" s="6"/>
      <c r="L1168" s="6"/>
    </row>
    <row r="1169" spans="1:12" x14ac:dyDescent="0.2">
      <c r="A1169" s="477"/>
      <c r="B1169" s="135"/>
      <c r="C1169" s="136"/>
      <c r="D1169" s="137"/>
      <c r="E1169" s="138"/>
      <c r="F1169" s="137"/>
      <c r="G1169" s="127"/>
      <c r="H1169" s="143"/>
      <c r="I1169" s="143"/>
      <c r="K1169" s="6"/>
      <c r="L1169" s="6"/>
    </row>
    <row r="1170" spans="1:12" x14ac:dyDescent="0.2">
      <c r="A1170" s="477"/>
      <c r="B1170" s="135"/>
      <c r="C1170" s="136"/>
      <c r="D1170" s="137"/>
      <c r="E1170" s="138"/>
      <c r="F1170" s="137"/>
      <c r="G1170" s="127"/>
      <c r="H1170" s="143"/>
      <c r="I1170" s="143"/>
      <c r="K1170" s="6"/>
      <c r="L1170" s="6"/>
    </row>
    <row r="1171" spans="1:12" x14ac:dyDescent="0.2">
      <c r="A1171" s="477"/>
      <c r="B1171" s="135"/>
      <c r="C1171" s="136"/>
      <c r="D1171" s="137"/>
      <c r="E1171" s="138"/>
      <c r="F1171" s="137"/>
      <c r="G1171" s="127"/>
      <c r="H1171" s="143"/>
      <c r="I1171" s="143"/>
      <c r="K1171" s="6"/>
      <c r="L1171" s="6"/>
    </row>
    <row r="1172" spans="1:12" x14ac:dyDescent="0.2">
      <c r="A1172" s="477"/>
      <c r="B1172" s="135"/>
      <c r="C1172" s="136"/>
      <c r="D1172" s="137"/>
      <c r="E1172" s="138"/>
      <c r="F1172" s="137"/>
      <c r="G1172" s="127"/>
      <c r="H1172" s="143"/>
      <c r="I1172" s="143"/>
      <c r="K1172" s="6"/>
      <c r="L1172" s="6"/>
    </row>
    <row r="1173" spans="1:12" x14ac:dyDescent="0.2">
      <c r="A1173" s="477"/>
      <c r="B1173" s="135"/>
      <c r="C1173" s="136"/>
      <c r="D1173" s="137"/>
      <c r="E1173" s="138"/>
      <c r="F1173" s="137"/>
      <c r="G1173" s="127"/>
      <c r="H1173" s="143"/>
      <c r="I1173" s="143"/>
      <c r="K1173" s="6"/>
      <c r="L1173" s="6"/>
    </row>
    <row r="1174" spans="1:12" x14ac:dyDescent="0.2">
      <c r="A1174" s="477"/>
      <c r="B1174" s="135"/>
      <c r="C1174" s="136"/>
      <c r="D1174" s="137"/>
      <c r="E1174" s="138"/>
      <c r="F1174" s="137"/>
      <c r="G1174" s="127"/>
      <c r="H1174" s="143"/>
      <c r="I1174" s="143"/>
      <c r="K1174" s="6"/>
      <c r="L1174" s="6"/>
    </row>
    <row r="1175" spans="1:12" x14ac:dyDescent="0.2">
      <c r="A1175" s="477"/>
      <c r="B1175" s="135"/>
      <c r="C1175" s="136"/>
      <c r="D1175" s="137"/>
      <c r="E1175" s="138"/>
      <c r="F1175" s="137"/>
      <c r="G1175" s="127"/>
      <c r="H1175" s="143"/>
      <c r="I1175" s="143"/>
      <c r="K1175" s="6"/>
      <c r="L1175" s="6"/>
    </row>
    <row r="1176" spans="1:12" x14ac:dyDescent="0.2">
      <c r="A1176" s="477"/>
      <c r="B1176" s="135"/>
      <c r="C1176" s="136"/>
      <c r="D1176" s="137"/>
      <c r="E1176" s="138"/>
      <c r="F1176" s="137"/>
      <c r="G1176" s="127"/>
      <c r="H1176" s="143"/>
      <c r="I1176" s="143"/>
      <c r="K1176" s="6"/>
      <c r="L1176" s="6"/>
    </row>
    <row r="1177" spans="1:12" x14ac:dyDescent="0.2">
      <c r="A1177" s="477"/>
      <c r="B1177" s="135"/>
      <c r="C1177" s="136"/>
      <c r="D1177" s="137"/>
      <c r="E1177" s="138"/>
      <c r="F1177" s="137"/>
      <c r="G1177" s="127"/>
      <c r="H1177" s="143"/>
      <c r="I1177" s="143"/>
      <c r="K1177" s="6"/>
      <c r="L1177" s="6"/>
    </row>
    <row r="1178" spans="1:12" x14ac:dyDescent="0.2">
      <c r="A1178" s="477"/>
      <c r="B1178" s="135"/>
      <c r="C1178" s="136"/>
      <c r="D1178" s="137"/>
      <c r="E1178" s="138"/>
      <c r="F1178" s="137"/>
      <c r="G1178" s="127"/>
      <c r="H1178" s="143"/>
      <c r="I1178" s="143"/>
      <c r="K1178" s="6"/>
      <c r="L1178" s="6"/>
    </row>
    <row r="1179" spans="1:12" x14ac:dyDescent="0.2">
      <c r="A1179" s="477"/>
      <c r="B1179" s="135"/>
      <c r="C1179" s="136"/>
      <c r="D1179" s="137"/>
      <c r="E1179" s="138"/>
      <c r="F1179" s="137"/>
      <c r="G1179" s="127"/>
      <c r="H1179" s="143"/>
      <c r="I1179" s="143"/>
      <c r="K1179" s="6"/>
      <c r="L1179" s="6"/>
    </row>
    <row r="1180" spans="1:12" x14ac:dyDescent="0.2">
      <c r="A1180" s="477"/>
      <c r="B1180" s="135"/>
      <c r="C1180" s="136"/>
      <c r="D1180" s="137"/>
      <c r="E1180" s="138"/>
      <c r="F1180" s="137"/>
      <c r="G1180" s="127"/>
      <c r="H1180" s="143"/>
      <c r="I1180" s="143"/>
      <c r="K1180" s="6"/>
      <c r="L1180" s="6"/>
    </row>
    <row r="1181" spans="1:12" x14ac:dyDescent="0.2">
      <c r="A1181" s="477"/>
      <c r="B1181" s="135"/>
      <c r="C1181" s="136"/>
      <c r="D1181" s="137"/>
      <c r="E1181" s="138"/>
      <c r="F1181" s="137"/>
      <c r="G1181" s="127"/>
      <c r="H1181" s="143"/>
      <c r="I1181" s="143"/>
      <c r="K1181" s="6"/>
      <c r="L1181" s="6"/>
    </row>
    <row r="1182" spans="1:12" x14ac:dyDescent="0.2">
      <c r="A1182" s="477"/>
      <c r="B1182" s="135"/>
      <c r="C1182" s="136"/>
      <c r="D1182" s="137"/>
      <c r="E1182" s="138"/>
      <c r="F1182" s="137"/>
      <c r="G1182" s="127"/>
      <c r="H1182" s="143"/>
      <c r="I1182" s="143"/>
      <c r="K1182" s="6"/>
      <c r="L1182" s="6"/>
    </row>
    <row r="1183" spans="1:12" x14ac:dyDescent="0.2">
      <c r="A1183" s="477"/>
      <c r="B1183" s="135"/>
      <c r="C1183" s="136"/>
      <c r="D1183" s="137"/>
      <c r="E1183" s="138"/>
      <c r="F1183" s="137"/>
      <c r="G1183" s="127"/>
      <c r="H1183" s="143"/>
      <c r="I1183" s="143"/>
      <c r="K1183" s="6"/>
      <c r="L1183" s="6"/>
    </row>
    <row r="1184" spans="1:12" x14ac:dyDescent="0.2">
      <c r="A1184" s="477"/>
      <c r="B1184" s="135"/>
      <c r="C1184" s="136"/>
      <c r="D1184" s="137"/>
      <c r="E1184" s="138"/>
      <c r="F1184" s="137"/>
      <c r="G1184" s="127"/>
      <c r="H1184" s="143"/>
      <c r="I1184" s="143"/>
      <c r="K1184" s="6"/>
      <c r="L1184" s="6"/>
    </row>
    <row r="1185" spans="1:12" x14ac:dyDescent="0.2">
      <c r="A1185" s="477"/>
      <c r="B1185" s="135"/>
      <c r="C1185" s="136"/>
      <c r="D1185" s="137"/>
      <c r="E1185" s="138"/>
      <c r="F1185" s="137"/>
      <c r="G1185" s="127"/>
      <c r="H1185" s="143"/>
      <c r="I1185" s="143"/>
      <c r="K1185" s="6"/>
      <c r="L1185" s="6"/>
    </row>
    <row r="1186" spans="1:12" x14ac:dyDescent="0.2">
      <c r="A1186" s="477"/>
      <c r="B1186" s="135"/>
      <c r="C1186" s="136"/>
      <c r="D1186" s="137"/>
      <c r="E1186" s="138"/>
      <c r="F1186" s="137"/>
      <c r="G1186" s="127"/>
      <c r="H1186" s="143"/>
      <c r="I1186" s="143"/>
      <c r="K1186" s="6"/>
      <c r="L1186" s="6"/>
    </row>
    <row r="1187" spans="1:12" x14ac:dyDescent="0.2">
      <c r="A1187" s="477"/>
      <c r="B1187" s="135"/>
      <c r="C1187" s="136"/>
      <c r="D1187" s="137"/>
      <c r="E1187" s="138"/>
      <c r="F1187" s="137"/>
      <c r="G1187" s="127"/>
      <c r="H1187" s="143"/>
      <c r="I1187" s="143"/>
      <c r="K1187" s="6"/>
      <c r="L1187" s="6"/>
    </row>
    <row r="1188" spans="1:12" x14ac:dyDescent="0.2">
      <c r="A1188" s="477"/>
      <c r="B1188" s="135"/>
      <c r="C1188" s="136"/>
      <c r="D1188" s="137"/>
      <c r="E1188" s="138"/>
      <c r="F1188" s="137"/>
      <c r="G1188" s="127"/>
      <c r="H1188" s="143"/>
      <c r="I1188" s="143"/>
      <c r="K1188" s="6"/>
      <c r="L1188" s="6"/>
    </row>
    <row r="1189" spans="1:12" x14ac:dyDescent="0.2">
      <c r="A1189" s="477"/>
      <c r="B1189" s="135"/>
      <c r="C1189" s="136"/>
      <c r="D1189" s="137"/>
      <c r="E1189" s="138"/>
      <c r="F1189" s="137"/>
      <c r="G1189" s="127"/>
      <c r="H1189" s="143"/>
      <c r="I1189" s="143"/>
      <c r="K1189" s="6"/>
      <c r="L1189" s="6"/>
    </row>
    <row r="1190" spans="1:12" x14ac:dyDescent="0.2">
      <c r="A1190" s="477"/>
      <c r="B1190" s="135"/>
      <c r="C1190" s="136"/>
      <c r="D1190" s="137"/>
      <c r="E1190" s="138"/>
      <c r="F1190" s="137"/>
      <c r="G1190" s="127"/>
      <c r="H1190" s="143"/>
      <c r="I1190" s="143"/>
      <c r="K1190" s="6"/>
      <c r="L1190" s="6"/>
    </row>
    <row r="1191" spans="1:12" x14ac:dyDescent="0.2">
      <c r="A1191" s="477"/>
      <c r="B1191" s="135"/>
      <c r="C1191" s="136"/>
      <c r="D1191" s="137"/>
      <c r="E1191" s="138"/>
      <c r="F1191" s="137"/>
      <c r="G1191" s="127"/>
      <c r="H1191" s="143"/>
      <c r="I1191" s="143"/>
      <c r="K1191" s="6"/>
      <c r="L1191" s="6"/>
    </row>
    <row r="1192" spans="1:12" x14ac:dyDescent="0.2">
      <c r="A1192" s="477"/>
      <c r="B1192" s="135"/>
      <c r="C1192" s="136"/>
      <c r="D1192" s="137"/>
      <c r="E1192" s="138"/>
      <c r="F1192" s="137"/>
      <c r="G1192" s="127"/>
      <c r="H1192" s="143"/>
      <c r="I1192" s="143"/>
      <c r="K1192" s="6"/>
      <c r="L1192" s="6"/>
    </row>
    <row r="1193" spans="1:12" x14ac:dyDescent="0.2">
      <c r="A1193" s="477"/>
      <c r="B1193" s="135"/>
      <c r="C1193" s="136"/>
      <c r="D1193" s="137"/>
      <c r="E1193" s="138"/>
      <c r="F1193" s="137"/>
      <c r="G1193" s="127"/>
      <c r="H1193" s="143"/>
      <c r="I1193" s="143"/>
      <c r="K1193" s="6"/>
      <c r="L1193" s="6"/>
    </row>
    <row r="1194" spans="1:12" x14ac:dyDescent="0.2">
      <c r="A1194" s="477"/>
      <c r="B1194" s="135"/>
      <c r="C1194" s="136"/>
      <c r="D1194" s="137"/>
      <c r="E1194" s="138"/>
      <c r="F1194" s="137"/>
      <c r="G1194" s="127"/>
      <c r="H1194" s="143"/>
      <c r="I1194" s="143"/>
      <c r="K1194" s="6"/>
      <c r="L1194" s="6"/>
    </row>
    <row r="1195" spans="1:12" x14ac:dyDescent="0.2">
      <c r="A1195" s="477"/>
      <c r="B1195" s="135"/>
      <c r="C1195" s="136"/>
      <c r="D1195" s="137"/>
      <c r="E1195" s="138"/>
      <c r="F1195" s="137"/>
      <c r="G1195" s="127"/>
      <c r="H1195" s="143"/>
      <c r="I1195" s="143"/>
      <c r="K1195" s="6"/>
      <c r="L1195" s="6"/>
    </row>
    <row r="1196" spans="1:12" x14ac:dyDescent="0.2">
      <c r="A1196" s="477"/>
      <c r="B1196" s="135"/>
      <c r="C1196" s="136"/>
      <c r="D1196" s="137"/>
      <c r="E1196" s="138"/>
      <c r="F1196" s="137"/>
      <c r="G1196" s="127"/>
      <c r="H1196" s="143"/>
      <c r="I1196" s="143"/>
      <c r="K1196" s="6"/>
      <c r="L1196" s="6"/>
    </row>
    <row r="1197" spans="1:12" x14ac:dyDescent="0.2">
      <c r="A1197" s="477"/>
      <c r="B1197" s="135"/>
      <c r="C1197" s="136"/>
      <c r="D1197" s="137"/>
      <c r="E1197" s="138"/>
      <c r="F1197" s="137"/>
      <c r="G1197" s="127"/>
      <c r="H1197" s="143"/>
      <c r="I1197" s="143"/>
      <c r="K1197" s="6"/>
      <c r="L1197" s="6"/>
    </row>
    <row r="1198" spans="1:12" x14ac:dyDescent="0.2">
      <c r="A1198" s="477"/>
      <c r="B1198" s="135"/>
      <c r="C1198" s="136"/>
      <c r="D1198" s="137"/>
      <c r="E1198" s="138"/>
      <c r="F1198" s="137"/>
      <c r="G1198" s="127"/>
      <c r="H1198" s="143"/>
      <c r="I1198" s="143"/>
      <c r="K1198" s="6"/>
      <c r="L1198" s="6"/>
    </row>
    <row r="1199" spans="1:12" x14ac:dyDescent="0.2">
      <c r="A1199" s="477"/>
      <c r="B1199" s="135"/>
      <c r="C1199" s="136"/>
      <c r="D1199" s="137"/>
      <c r="E1199" s="138"/>
      <c r="F1199" s="137"/>
      <c r="G1199" s="127"/>
      <c r="H1199" s="143"/>
      <c r="I1199" s="143"/>
      <c r="K1199" s="6"/>
      <c r="L1199" s="6"/>
    </row>
    <row r="1200" spans="1:12" x14ac:dyDescent="0.2">
      <c r="A1200" s="477"/>
      <c r="B1200" s="135"/>
      <c r="C1200" s="136"/>
      <c r="D1200" s="137"/>
      <c r="E1200" s="138"/>
      <c r="F1200" s="137"/>
      <c r="G1200" s="127"/>
      <c r="H1200" s="143"/>
      <c r="I1200" s="143"/>
      <c r="K1200" s="6"/>
      <c r="L1200" s="6"/>
    </row>
    <row r="1201" spans="1:12" x14ac:dyDescent="0.2">
      <c r="A1201" s="477"/>
      <c r="B1201" s="135"/>
      <c r="C1201" s="136"/>
      <c r="D1201" s="137"/>
      <c r="E1201" s="138"/>
      <c r="F1201" s="137"/>
      <c r="G1201" s="127"/>
      <c r="H1201" s="143"/>
      <c r="I1201" s="143"/>
      <c r="K1201" s="6"/>
      <c r="L1201" s="6"/>
    </row>
    <row r="1202" spans="1:12" x14ac:dyDescent="0.2">
      <c r="A1202" s="477"/>
      <c r="B1202" s="135"/>
      <c r="C1202" s="136"/>
      <c r="D1202" s="137"/>
      <c r="E1202" s="138"/>
      <c r="F1202" s="137"/>
      <c r="G1202" s="127"/>
      <c r="H1202" s="143"/>
      <c r="I1202" s="143"/>
      <c r="K1202" s="6"/>
      <c r="L1202" s="6"/>
    </row>
    <row r="1203" spans="1:12" x14ac:dyDescent="0.2">
      <c r="A1203" s="477"/>
      <c r="B1203" s="135"/>
      <c r="C1203" s="136"/>
      <c r="D1203" s="137"/>
      <c r="E1203" s="138"/>
      <c r="F1203" s="137"/>
      <c r="G1203" s="127"/>
      <c r="H1203" s="143"/>
      <c r="I1203" s="143"/>
      <c r="K1203" s="6"/>
      <c r="L1203" s="6"/>
    </row>
    <row r="1204" spans="1:12" x14ac:dyDescent="0.2">
      <c r="A1204" s="477"/>
      <c r="B1204" s="135"/>
      <c r="C1204" s="136"/>
      <c r="D1204" s="137"/>
      <c r="E1204" s="138"/>
      <c r="F1204" s="137"/>
      <c r="G1204" s="127"/>
      <c r="H1204" s="143"/>
      <c r="I1204" s="143"/>
      <c r="K1204" s="6"/>
      <c r="L1204" s="6"/>
    </row>
    <row r="1205" spans="1:12" x14ac:dyDescent="0.2">
      <c r="A1205" s="477"/>
      <c r="B1205" s="135"/>
      <c r="C1205" s="136"/>
      <c r="D1205" s="137"/>
      <c r="E1205" s="138"/>
      <c r="F1205" s="137"/>
      <c r="G1205" s="127"/>
      <c r="H1205" s="143"/>
      <c r="I1205" s="143"/>
      <c r="K1205" s="6"/>
      <c r="L1205" s="6"/>
    </row>
    <row r="1206" spans="1:12" x14ac:dyDescent="0.2">
      <c r="A1206" s="477"/>
      <c r="B1206" s="135"/>
      <c r="C1206" s="136"/>
      <c r="D1206" s="137"/>
      <c r="E1206" s="138"/>
      <c r="F1206" s="137"/>
      <c r="G1206" s="127"/>
      <c r="H1206" s="143"/>
      <c r="I1206" s="143"/>
      <c r="K1206" s="6"/>
      <c r="L1206" s="6"/>
    </row>
    <row r="1207" spans="1:12" x14ac:dyDescent="0.2">
      <c r="A1207" s="477"/>
      <c r="B1207" s="135"/>
      <c r="C1207" s="136"/>
      <c r="D1207" s="137"/>
      <c r="E1207" s="138"/>
      <c r="F1207" s="137"/>
      <c r="G1207" s="127"/>
      <c r="H1207" s="143"/>
      <c r="I1207" s="143"/>
      <c r="K1207" s="6"/>
      <c r="L1207" s="6"/>
    </row>
    <row r="1208" spans="1:12" x14ac:dyDescent="0.2">
      <c r="A1208" s="477"/>
      <c r="B1208" s="135"/>
      <c r="C1208" s="136"/>
      <c r="D1208" s="137"/>
      <c r="E1208" s="138"/>
      <c r="F1208" s="137"/>
      <c r="G1208" s="127"/>
      <c r="H1208" s="143"/>
      <c r="I1208" s="143"/>
      <c r="K1208" s="6"/>
      <c r="L1208" s="6"/>
    </row>
    <row r="1209" spans="1:12" x14ac:dyDescent="0.2">
      <c r="A1209" s="477"/>
      <c r="B1209" s="135"/>
      <c r="C1209" s="136"/>
      <c r="D1209" s="137"/>
      <c r="E1209" s="138"/>
      <c r="F1209" s="137"/>
      <c r="G1209" s="127"/>
      <c r="H1209" s="143"/>
      <c r="I1209" s="143"/>
      <c r="K1209" s="6"/>
      <c r="L1209" s="6"/>
    </row>
    <row r="1210" spans="1:12" x14ac:dyDescent="0.2">
      <c r="A1210" s="477"/>
      <c r="B1210" s="135"/>
      <c r="C1210" s="136"/>
      <c r="D1210" s="137"/>
      <c r="E1210" s="138"/>
      <c r="F1210" s="137"/>
      <c r="G1210" s="127"/>
      <c r="H1210" s="143"/>
      <c r="I1210" s="143"/>
      <c r="K1210" s="6"/>
      <c r="L1210" s="6"/>
    </row>
    <row r="1211" spans="1:12" x14ac:dyDescent="0.2">
      <c r="A1211" s="477"/>
      <c r="B1211" s="135"/>
      <c r="C1211" s="136"/>
      <c r="D1211" s="137"/>
      <c r="E1211" s="138"/>
      <c r="F1211" s="137"/>
      <c r="G1211" s="127"/>
      <c r="H1211" s="143"/>
      <c r="I1211" s="143"/>
      <c r="K1211" s="6"/>
      <c r="L1211" s="6"/>
    </row>
    <row r="1212" spans="1:12" x14ac:dyDescent="0.2">
      <c r="A1212" s="477"/>
      <c r="B1212" s="135"/>
      <c r="C1212" s="136"/>
      <c r="D1212" s="137"/>
      <c r="E1212" s="138"/>
      <c r="F1212" s="137"/>
      <c r="G1212" s="127"/>
      <c r="H1212" s="143"/>
      <c r="I1212" s="143"/>
      <c r="K1212" s="6"/>
      <c r="L1212" s="6"/>
    </row>
    <row r="1213" spans="1:12" x14ac:dyDescent="0.2">
      <c r="A1213" s="477"/>
      <c r="B1213" s="135"/>
      <c r="C1213" s="136"/>
      <c r="D1213" s="137"/>
      <c r="E1213" s="138"/>
      <c r="F1213" s="137"/>
      <c r="G1213" s="127"/>
      <c r="H1213" s="143"/>
      <c r="I1213" s="143"/>
      <c r="K1213" s="6"/>
      <c r="L1213" s="6"/>
    </row>
    <row r="1214" spans="1:12" x14ac:dyDescent="0.2">
      <c r="A1214" s="477"/>
      <c r="B1214" s="135"/>
      <c r="C1214" s="136"/>
      <c r="D1214" s="137"/>
      <c r="E1214" s="138"/>
      <c r="F1214" s="137"/>
      <c r="G1214" s="127"/>
      <c r="H1214" s="143"/>
      <c r="I1214" s="143"/>
      <c r="K1214" s="6"/>
      <c r="L1214" s="6"/>
    </row>
    <row r="1215" spans="1:12" x14ac:dyDescent="0.2">
      <c r="A1215" s="477"/>
      <c r="B1215" s="135"/>
      <c r="C1215" s="136"/>
      <c r="D1215" s="137"/>
      <c r="E1215" s="138"/>
      <c r="F1215" s="137"/>
      <c r="G1215" s="127"/>
      <c r="H1215" s="143"/>
      <c r="I1215" s="143"/>
      <c r="K1215" s="6"/>
      <c r="L1215" s="6"/>
    </row>
    <row r="1216" spans="1:12" x14ac:dyDescent="0.2">
      <c r="A1216" s="477"/>
      <c r="B1216" s="135"/>
      <c r="C1216" s="136"/>
      <c r="D1216" s="137"/>
      <c r="E1216" s="138"/>
      <c r="F1216" s="137"/>
      <c r="G1216" s="127"/>
      <c r="H1216" s="143"/>
      <c r="I1216" s="143"/>
      <c r="K1216" s="6"/>
      <c r="L1216" s="6"/>
    </row>
    <row r="1217" spans="1:12" x14ac:dyDescent="0.2">
      <c r="A1217" s="477"/>
      <c r="B1217" s="135"/>
      <c r="C1217" s="136"/>
      <c r="D1217" s="137"/>
      <c r="E1217" s="138"/>
      <c r="F1217" s="137"/>
      <c r="G1217" s="127"/>
      <c r="H1217" s="143"/>
      <c r="I1217" s="143"/>
      <c r="K1217" s="6"/>
      <c r="L1217" s="6"/>
    </row>
    <row r="1218" spans="1:12" x14ac:dyDescent="0.2">
      <c r="A1218" s="477"/>
      <c r="B1218" s="135"/>
      <c r="C1218" s="136"/>
      <c r="D1218" s="137"/>
      <c r="E1218" s="138"/>
      <c r="F1218" s="137"/>
      <c r="G1218" s="127"/>
      <c r="H1218" s="143"/>
      <c r="I1218" s="143"/>
      <c r="K1218" s="6"/>
      <c r="L1218" s="6"/>
    </row>
    <row r="1219" spans="1:12" x14ac:dyDescent="0.2">
      <c r="A1219" s="477"/>
      <c r="B1219" s="135"/>
      <c r="C1219" s="136"/>
      <c r="D1219" s="137"/>
      <c r="E1219" s="138"/>
      <c r="F1219" s="137"/>
      <c r="G1219" s="127"/>
      <c r="H1219" s="143"/>
      <c r="I1219" s="143"/>
      <c r="K1219" s="6"/>
      <c r="L1219" s="6"/>
    </row>
    <row r="1220" spans="1:12" x14ac:dyDescent="0.2">
      <c r="A1220" s="477"/>
      <c r="B1220" s="135"/>
      <c r="C1220" s="136"/>
      <c r="D1220" s="137"/>
      <c r="E1220" s="138"/>
      <c r="F1220" s="137"/>
      <c r="G1220" s="127"/>
      <c r="H1220" s="143"/>
      <c r="I1220" s="143"/>
      <c r="K1220" s="6"/>
      <c r="L1220" s="6"/>
    </row>
    <row r="1221" spans="1:12" x14ac:dyDescent="0.2">
      <c r="A1221" s="477"/>
      <c r="B1221" s="135"/>
      <c r="C1221" s="136"/>
      <c r="D1221" s="137"/>
      <c r="E1221" s="138"/>
      <c r="F1221" s="137"/>
      <c r="G1221" s="127"/>
      <c r="H1221" s="143"/>
      <c r="I1221" s="143"/>
      <c r="K1221" s="6"/>
      <c r="L1221" s="6"/>
    </row>
    <row r="1222" spans="1:12" x14ac:dyDescent="0.2">
      <c r="A1222" s="477"/>
      <c r="B1222" s="135"/>
      <c r="C1222" s="136"/>
      <c r="D1222" s="137"/>
      <c r="E1222" s="138"/>
      <c r="F1222" s="137"/>
      <c r="G1222" s="127"/>
      <c r="H1222" s="143"/>
      <c r="I1222" s="143"/>
      <c r="K1222" s="6"/>
      <c r="L1222" s="6"/>
    </row>
    <row r="1223" spans="1:12" x14ac:dyDescent="0.2">
      <c r="A1223" s="477"/>
      <c r="B1223" s="135"/>
      <c r="C1223" s="136"/>
      <c r="D1223" s="137"/>
      <c r="E1223" s="138"/>
      <c r="F1223" s="137"/>
      <c r="G1223" s="127"/>
      <c r="H1223" s="143"/>
      <c r="I1223" s="143"/>
      <c r="K1223" s="6"/>
      <c r="L1223" s="6"/>
    </row>
    <row r="1224" spans="1:12" x14ac:dyDescent="0.2">
      <c r="A1224" s="477"/>
      <c r="B1224" s="135"/>
      <c r="C1224" s="136"/>
      <c r="D1224" s="137"/>
      <c r="E1224" s="138"/>
      <c r="F1224" s="137"/>
      <c r="G1224" s="127"/>
      <c r="H1224" s="143"/>
      <c r="I1224" s="143"/>
      <c r="K1224" s="6"/>
      <c r="L1224" s="6"/>
    </row>
    <row r="1225" spans="1:12" x14ac:dyDescent="0.2">
      <c r="A1225" s="477"/>
      <c r="B1225" s="135"/>
      <c r="C1225" s="136"/>
      <c r="D1225" s="137"/>
      <c r="E1225" s="138"/>
      <c r="F1225" s="137"/>
      <c r="G1225" s="127"/>
      <c r="H1225" s="143"/>
      <c r="I1225" s="143"/>
      <c r="K1225" s="6"/>
      <c r="L1225" s="6"/>
    </row>
    <row r="1226" spans="1:12" x14ac:dyDescent="0.2">
      <c r="A1226" s="477"/>
      <c r="B1226" s="135"/>
      <c r="C1226" s="136"/>
      <c r="D1226" s="137"/>
      <c r="E1226" s="138"/>
      <c r="F1226" s="137"/>
      <c r="G1226" s="127"/>
      <c r="H1226" s="143"/>
      <c r="I1226" s="143"/>
      <c r="K1226" s="6"/>
      <c r="L1226" s="6"/>
    </row>
    <row r="1227" spans="1:12" x14ac:dyDescent="0.2">
      <c r="A1227" s="477"/>
      <c r="B1227" s="135"/>
      <c r="C1227" s="136"/>
      <c r="D1227" s="137"/>
      <c r="E1227" s="138"/>
      <c r="F1227" s="137"/>
      <c r="G1227" s="127"/>
      <c r="H1227" s="143"/>
      <c r="I1227" s="143"/>
      <c r="K1227" s="6"/>
      <c r="L1227" s="6"/>
    </row>
    <row r="1228" spans="1:12" x14ac:dyDescent="0.2">
      <c r="A1228" s="477"/>
      <c r="B1228" s="135"/>
      <c r="C1228" s="136"/>
      <c r="D1228" s="137"/>
      <c r="E1228" s="138"/>
      <c r="F1228" s="137"/>
      <c r="G1228" s="127"/>
      <c r="H1228" s="143"/>
      <c r="I1228" s="143"/>
      <c r="K1228" s="6"/>
      <c r="L1228" s="6"/>
    </row>
    <row r="1229" spans="1:12" x14ac:dyDescent="0.2">
      <c r="A1229" s="477"/>
      <c r="B1229" s="135"/>
      <c r="C1229" s="136"/>
      <c r="D1229" s="137"/>
      <c r="E1229" s="138"/>
      <c r="F1229" s="137"/>
      <c r="G1229" s="127"/>
      <c r="H1229" s="143"/>
      <c r="I1229" s="143"/>
      <c r="K1229" s="6"/>
      <c r="L1229" s="6"/>
    </row>
    <row r="1230" spans="1:12" x14ac:dyDescent="0.2">
      <c r="A1230" s="477"/>
      <c r="B1230" s="135"/>
      <c r="C1230" s="136"/>
      <c r="D1230" s="137"/>
      <c r="E1230" s="138"/>
      <c r="F1230" s="137"/>
      <c r="G1230" s="127"/>
      <c r="H1230" s="143"/>
      <c r="I1230" s="143"/>
      <c r="K1230" s="6"/>
      <c r="L1230" s="6"/>
    </row>
    <row r="1231" spans="1:12" x14ac:dyDescent="0.2">
      <c r="A1231" s="477"/>
      <c r="B1231" s="135"/>
      <c r="C1231" s="136"/>
      <c r="D1231" s="137"/>
      <c r="E1231" s="138"/>
      <c r="F1231" s="137"/>
      <c r="G1231" s="127"/>
      <c r="H1231" s="143"/>
      <c r="I1231" s="143"/>
      <c r="K1231" s="6"/>
      <c r="L1231" s="6"/>
    </row>
    <row r="1232" spans="1:12" x14ac:dyDescent="0.2">
      <c r="A1232" s="477"/>
      <c r="B1232" s="135"/>
      <c r="C1232" s="136"/>
      <c r="D1232" s="137"/>
      <c r="E1232" s="138"/>
      <c r="F1232" s="137"/>
      <c r="G1232" s="127"/>
      <c r="H1232" s="143"/>
      <c r="I1232" s="143"/>
      <c r="K1232" s="6"/>
      <c r="L1232" s="6"/>
    </row>
    <row r="1233" spans="1:12" x14ac:dyDescent="0.2">
      <c r="A1233" s="477"/>
      <c r="B1233" s="135"/>
      <c r="C1233" s="136"/>
      <c r="D1233" s="137"/>
      <c r="E1233" s="138"/>
      <c r="F1233" s="137"/>
      <c r="G1233" s="127"/>
      <c r="H1233" s="143"/>
      <c r="I1233" s="143"/>
      <c r="K1233" s="6"/>
      <c r="L1233" s="6"/>
    </row>
    <row r="1234" spans="1:12" x14ac:dyDescent="0.2">
      <c r="A1234" s="477"/>
      <c r="B1234" s="135"/>
      <c r="C1234" s="136"/>
      <c r="D1234" s="137"/>
      <c r="E1234" s="138"/>
      <c r="F1234" s="137"/>
      <c r="G1234" s="127"/>
      <c r="H1234" s="143"/>
      <c r="I1234" s="143"/>
      <c r="K1234" s="6"/>
      <c r="L1234" s="6"/>
    </row>
    <row r="1235" spans="1:12" x14ac:dyDescent="0.2">
      <c r="A1235" s="477"/>
      <c r="B1235" s="135"/>
      <c r="C1235" s="136"/>
      <c r="D1235" s="137"/>
      <c r="E1235" s="138"/>
      <c r="F1235" s="137"/>
      <c r="G1235" s="127"/>
      <c r="H1235" s="143"/>
      <c r="I1235" s="143"/>
      <c r="K1235" s="6"/>
      <c r="L1235" s="6"/>
    </row>
    <row r="1236" spans="1:12" x14ac:dyDescent="0.2">
      <c r="A1236" s="477"/>
      <c r="B1236" s="135"/>
      <c r="C1236" s="136"/>
      <c r="D1236" s="137"/>
      <c r="E1236" s="138"/>
      <c r="F1236" s="137"/>
      <c r="G1236" s="127"/>
      <c r="H1236" s="143"/>
      <c r="I1236" s="143"/>
      <c r="K1236" s="6"/>
      <c r="L1236" s="6"/>
    </row>
    <row r="1237" spans="1:12" x14ac:dyDescent="0.2">
      <c r="A1237" s="477"/>
      <c r="B1237" s="135"/>
      <c r="C1237" s="136"/>
      <c r="D1237" s="137"/>
      <c r="E1237" s="138"/>
      <c r="F1237" s="137"/>
      <c r="G1237" s="127"/>
      <c r="H1237" s="143"/>
      <c r="I1237" s="143"/>
      <c r="K1237" s="6"/>
      <c r="L1237" s="6"/>
    </row>
    <row r="1238" spans="1:12" x14ac:dyDescent="0.2">
      <c r="A1238" s="477"/>
      <c r="B1238" s="135"/>
      <c r="C1238" s="136"/>
      <c r="D1238" s="137"/>
      <c r="E1238" s="138"/>
      <c r="F1238" s="137"/>
      <c r="G1238" s="127"/>
      <c r="H1238" s="143"/>
      <c r="I1238" s="143"/>
      <c r="K1238" s="6"/>
      <c r="L1238" s="6"/>
    </row>
    <row r="1239" spans="1:12" x14ac:dyDescent="0.2">
      <c r="A1239" s="477"/>
      <c r="B1239" s="135"/>
      <c r="C1239" s="136"/>
      <c r="D1239" s="137"/>
      <c r="E1239" s="138"/>
      <c r="F1239" s="137"/>
      <c r="G1239" s="127"/>
      <c r="H1239" s="143"/>
      <c r="I1239" s="143"/>
      <c r="K1239" s="6"/>
      <c r="L1239" s="6"/>
    </row>
    <row r="1240" spans="1:12" x14ac:dyDescent="0.2">
      <c r="A1240" s="477"/>
      <c r="B1240" s="135"/>
      <c r="C1240" s="136"/>
      <c r="D1240" s="137"/>
      <c r="E1240" s="138"/>
      <c r="F1240" s="137"/>
      <c r="G1240" s="127"/>
      <c r="H1240" s="143"/>
      <c r="I1240" s="143"/>
      <c r="K1240" s="6"/>
      <c r="L1240" s="6"/>
    </row>
    <row r="1241" spans="1:12" x14ac:dyDescent="0.2">
      <c r="A1241" s="477"/>
      <c r="B1241" s="135"/>
      <c r="C1241" s="136"/>
      <c r="D1241" s="137"/>
      <c r="E1241" s="138"/>
      <c r="F1241" s="137"/>
      <c r="G1241" s="127"/>
      <c r="H1241" s="143"/>
      <c r="I1241" s="143"/>
      <c r="K1241" s="6"/>
      <c r="L1241" s="6"/>
    </row>
    <row r="1242" spans="1:12" x14ac:dyDescent="0.2">
      <c r="A1242" s="477"/>
      <c r="B1242" s="135"/>
      <c r="C1242" s="136"/>
      <c r="D1242" s="137"/>
      <c r="E1242" s="138"/>
      <c r="F1242" s="137"/>
      <c r="G1242" s="127"/>
      <c r="H1242" s="143"/>
      <c r="I1242" s="143"/>
      <c r="K1242" s="6"/>
      <c r="L1242" s="6"/>
    </row>
    <row r="1243" spans="1:12" x14ac:dyDescent="0.2">
      <c r="A1243" s="477"/>
      <c r="B1243" s="135"/>
      <c r="C1243" s="136"/>
      <c r="D1243" s="137"/>
      <c r="E1243" s="138"/>
      <c r="F1243" s="137"/>
      <c r="G1243" s="127"/>
      <c r="H1243" s="143"/>
      <c r="I1243" s="143"/>
      <c r="K1243" s="6"/>
      <c r="L1243" s="6"/>
    </row>
    <row r="1244" spans="1:12" x14ac:dyDescent="0.2">
      <c r="A1244" s="477"/>
      <c r="B1244" s="135"/>
      <c r="C1244" s="136"/>
      <c r="D1244" s="137"/>
      <c r="E1244" s="138"/>
      <c r="F1244" s="137"/>
      <c r="G1244" s="127"/>
      <c r="H1244" s="143"/>
      <c r="I1244" s="143"/>
      <c r="K1244" s="6"/>
      <c r="L1244" s="6"/>
    </row>
    <row r="1245" spans="1:12" x14ac:dyDescent="0.2">
      <c r="A1245" s="477"/>
      <c r="B1245" s="135"/>
      <c r="C1245" s="136"/>
      <c r="D1245" s="137"/>
      <c r="E1245" s="138"/>
      <c r="F1245" s="137"/>
      <c r="G1245" s="127"/>
      <c r="H1245" s="143"/>
      <c r="I1245" s="143"/>
      <c r="K1245" s="6"/>
      <c r="L1245" s="6"/>
    </row>
    <row r="1246" spans="1:12" x14ac:dyDescent="0.2">
      <c r="A1246" s="477"/>
      <c r="B1246" s="135"/>
      <c r="C1246" s="136"/>
      <c r="D1246" s="137"/>
      <c r="E1246" s="138"/>
      <c r="F1246" s="137"/>
      <c r="G1246" s="127"/>
      <c r="H1246" s="143"/>
      <c r="I1246" s="143"/>
      <c r="K1246" s="6"/>
      <c r="L1246" s="6"/>
    </row>
    <row r="1247" spans="1:12" x14ac:dyDescent="0.2">
      <c r="A1247" s="477"/>
      <c r="B1247" s="135"/>
      <c r="C1247" s="136"/>
      <c r="D1247" s="137"/>
      <c r="E1247" s="138"/>
      <c r="F1247" s="137"/>
      <c r="G1247" s="127"/>
      <c r="H1247" s="143"/>
      <c r="I1247" s="143"/>
      <c r="K1247" s="6"/>
      <c r="L1247" s="6"/>
    </row>
    <row r="1248" spans="1:12" x14ac:dyDescent="0.2">
      <c r="A1248" s="477"/>
      <c r="B1248" s="135"/>
      <c r="C1248" s="136"/>
      <c r="D1248" s="137"/>
      <c r="E1248" s="138"/>
      <c r="F1248" s="137"/>
      <c r="G1248" s="127"/>
      <c r="H1248" s="143"/>
      <c r="I1248" s="143"/>
      <c r="K1248" s="6"/>
      <c r="L1248" s="6"/>
    </row>
    <row r="1249" spans="1:12" x14ac:dyDescent="0.2">
      <c r="A1249" s="477"/>
      <c r="B1249" s="135"/>
      <c r="C1249" s="136"/>
      <c r="D1249" s="137"/>
      <c r="E1249" s="138"/>
      <c r="F1249" s="137"/>
      <c r="G1249" s="127"/>
      <c r="H1249" s="143"/>
      <c r="I1249" s="143"/>
      <c r="K1249" s="6"/>
      <c r="L1249" s="6"/>
    </row>
    <row r="1250" spans="1:12" x14ac:dyDescent="0.2">
      <c r="A1250" s="477"/>
      <c r="B1250" s="135"/>
      <c r="C1250" s="136"/>
      <c r="D1250" s="137"/>
      <c r="E1250" s="138"/>
      <c r="F1250" s="137"/>
      <c r="G1250" s="127"/>
      <c r="H1250" s="143"/>
      <c r="I1250" s="143"/>
      <c r="K1250" s="6"/>
      <c r="L1250" s="6"/>
    </row>
    <row r="1251" spans="1:12" x14ac:dyDescent="0.2">
      <c r="A1251" s="477"/>
      <c r="B1251" s="135"/>
      <c r="C1251" s="136"/>
      <c r="D1251" s="137"/>
      <c r="E1251" s="138"/>
      <c r="F1251" s="137"/>
      <c r="G1251" s="127"/>
      <c r="H1251" s="143"/>
      <c r="I1251" s="143"/>
      <c r="K1251" s="6"/>
      <c r="L1251" s="6"/>
    </row>
    <row r="1252" spans="1:12" x14ac:dyDescent="0.2">
      <c r="A1252" s="477"/>
      <c r="B1252" s="135"/>
      <c r="C1252" s="136"/>
      <c r="D1252" s="137"/>
      <c r="E1252" s="138"/>
      <c r="F1252" s="137"/>
      <c r="G1252" s="127"/>
      <c r="H1252" s="143"/>
      <c r="I1252" s="143"/>
      <c r="K1252" s="6"/>
      <c r="L1252" s="6"/>
    </row>
    <row r="1253" spans="1:12" x14ac:dyDescent="0.2">
      <c r="A1253" s="477"/>
      <c r="B1253" s="135"/>
      <c r="C1253" s="136"/>
      <c r="D1253" s="137"/>
      <c r="E1253" s="138"/>
      <c r="F1253" s="137"/>
      <c r="G1253" s="127"/>
      <c r="H1253" s="143"/>
      <c r="I1253" s="143"/>
      <c r="K1253" s="6"/>
      <c r="L1253" s="6"/>
    </row>
    <row r="1254" spans="1:12" x14ac:dyDescent="0.2">
      <c r="A1254" s="477"/>
      <c r="B1254" s="135"/>
      <c r="C1254" s="136"/>
      <c r="D1254" s="137"/>
      <c r="E1254" s="138"/>
      <c r="F1254" s="137"/>
      <c r="G1254" s="127"/>
      <c r="H1254" s="143"/>
      <c r="I1254" s="143"/>
      <c r="K1254" s="6"/>
      <c r="L1254" s="6"/>
    </row>
    <row r="1255" spans="1:12" x14ac:dyDescent="0.2">
      <c r="A1255" s="477"/>
      <c r="B1255" s="135"/>
      <c r="C1255" s="136"/>
      <c r="D1255" s="137"/>
      <c r="E1255" s="138"/>
      <c r="F1255" s="137"/>
      <c r="G1255" s="127"/>
      <c r="H1255" s="143"/>
      <c r="I1255" s="143"/>
      <c r="K1255" s="6"/>
      <c r="L1255" s="6"/>
    </row>
    <row r="1256" spans="1:12" x14ac:dyDescent="0.2">
      <c r="A1256" s="477"/>
      <c r="B1256" s="135"/>
      <c r="C1256" s="136"/>
      <c r="D1256" s="137"/>
      <c r="E1256" s="138"/>
      <c r="F1256" s="137"/>
      <c r="G1256" s="127"/>
      <c r="H1256" s="143"/>
      <c r="I1256" s="143"/>
      <c r="K1256" s="6"/>
      <c r="L1256" s="6"/>
    </row>
    <row r="1257" spans="1:12" x14ac:dyDescent="0.2">
      <c r="A1257" s="477"/>
      <c r="B1257" s="135"/>
      <c r="C1257" s="136"/>
      <c r="D1257" s="137"/>
      <c r="E1257" s="138"/>
      <c r="F1257" s="137"/>
      <c r="G1257" s="127"/>
      <c r="H1257" s="143"/>
      <c r="I1257" s="143"/>
      <c r="K1257" s="6"/>
      <c r="L1257" s="6"/>
    </row>
    <row r="1258" spans="1:12" x14ac:dyDescent="0.2">
      <c r="A1258" s="477"/>
      <c r="B1258" s="135"/>
      <c r="C1258" s="136"/>
      <c r="D1258" s="137"/>
      <c r="E1258" s="138"/>
      <c r="F1258" s="137"/>
      <c r="G1258" s="127"/>
      <c r="H1258" s="143"/>
      <c r="I1258" s="143"/>
      <c r="K1258" s="6"/>
      <c r="L1258" s="6"/>
    </row>
    <row r="1259" spans="1:12" x14ac:dyDescent="0.2">
      <c r="A1259" s="477"/>
      <c r="B1259" s="135"/>
      <c r="C1259" s="136"/>
      <c r="D1259" s="137"/>
      <c r="E1259" s="138"/>
      <c r="F1259" s="137"/>
      <c r="G1259" s="127"/>
      <c r="H1259" s="143"/>
      <c r="I1259" s="143"/>
      <c r="K1259" s="6"/>
      <c r="L1259" s="6"/>
    </row>
    <row r="1260" spans="1:12" x14ac:dyDescent="0.2">
      <c r="A1260" s="477"/>
      <c r="B1260" s="135"/>
      <c r="C1260" s="136"/>
      <c r="D1260" s="137"/>
      <c r="E1260" s="138"/>
      <c r="F1260" s="137"/>
      <c r="G1260" s="127"/>
      <c r="H1260" s="143"/>
      <c r="I1260" s="143"/>
      <c r="K1260" s="6"/>
      <c r="L1260" s="6"/>
    </row>
    <row r="1261" spans="1:12" x14ac:dyDescent="0.2">
      <c r="A1261" s="477"/>
      <c r="B1261" s="135"/>
      <c r="C1261" s="136"/>
      <c r="D1261" s="137"/>
      <c r="E1261" s="138"/>
      <c r="F1261" s="137"/>
      <c r="G1261" s="127"/>
      <c r="H1261" s="143"/>
      <c r="I1261" s="143"/>
      <c r="K1261" s="6"/>
      <c r="L1261" s="6"/>
    </row>
    <row r="1262" spans="1:12" x14ac:dyDescent="0.2">
      <c r="A1262" s="477"/>
      <c r="B1262" s="135"/>
      <c r="C1262" s="136"/>
      <c r="D1262" s="137"/>
      <c r="E1262" s="138"/>
      <c r="F1262" s="137"/>
      <c r="G1262" s="127"/>
      <c r="H1262" s="143"/>
      <c r="I1262" s="143"/>
      <c r="K1262" s="6"/>
      <c r="L1262" s="6"/>
    </row>
    <row r="1263" spans="1:12" x14ac:dyDescent="0.2">
      <c r="A1263" s="477"/>
      <c r="B1263" s="135"/>
      <c r="C1263" s="136"/>
      <c r="D1263" s="137"/>
      <c r="E1263" s="138"/>
      <c r="F1263" s="137"/>
      <c r="G1263" s="127"/>
      <c r="H1263" s="143"/>
      <c r="I1263" s="143"/>
      <c r="K1263" s="6"/>
      <c r="L1263" s="6"/>
    </row>
    <row r="1264" spans="1:12" x14ac:dyDescent="0.2">
      <c r="A1264" s="477"/>
      <c r="B1264" s="135"/>
      <c r="C1264" s="136"/>
      <c r="D1264" s="137"/>
      <c r="E1264" s="138"/>
      <c r="F1264" s="137"/>
      <c r="G1264" s="127"/>
      <c r="H1264" s="143"/>
      <c r="I1264" s="143"/>
      <c r="K1264" s="6"/>
      <c r="L1264" s="6"/>
    </row>
    <row r="1265" spans="1:12" x14ac:dyDescent="0.2">
      <c r="A1265" s="477"/>
      <c r="B1265" s="135"/>
      <c r="C1265" s="136"/>
      <c r="D1265" s="137"/>
      <c r="E1265" s="138"/>
      <c r="F1265" s="137"/>
      <c r="G1265" s="127"/>
      <c r="H1265" s="143"/>
      <c r="I1265" s="143"/>
      <c r="K1265" s="6"/>
      <c r="L1265" s="6"/>
    </row>
    <row r="1266" spans="1:12" x14ac:dyDescent="0.2">
      <c r="A1266" s="477"/>
      <c r="B1266" s="135"/>
      <c r="C1266" s="136"/>
      <c r="D1266" s="137"/>
      <c r="E1266" s="138"/>
      <c r="F1266" s="137"/>
      <c r="G1266" s="127"/>
      <c r="H1266" s="143"/>
      <c r="I1266" s="143"/>
      <c r="K1266" s="6"/>
      <c r="L1266" s="6"/>
    </row>
    <row r="1267" spans="1:12" x14ac:dyDescent="0.2">
      <c r="A1267" s="477"/>
      <c r="B1267" s="135"/>
      <c r="C1267" s="136"/>
      <c r="D1267" s="137"/>
      <c r="E1267" s="138"/>
      <c r="F1267" s="137"/>
      <c r="G1267" s="127"/>
      <c r="H1267" s="143"/>
      <c r="I1267" s="143"/>
      <c r="K1267" s="6"/>
      <c r="L1267" s="6"/>
    </row>
    <row r="1268" spans="1:12" x14ac:dyDescent="0.2">
      <c r="A1268" s="477"/>
      <c r="B1268" s="135"/>
      <c r="C1268" s="136"/>
      <c r="D1268" s="137"/>
      <c r="E1268" s="138"/>
      <c r="F1268" s="137"/>
      <c r="G1268" s="127"/>
      <c r="H1268" s="143"/>
      <c r="I1268" s="143"/>
      <c r="K1268" s="6"/>
      <c r="L1268" s="6"/>
    </row>
    <row r="1269" spans="1:12" x14ac:dyDescent="0.2">
      <c r="A1269" s="477"/>
      <c r="B1269" s="135"/>
      <c r="C1269" s="136"/>
      <c r="D1269" s="137"/>
      <c r="E1269" s="138"/>
      <c r="F1269" s="137"/>
      <c r="G1269" s="127"/>
      <c r="H1269" s="143"/>
      <c r="I1269" s="143"/>
      <c r="K1269" s="6"/>
      <c r="L1269" s="6"/>
    </row>
    <row r="1270" spans="1:12" x14ac:dyDescent="0.2">
      <c r="A1270" s="477"/>
      <c r="B1270" s="135"/>
      <c r="C1270" s="136"/>
      <c r="D1270" s="137"/>
      <c r="E1270" s="138"/>
      <c r="F1270" s="137"/>
      <c r="G1270" s="127"/>
      <c r="H1270" s="143"/>
      <c r="I1270" s="143"/>
      <c r="K1270" s="6"/>
      <c r="L1270" s="6"/>
    </row>
    <row r="1271" spans="1:12" x14ac:dyDescent="0.2">
      <c r="A1271" s="477"/>
      <c r="B1271" s="135"/>
      <c r="C1271" s="136"/>
      <c r="D1271" s="137"/>
      <c r="E1271" s="138"/>
      <c r="F1271" s="137"/>
      <c r="G1271" s="127"/>
      <c r="H1271" s="143"/>
      <c r="I1271" s="143"/>
      <c r="K1271" s="6"/>
      <c r="L1271" s="6"/>
    </row>
    <row r="1272" spans="1:12" x14ac:dyDescent="0.2">
      <c r="A1272" s="477"/>
      <c r="B1272" s="135"/>
      <c r="C1272" s="136"/>
      <c r="D1272" s="137"/>
      <c r="E1272" s="138"/>
      <c r="F1272" s="137"/>
      <c r="G1272" s="127"/>
      <c r="H1272" s="143"/>
      <c r="I1272" s="143"/>
      <c r="K1272" s="6"/>
      <c r="L1272" s="6"/>
    </row>
    <row r="1273" spans="1:12" x14ac:dyDescent="0.2">
      <c r="A1273" s="477"/>
      <c r="B1273" s="135"/>
      <c r="C1273" s="136"/>
      <c r="D1273" s="137"/>
      <c r="E1273" s="138"/>
      <c r="F1273" s="137"/>
      <c r="G1273" s="127"/>
      <c r="H1273" s="143"/>
      <c r="I1273" s="143"/>
      <c r="K1273" s="6"/>
      <c r="L1273" s="6"/>
    </row>
    <row r="1274" spans="1:12" x14ac:dyDescent="0.2">
      <c r="A1274" s="477"/>
      <c r="B1274" s="135"/>
      <c r="C1274" s="136"/>
      <c r="D1274" s="137"/>
      <c r="E1274" s="138"/>
      <c r="F1274" s="137"/>
      <c r="G1274" s="127"/>
      <c r="H1274" s="143"/>
      <c r="I1274" s="143"/>
      <c r="K1274" s="6"/>
      <c r="L1274" s="6"/>
    </row>
    <row r="1275" spans="1:12" x14ac:dyDescent="0.2">
      <c r="A1275" s="477"/>
      <c r="B1275" s="135"/>
      <c r="C1275" s="136"/>
      <c r="D1275" s="137"/>
      <c r="E1275" s="138"/>
      <c r="F1275" s="137"/>
      <c r="G1275" s="127"/>
      <c r="H1275" s="143"/>
      <c r="I1275" s="143"/>
      <c r="K1275" s="6"/>
      <c r="L1275" s="6"/>
    </row>
    <row r="1276" spans="1:12" x14ac:dyDescent="0.2">
      <c r="A1276" s="477"/>
      <c r="B1276" s="135"/>
      <c r="C1276" s="136"/>
      <c r="D1276" s="137"/>
      <c r="E1276" s="138"/>
      <c r="F1276" s="137"/>
      <c r="G1276" s="127"/>
      <c r="H1276" s="143"/>
      <c r="I1276" s="143"/>
      <c r="K1276" s="6"/>
      <c r="L1276" s="6"/>
    </row>
    <row r="1277" spans="1:12" x14ac:dyDescent="0.2">
      <c r="A1277" s="477"/>
      <c r="B1277" s="135"/>
      <c r="C1277" s="136"/>
      <c r="D1277" s="137"/>
      <c r="E1277" s="138"/>
      <c r="F1277" s="137"/>
      <c r="G1277" s="127"/>
      <c r="H1277" s="143"/>
      <c r="I1277" s="143"/>
      <c r="K1277" s="6"/>
      <c r="L1277" s="6"/>
    </row>
    <row r="1278" spans="1:12" x14ac:dyDescent="0.2">
      <c r="A1278" s="477"/>
      <c r="B1278" s="135"/>
      <c r="C1278" s="136"/>
      <c r="D1278" s="137"/>
      <c r="E1278" s="138"/>
      <c r="F1278" s="137"/>
      <c r="G1278" s="127"/>
      <c r="H1278" s="143"/>
      <c r="I1278" s="143"/>
      <c r="K1278" s="6"/>
      <c r="L1278" s="6"/>
    </row>
    <row r="1279" spans="1:12" x14ac:dyDescent="0.2">
      <c r="A1279" s="477"/>
      <c r="B1279" s="135"/>
      <c r="C1279" s="136"/>
      <c r="D1279" s="137"/>
      <c r="E1279" s="138"/>
      <c r="F1279" s="137"/>
      <c r="G1279" s="127"/>
      <c r="H1279" s="143"/>
      <c r="I1279" s="143"/>
      <c r="K1279" s="6"/>
      <c r="L1279" s="6"/>
    </row>
    <row r="1280" spans="1:12" x14ac:dyDescent="0.2">
      <c r="A1280" s="477"/>
      <c r="B1280" s="135"/>
      <c r="C1280" s="136"/>
      <c r="D1280" s="137"/>
      <c r="E1280" s="138"/>
      <c r="F1280" s="137"/>
      <c r="G1280" s="127"/>
      <c r="H1280" s="143"/>
      <c r="I1280" s="143"/>
      <c r="K1280" s="6"/>
      <c r="L1280" s="6"/>
    </row>
    <row r="1281" spans="1:12" x14ac:dyDescent="0.2">
      <c r="A1281" s="477"/>
      <c r="B1281" s="135"/>
      <c r="C1281" s="136"/>
      <c r="D1281" s="137"/>
      <c r="E1281" s="138"/>
      <c r="F1281" s="137"/>
      <c r="G1281" s="127"/>
      <c r="H1281" s="143"/>
      <c r="I1281" s="143"/>
      <c r="K1281" s="6"/>
      <c r="L1281" s="6"/>
    </row>
    <row r="1282" spans="1:12" x14ac:dyDescent="0.2">
      <c r="A1282" s="477"/>
      <c r="B1282" s="135"/>
      <c r="C1282" s="136"/>
      <c r="D1282" s="137"/>
      <c r="E1282" s="138"/>
      <c r="F1282" s="137"/>
      <c r="G1282" s="127"/>
      <c r="H1282" s="143"/>
      <c r="I1282" s="143"/>
      <c r="K1282" s="6"/>
      <c r="L1282" s="6"/>
    </row>
    <row r="1283" spans="1:12" x14ac:dyDescent="0.2">
      <c r="A1283" s="477"/>
      <c r="B1283" s="135"/>
      <c r="C1283" s="136"/>
      <c r="D1283" s="137"/>
      <c r="E1283" s="138"/>
      <c r="F1283" s="137"/>
      <c r="G1283" s="127"/>
      <c r="H1283" s="143"/>
      <c r="I1283" s="143"/>
      <c r="K1283" s="6"/>
      <c r="L1283" s="6"/>
    </row>
    <row r="1284" spans="1:12" x14ac:dyDescent="0.2">
      <c r="A1284" s="477"/>
      <c r="B1284" s="135"/>
      <c r="C1284" s="136"/>
      <c r="D1284" s="137"/>
      <c r="E1284" s="138"/>
      <c r="F1284" s="137"/>
      <c r="G1284" s="127"/>
      <c r="H1284" s="143"/>
      <c r="I1284" s="143"/>
      <c r="K1284" s="6"/>
      <c r="L1284" s="6"/>
    </row>
    <row r="1285" spans="1:12" x14ac:dyDescent="0.2">
      <c r="A1285" s="477"/>
      <c r="B1285" s="135"/>
      <c r="C1285" s="136"/>
      <c r="D1285" s="137"/>
      <c r="E1285" s="138"/>
      <c r="F1285" s="137"/>
      <c r="G1285" s="127"/>
      <c r="H1285" s="143"/>
      <c r="I1285" s="143"/>
      <c r="K1285" s="6"/>
      <c r="L1285" s="6"/>
    </row>
    <row r="1286" spans="1:12" x14ac:dyDescent="0.2">
      <c r="A1286" s="477"/>
      <c r="B1286" s="135"/>
      <c r="C1286" s="136"/>
      <c r="D1286" s="137"/>
      <c r="E1286" s="138"/>
      <c r="F1286" s="137"/>
      <c r="G1286" s="127"/>
      <c r="H1286" s="143"/>
      <c r="I1286" s="143"/>
      <c r="K1286" s="6"/>
      <c r="L1286" s="6"/>
    </row>
    <row r="1287" spans="1:12" x14ac:dyDescent="0.2">
      <c r="A1287" s="477"/>
      <c r="B1287" s="135"/>
      <c r="C1287" s="136"/>
      <c r="D1287" s="137"/>
      <c r="E1287" s="138"/>
      <c r="F1287" s="137"/>
      <c r="G1287" s="127"/>
      <c r="H1287" s="143"/>
      <c r="I1287" s="143"/>
      <c r="K1287" s="6"/>
      <c r="L1287" s="6"/>
    </row>
    <row r="1288" spans="1:12" x14ac:dyDescent="0.2">
      <c r="A1288" s="477"/>
      <c r="B1288" s="135"/>
      <c r="C1288" s="136"/>
      <c r="D1288" s="137"/>
      <c r="E1288" s="138"/>
      <c r="F1288" s="137"/>
      <c r="G1288" s="127"/>
      <c r="H1288" s="143"/>
      <c r="I1288" s="143"/>
      <c r="K1288" s="6"/>
      <c r="L1288" s="6"/>
    </row>
    <row r="1289" spans="1:12" x14ac:dyDescent="0.2">
      <c r="A1289" s="477"/>
      <c r="B1289" s="135"/>
      <c r="C1289" s="136"/>
      <c r="D1289" s="137"/>
      <c r="E1289" s="138"/>
      <c r="F1289" s="137"/>
      <c r="G1289" s="127"/>
      <c r="H1289" s="143"/>
      <c r="I1289" s="143"/>
      <c r="K1289" s="6"/>
      <c r="L1289" s="6"/>
    </row>
    <row r="1290" spans="1:12" x14ac:dyDescent="0.2">
      <c r="A1290" s="477"/>
      <c r="B1290" s="135"/>
      <c r="C1290" s="136"/>
      <c r="D1290" s="137"/>
      <c r="E1290" s="138"/>
      <c r="F1290" s="137"/>
      <c r="G1290" s="127"/>
      <c r="H1290" s="143"/>
      <c r="I1290" s="143"/>
      <c r="K1290" s="6"/>
      <c r="L1290" s="6"/>
    </row>
    <row r="1291" spans="1:12" x14ac:dyDescent="0.2">
      <c r="A1291" s="477"/>
      <c r="B1291" s="135"/>
      <c r="C1291" s="136"/>
      <c r="D1291" s="137"/>
      <c r="E1291" s="138"/>
      <c r="F1291" s="137"/>
      <c r="G1291" s="127"/>
      <c r="H1291" s="143"/>
      <c r="I1291" s="143"/>
      <c r="K1291" s="6"/>
      <c r="L1291" s="6"/>
    </row>
    <row r="1292" spans="1:12" x14ac:dyDescent="0.2">
      <c r="A1292" s="477"/>
      <c r="B1292" s="135"/>
      <c r="C1292" s="136"/>
      <c r="D1292" s="137"/>
      <c r="E1292" s="138"/>
      <c r="F1292" s="137"/>
      <c r="G1292" s="127"/>
      <c r="H1292" s="143"/>
      <c r="I1292" s="143"/>
      <c r="K1292" s="6"/>
      <c r="L1292" s="6"/>
    </row>
    <row r="1293" spans="1:12" x14ac:dyDescent="0.2">
      <c r="A1293" s="477"/>
      <c r="B1293" s="135"/>
      <c r="C1293" s="136"/>
      <c r="D1293" s="137"/>
      <c r="E1293" s="138"/>
      <c r="F1293" s="137"/>
      <c r="G1293" s="127"/>
      <c r="H1293" s="143"/>
      <c r="I1293" s="143"/>
      <c r="K1293" s="6"/>
      <c r="L1293" s="6"/>
    </row>
    <row r="1294" spans="1:12" x14ac:dyDescent="0.2">
      <c r="A1294" s="477"/>
      <c r="B1294" s="135"/>
      <c r="C1294" s="136"/>
      <c r="D1294" s="137"/>
      <c r="E1294" s="138"/>
      <c r="F1294" s="137"/>
      <c r="G1294" s="127"/>
      <c r="H1294" s="143"/>
      <c r="I1294" s="143"/>
      <c r="K1294" s="6"/>
      <c r="L1294" s="6"/>
    </row>
    <row r="1295" spans="1:12" x14ac:dyDescent="0.2">
      <c r="A1295" s="477"/>
      <c r="B1295" s="135"/>
      <c r="C1295" s="136"/>
      <c r="D1295" s="137"/>
      <c r="E1295" s="138"/>
      <c r="F1295" s="137"/>
      <c r="G1295" s="127"/>
      <c r="H1295" s="143"/>
      <c r="I1295" s="143"/>
      <c r="K1295" s="6"/>
      <c r="L1295" s="6"/>
    </row>
    <row r="1296" spans="1:12" x14ac:dyDescent="0.2">
      <c r="A1296" s="477"/>
      <c r="B1296" s="135"/>
      <c r="C1296" s="136"/>
      <c r="D1296" s="137"/>
      <c r="E1296" s="138"/>
      <c r="F1296" s="137"/>
      <c r="G1296" s="127"/>
      <c r="H1296" s="143"/>
      <c r="I1296" s="143"/>
      <c r="K1296" s="6"/>
      <c r="L1296" s="6"/>
    </row>
    <row r="1297" spans="1:12" x14ac:dyDescent="0.2">
      <c r="A1297" s="477"/>
      <c r="B1297" s="135"/>
      <c r="C1297" s="136"/>
      <c r="D1297" s="137"/>
      <c r="E1297" s="138"/>
      <c r="F1297" s="137"/>
      <c r="G1297" s="127"/>
      <c r="H1297" s="143"/>
      <c r="I1297" s="143"/>
      <c r="K1297" s="6"/>
      <c r="L1297" s="6"/>
    </row>
    <row r="1298" spans="1:12" x14ac:dyDescent="0.2">
      <c r="A1298" s="477"/>
      <c r="B1298" s="135"/>
      <c r="C1298" s="136"/>
      <c r="D1298" s="137"/>
      <c r="E1298" s="138"/>
      <c r="F1298" s="137"/>
      <c r="G1298" s="127"/>
      <c r="H1298" s="143"/>
      <c r="I1298" s="143"/>
      <c r="K1298" s="6"/>
      <c r="L1298" s="6"/>
    </row>
    <row r="1299" spans="1:12" x14ac:dyDescent="0.2">
      <c r="A1299" s="477"/>
      <c r="B1299" s="135"/>
      <c r="C1299" s="136"/>
      <c r="D1299" s="137"/>
      <c r="E1299" s="138"/>
      <c r="F1299" s="137"/>
      <c r="G1299" s="127"/>
      <c r="H1299" s="143"/>
      <c r="I1299" s="143"/>
      <c r="K1299" s="6"/>
      <c r="L1299" s="6"/>
    </row>
    <row r="1300" spans="1:12" x14ac:dyDescent="0.2">
      <c r="A1300" s="477"/>
      <c r="B1300" s="135"/>
      <c r="C1300" s="136"/>
      <c r="D1300" s="137"/>
      <c r="E1300" s="138"/>
      <c r="F1300" s="137"/>
      <c r="G1300" s="127"/>
      <c r="H1300" s="143"/>
      <c r="I1300" s="143"/>
      <c r="K1300" s="6"/>
      <c r="L1300" s="6"/>
    </row>
    <row r="1301" spans="1:12" x14ac:dyDescent="0.2">
      <c r="A1301" s="477"/>
      <c r="B1301" s="135"/>
      <c r="C1301" s="136"/>
      <c r="D1301" s="137"/>
      <c r="E1301" s="138"/>
      <c r="F1301" s="137"/>
      <c r="G1301" s="127"/>
      <c r="H1301" s="143"/>
      <c r="I1301" s="143"/>
      <c r="K1301" s="6"/>
      <c r="L1301" s="6"/>
    </row>
    <row r="1302" spans="1:12" x14ac:dyDescent="0.2">
      <c r="A1302" s="477"/>
      <c r="B1302" s="135"/>
      <c r="C1302" s="136"/>
      <c r="D1302" s="137"/>
      <c r="E1302" s="138"/>
      <c r="F1302" s="137"/>
      <c r="G1302" s="127"/>
      <c r="H1302" s="143"/>
      <c r="I1302" s="143"/>
      <c r="K1302" s="6"/>
      <c r="L1302" s="6"/>
    </row>
    <row r="1303" spans="1:12" x14ac:dyDescent="0.2">
      <c r="A1303" s="477"/>
      <c r="B1303" s="135"/>
      <c r="C1303" s="136"/>
      <c r="D1303" s="137"/>
      <c r="E1303" s="138"/>
      <c r="F1303" s="137"/>
      <c r="G1303" s="127"/>
      <c r="H1303" s="143"/>
      <c r="I1303" s="143"/>
      <c r="K1303" s="6"/>
      <c r="L1303" s="6"/>
    </row>
    <row r="1304" spans="1:12" x14ac:dyDescent="0.2">
      <c r="A1304" s="477"/>
      <c r="B1304" s="135"/>
      <c r="C1304" s="136"/>
      <c r="D1304" s="137"/>
      <c r="E1304" s="138"/>
      <c r="F1304" s="137"/>
      <c r="G1304" s="127"/>
      <c r="H1304" s="143"/>
      <c r="I1304" s="143"/>
      <c r="K1304" s="6"/>
      <c r="L1304" s="6"/>
    </row>
    <row r="1305" spans="1:12" x14ac:dyDescent="0.2">
      <c r="A1305" s="477"/>
      <c r="B1305" s="135"/>
      <c r="C1305" s="136"/>
      <c r="D1305" s="137"/>
      <c r="E1305" s="138"/>
      <c r="F1305" s="137"/>
      <c r="G1305" s="127"/>
      <c r="H1305" s="143"/>
      <c r="I1305" s="143"/>
      <c r="K1305" s="6"/>
      <c r="L1305" s="6"/>
    </row>
    <row r="1306" spans="1:12" x14ac:dyDescent="0.2">
      <c r="A1306" s="477"/>
      <c r="B1306" s="135"/>
      <c r="C1306" s="136"/>
      <c r="D1306" s="137"/>
      <c r="E1306" s="138"/>
      <c r="F1306" s="137"/>
      <c r="G1306" s="127"/>
      <c r="H1306" s="143"/>
      <c r="I1306" s="143"/>
      <c r="K1306" s="6"/>
      <c r="L1306" s="6"/>
    </row>
    <row r="1307" spans="1:12" x14ac:dyDescent="0.2">
      <c r="A1307" s="477"/>
      <c r="B1307" s="135"/>
      <c r="C1307" s="136"/>
      <c r="D1307" s="137"/>
      <c r="E1307" s="138"/>
      <c r="F1307" s="137"/>
      <c r="G1307" s="127"/>
      <c r="H1307" s="143"/>
      <c r="I1307" s="143"/>
      <c r="K1307" s="6"/>
      <c r="L1307" s="6"/>
    </row>
    <row r="1308" spans="1:12" x14ac:dyDescent="0.2">
      <c r="A1308" s="477"/>
      <c r="B1308" s="135"/>
      <c r="C1308" s="136"/>
      <c r="D1308" s="137"/>
      <c r="E1308" s="138"/>
      <c r="F1308" s="137"/>
      <c r="G1308" s="127"/>
      <c r="H1308" s="143"/>
      <c r="I1308" s="143"/>
      <c r="K1308" s="6"/>
      <c r="L1308" s="6"/>
    </row>
    <row r="1309" spans="1:12" x14ac:dyDescent="0.2">
      <c r="A1309" s="477"/>
      <c r="B1309" s="135"/>
      <c r="C1309" s="136"/>
      <c r="D1309" s="137"/>
      <c r="E1309" s="138"/>
      <c r="F1309" s="137"/>
      <c r="G1309" s="127"/>
      <c r="H1309" s="143"/>
      <c r="I1309" s="143"/>
      <c r="K1309" s="6"/>
      <c r="L1309" s="6"/>
    </row>
    <row r="1310" spans="1:12" x14ac:dyDescent="0.2">
      <c r="A1310" s="477"/>
      <c r="B1310" s="135"/>
      <c r="C1310" s="136"/>
      <c r="D1310" s="137"/>
      <c r="E1310" s="138"/>
      <c r="F1310" s="137"/>
      <c r="G1310" s="127"/>
      <c r="H1310" s="143"/>
      <c r="I1310" s="143"/>
      <c r="K1310" s="6"/>
      <c r="L1310" s="6"/>
    </row>
    <row r="1311" spans="1:12" x14ac:dyDescent="0.2">
      <c r="A1311" s="477"/>
      <c r="B1311" s="135"/>
      <c r="C1311" s="136"/>
      <c r="D1311" s="137"/>
      <c r="E1311" s="138"/>
      <c r="F1311" s="137"/>
      <c r="G1311" s="127"/>
      <c r="H1311" s="143"/>
      <c r="I1311" s="143"/>
      <c r="K1311" s="6"/>
      <c r="L1311" s="6"/>
    </row>
    <row r="1312" spans="1:12" x14ac:dyDescent="0.2">
      <c r="A1312" s="477"/>
      <c r="B1312" s="135"/>
      <c r="C1312" s="136"/>
      <c r="D1312" s="137"/>
      <c r="E1312" s="138"/>
      <c r="F1312" s="137"/>
      <c r="G1312" s="127"/>
      <c r="H1312" s="143"/>
      <c r="I1312" s="143"/>
      <c r="K1312" s="6"/>
      <c r="L1312" s="6"/>
    </row>
    <row r="1313" spans="1:12" x14ac:dyDescent="0.2">
      <c r="A1313" s="477"/>
      <c r="B1313" s="135"/>
      <c r="C1313" s="136"/>
      <c r="D1313" s="137"/>
      <c r="E1313" s="138"/>
      <c r="F1313" s="137"/>
      <c r="G1313" s="127"/>
      <c r="H1313" s="143"/>
      <c r="I1313" s="143"/>
      <c r="K1313" s="6"/>
      <c r="L1313" s="6"/>
    </row>
    <row r="1314" spans="1:12" x14ac:dyDescent="0.2">
      <c r="A1314" s="477"/>
      <c r="B1314" s="135"/>
      <c r="C1314" s="136"/>
      <c r="D1314" s="137"/>
      <c r="E1314" s="138"/>
      <c r="F1314" s="137"/>
      <c r="G1314" s="127"/>
      <c r="H1314" s="143"/>
      <c r="I1314" s="143"/>
      <c r="K1314" s="6"/>
      <c r="L1314" s="6"/>
    </row>
    <row r="1315" spans="1:12" x14ac:dyDescent="0.2">
      <c r="A1315" s="477"/>
      <c r="B1315" s="135"/>
      <c r="C1315" s="136"/>
      <c r="D1315" s="137"/>
      <c r="E1315" s="138"/>
      <c r="F1315" s="137"/>
      <c r="G1315" s="127"/>
      <c r="H1315" s="143"/>
      <c r="I1315" s="143"/>
      <c r="K1315" s="6"/>
      <c r="L1315" s="6"/>
    </row>
    <row r="1316" spans="1:12" x14ac:dyDescent="0.2">
      <c r="A1316" s="477"/>
      <c r="B1316" s="135"/>
      <c r="C1316" s="136"/>
      <c r="D1316" s="137"/>
      <c r="E1316" s="138"/>
      <c r="F1316" s="137"/>
      <c r="G1316" s="127"/>
      <c r="H1316" s="143"/>
      <c r="I1316" s="143"/>
      <c r="K1316" s="6"/>
      <c r="L1316" s="6"/>
    </row>
    <row r="1317" spans="1:12" x14ac:dyDescent="0.2">
      <c r="A1317" s="477"/>
      <c r="B1317" s="135"/>
      <c r="C1317" s="136"/>
      <c r="D1317" s="137"/>
      <c r="E1317" s="138"/>
      <c r="F1317" s="137"/>
      <c r="G1317" s="127"/>
      <c r="H1317" s="143"/>
      <c r="I1317" s="143"/>
      <c r="K1317" s="6"/>
      <c r="L1317" s="6"/>
    </row>
    <row r="1318" spans="1:12" x14ac:dyDescent="0.2">
      <c r="A1318" s="477"/>
      <c r="B1318" s="135"/>
      <c r="C1318" s="136"/>
      <c r="D1318" s="137"/>
      <c r="E1318" s="138"/>
      <c r="F1318" s="137"/>
      <c r="G1318" s="127"/>
      <c r="H1318" s="143"/>
      <c r="I1318" s="143"/>
      <c r="K1318" s="6"/>
      <c r="L1318" s="6"/>
    </row>
    <row r="1319" spans="1:12" x14ac:dyDescent="0.2">
      <c r="A1319" s="477"/>
      <c r="B1319" s="135"/>
      <c r="C1319" s="136"/>
      <c r="D1319" s="137"/>
      <c r="E1319" s="138"/>
      <c r="F1319" s="137"/>
      <c r="G1319" s="127"/>
      <c r="H1319" s="143"/>
      <c r="I1319" s="143"/>
      <c r="K1319" s="6"/>
      <c r="L1319" s="6"/>
    </row>
    <row r="1320" spans="1:12" x14ac:dyDescent="0.2">
      <c r="A1320" s="477"/>
      <c r="B1320" s="135"/>
      <c r="C1320" s="136"/>
      <c r="D1320" s="137"/>
      <c r="E1320" s="138"/>
      <c r="F1320" s="137"/>
      <c r="G1320" s="127"/>
      <c r="H1320" s="143"/>
      <c r="I1320" s="143"/>
      <c r="K1320" s="6"/>
      <c r="L1320" s="6"/>
    </row>
    <row r="1321" spans="1:12" x14ac:dyDescent="0.2">
      <c r="A1321" s="477"/>
      <c r="B1321" s="135"/>
      <c r="C1321" s="136"/>
      <c r="D1321" s="137"/>
      <c r="E1321" s="138"/>
      <c r="F1321" s="137"/>
      <c r="G1321" s="127"/>
      <c r="H1321" s="143"/>
      <c r="I1321" s="143"/>
      <c r="K1321" s="6"/>
      <c r="L1321" s="6"/>
    </row>
    <row r="1322" spans="1:12" x14ac:dyDescent="0.2">
      <c r="A1322" s="477"/>
      <c r="B1322" s="135"/>
      <c r="C1322" s="136"/>
      <c r="D1322" s="137"/>
      <c r="E1322" s="138"/>
      <c r="F1322" s="137"/>
      <c r="G1322" s="127"/>
      <c r="H1322" s="143"/>
      <c r="I1322" s="143"/>
      <c r="K1322" s="6"/>
      <c r="L1322" s="6"/>
    </row>
    <row r="1323" spans="1:12" x14ac:dyDescent="0.2">
      <c r="A1323" s="477"/>
      <c r="B1323" s="135"/>
      <c r="C1323" s="136"/>
      <c r="D1323" s="137"/>
      <c r="E1323" s="138"/>
      <c r="F1323" s="137"/>
      <c r="G1323" s="127"/>
      <c r="H1323" s="143"/>
      <c r="I1323" s="143"/>
      <c r="K1323" s="6"/>
      <c r="L1323" s="6"/>
    </row>
    <row r="1324" spans="1:12" x14ac:dyDescent="0.2">
      <c r="A1324" s="477"/>
      <c r="B1324" s="135"/>
      <c r="C1324" s="136"/>
      <c r="D1324" s="137"/>
      <c r="E1324" s="138"/>
      <c r="F1324" s="137"/>
      <c r="G1324" s="127"/>
      <c r="H1324" s="143"/>
      <c r="I1324" s="143"/>
      <c r="K1324" s="6"/>
      <c r="L1324" s="6"/>
    </row>
    <row r="1325" spans="1:12" x14ac:dyDescent="0.2">
      <c r="A1325" s="477"/>
      <c r="B1325" s="135"/>
      <c r="C1325" s="136"/>
      <c r="D1325" s="137"/>
      <c r="E1325" s="138"/>
      <c r="F1325" s="137"/>
      <c r="G1325" s="127"/>
      <c r="H1325" s="143"/>
      <c r="I1325" s="143"/>
      <c r="K1325" s="6"/>
      <c r="L1325" s="6"/>
    </row>
    <row r="1326" spans="1:12" x14ac:dyDescent="0.2">
      <c r="A1326" s="477"/>
      <c r="B1326" s="135"/>
      <c r="C1326" s="136"/>
      <c r="D1326" s="137"/>
      <c r="E1326" s="138"/>
      <c r="F1326" s="137"/>
      <c r="G1326" s="127"/>
      <c r="H1326" s="143"/>
      <c r="I1326" s="143"/>
      <c r="K1326" s="6"/>
      <c r="L1326" s="6"/>
    </row>
    <row r="1327" spans="1:12" x14ac:dyDescent="0.2">
      <c r="A1327" s="477"/>
      <c r="B1327" s="135"/>
      <c r="C1327" s="136"/>
      <c r="D1327" s="137"/>
      <c r="E1327" s="138"/>
      <c r="F1327" s="137"/>
      <c r="G1327" s="127"/>
      <c r="H1327" s="143"/>
      <c r="I1327" s="143"/>
      <c r="K1327" s="6"/>
      <c r="L1327" s="6"/>
    </row>
    <row r="1328" spans="1:12" x14ac:dyDescent="0.2">
      <c r="A1328" s="477"/>
      <c r="B1328" s="135"/>
      <c r="C1328" s="136"/>
      <c r="D1328" s="137"/>
      <c r="E1328" s="138"/>
      <c r="F1328" s="137"/>
      <c r="G1328" s="127"/>
      <c r="H1328" s="143"/>
      <c r="I1328" s="143"/>
      <c r="K1328" s="6"/>
      <c r="L1328" s="6"/>
    </row>
    <row r="1329" spans="1:12" x14ac:dyDescent="0.2">
      <c r="A1329" s="477"/>
      <c r="B1329" s="135"/>
      <c r="C1329" s="136"/>
      <c r="D1329" s="137"/>
      <c r="E1329" s="138"/>
      <c r="F1329" s="137"/>
      <c r="G1329" s="127"/>
      <c r="H1329" s="143"/>
      <c r="I1329" s="143"/>
      <c r="K1329" s="6"/>
      <c r="L1329" s="6"/>
    </row>
    <row r="1330" spans="1:12" x14ac:dyDescent="0.2">
      <c r="A1330" s="477"/>
      <c r="B1330" s="135"/>
      <c r="C1330" s="136"/>
      <c r="D1330" s="137"/>
      <c r="E1330" s="138"/>
      <c r="F1330" s="137"/>
      <c r="G1330" s="127"/>
      <c r="H1330" s="143"/>
      <c r="I1330" s="143"/>
      <c r="K1330" s="6"/>
      <c r="L1330" s="6"/>
    </row>
    <row r="1331" spans="1:12" x14ac:dyDescent="0.2">
      <c r="A1331" s="477"/>
      <c r="B1331" s="135"/>
      <c r="C1331" s="136"/>
      <c r="D1331" s="137"/>
      <c r="E1331" s="138"/>
      <c r="F1331" s="137"/>
      <c r="G1331" s="127"/>
      <c r="H1331" s="143"/>
      <c r="I1331" s="143"/>
      <c r="K1331" s="6"/>
      <c r="L1331" s="6"/>
    </row>
    <row r="1332" spans="1:12" x14ac:dyDescent="0.2">
      <c r="A1332" s="477"/>
      <c r="B1332" s="135"/>
      <c r="C1332" s="136"/>
      <c r="D1332" s="137"/>
      <c r="E1332" s="138"/>
      <c r="F1332" s="137"/>
      <c r="G1332" s="127"/>
      <c r="H1332" s="143"/>
      <c r="I1332" s="143"/>
      <c r="K1332" s="6"/>
      <c r="L1332" s="6"/>
    </row>
    <row r="1333" spans="1:12" x14ac:dyDescent="0.2">
      <c r="A1333" s="477"/>
      <c r="B1333" s="135"/>
      <c r="C1333" s="136"/>
      <c r="D1333" s="137"/>
      <c r="E1333" s="138"/>
      <c r="F1333" s="137"/>
      <c r="G1333" s="127"/>
      <c r="H1333" s="143"/>
      <c r="I1333" s="143"/>
      <c r="K1333" s="6"/>
      <c r="L1333" s="6"/>
    </row>
    <row r="1334" spans="1:12" x14ac:dyDescent="0.2">
      <c r="A1334" s="477"/>
      <c r="B1334" s="135"/>
      <c r="C1334" s="136"/>
      <c r="D1334" s="137"/>
      <c r="E1334" s="138"/>
      <c r="F1334" s="137"/>
      <c r="G1334" s="127"/>
      <c r="H1334" s="143"/>
      <c r="I1334" s="143"/>
      <c r="K1334" s="6"/>
      <c r="L1334" s="6"/>
    </row>
    <row r="1335" spans="1:12" x14ac:dyDescent="0.2">
      <c r="A1335" s="477"/>
      <c r="B1335" s="135"/>
      <c r="C1335" s="136"/>
      <c r="D1335" s="137"/>
      <c r="E1335" s="138"/>
      <c r="F1335" s="137"/>
      <c r="G1335" s="127"/>
      <c r="H1335" s="143"/>
      <c r="I1335" s="143"/>
      <c r="K1335" s="6"/>
      <c r="L1335" s="6"/>
    </row>
    <row r="1336" spans="1:12" x14ac:dyDescent="0.2">
      <c r="A1336" s="477"/>
      <c r="B1336" s="135"/>
      <c r="C1336" s="136"/>
      <c r="D1336" s="137"/>
      <c r="E1336" s="138"/>
      <c r="F1336" s="137"/>
      <c r="G1336" s="127"/>
      <c r="H1336" s="143"/>
      <c r="I1336" s="143"/>
      <c r="K1336" s="6"/>
      <c r="L1336" s="6"/>
    </row>
    <row r="1337" spans="1:12" x14ac:dyDescent="0.2">
      <c r="A1337" s="477"/>
      <c r="B1337" s="135"/>
      <c r="C1337" s="136"/>
      <c r="D1337" s="137"/>
      <c r="E1337" s="138"/>
      <c r="F1337" s="137"/>
      <c r="G1337" s="127"/>
      <c r="H1337" s="143"/>
      <c r="I1337" s="143"/>
      <c r="K1337" s="6"/>
      <c r="L1337" s="6"/>
    </row>
    <row r="1338" spans="1:12" x14ac:dyDescent="0.2">
      <c r="A1338" s="477"/>
      <c r="B1338" s="135"/>
      <c r="C1338" s="136"/>
      <c r="D1338" s="137"/>
      <c r="E1338" s="138"/>
      <c r="F1338" s="137"/>
      <c r="G1338" s="127"/>
      <c r="H1338" s="143"/>
      <c r="I1338" s="143"/>
      <c r="K1338" s="6"/>
      <c r="L1338" s="6"/>
    </row>
    <row r="1339" spans="1:12" x14ac:dyDescent="0.2">
      <c r="A1339" s="477"/>
      <c r="B1339" s="135"/>
      <c r="C1339" s="136"/>
      <c r="D1339" s="137"/>
      <c r="E1339" s="138"/>
      <c r="F1339" s="137"/>
      <c r="G1339" s="127"/>
      <c r="H1339" s="143"/>
      <c r="I1339" s="143"/>
      <c r="K1339" s="6"/>
      <c r="L1339" s="6"/>
    </row>
    <row r="1340" spans="1:12" x14ac:dyDescent="0.2">
      <c r="A1340" s="477"/>
      <c r="B1340" s="135"/>
      <c r="C1340" s="136"/>
      <c r="D1340" s="137"/>
      <c r="E1340" s="138"/>
      <c r="F1340" s="137"/>
      <c r="G1340" s="127"/>
      <c r="H1340" s="143"/>
      <c r="I1340" s="143"/>
      <c r="K1340" s="6"/>
      <c r="L1340" s="6"/>
    </row>
    <row r="1341" spans="1:12" x14ac:dyDescent="0.2">
      <c r="A1341" s="477"/>
      <c r="B1341" s="135"/>
      <c r="C1341" s="136"/>
      <c r="D1341" s="137"/>
      <c r="E1341" s="138"/>
      <c r="F1341" s="137"/>
      <c r="G1341" s="127"/>
      <c r="H1341" s="143"/>
      <c r="I1341" s="143"/>
      <c r="K1341" s="6"/>
      <c r="L1341" s="6"/>
    </row>
    <row r="1342" spans="1:12" x14ac:dyDescent="0.2">
      <c r="A1342" s="477"/>
      <c r="B1342" s="135"/>
      <c r="C1342" s="136"/>
      <c r="D1342" s="137"/>
      <c r="E1342" s="138"/>
      <c r="F1342" s="137"/>
      <c r="G1342" s="127"/>
      <c r="H1342" s="143"/>
      <c r="I1342" s="143"/>
      <c r="K1342" s="6"/>
      <c r="L1342" s="6"/>
    </row>
    <row r="1343" spans="1:12" x14ac:dyDescent="0.2">
      <c r="A1343" s="477"/>
      <c r="B1343" s="135"/>
      <c r="C1343" s="136"/>
      <c r="D1343" s="137"/>
      <c r="E1343" s="138"/>
      <c r="F1343" s="137"/>
      <c r="G1343" s="127"/>
      <c r="H1343" s="143"/>
      <c r="I1343" s="143"/>
      <c r="K1343" s="6"/>
      <c r="L1343" s="6"/>
    </row>
    <row r="1344" spans="1:12" x14ac:dyDescent="0.2">
      <c r="A1344" s="477"/>
      <c r="B1344" s="135"/>
      <c r="C1344" s="136"/>
      <c r="D1344" s="137"/>
      <c r="E1344" s="138"/>
      <c r="F1344" s="137"/>
      <c r="G1344" s="127"/>
      <c r="H1344" s="143"/>
      <c r="I1344" s="143"/>
      <c r="K1344" s="6"/>
      <c r="L1344" s="6"/>
    </row>
    <row r="1345" spans="1:12" x14ac:dyDescent="0.2">
      <c r="A1345" s="477"/>
      <c r="B1345" s="135"/>
      <c r="C1345" s="136"/>
      <c r="D1345" s="137"/>
      <c r="E1345" s="138"/>
      <c r="F1345" s="137"/>
      <c r="G1345" s="127"/>
      <c r="H1345" s="143"/>
      <c r="I1345" s="143"/>
      <c r="K1345" s="6"/>
      <c r="L1345" s="6"/>
    </row>
    <row r="1346" spans="1:12" x14ac:dyDescent="0.2">
      <c r="A1346" s="477"/>
      <c r="B1346" s="135"/>
      <c r="C1346" s="136"/>
      <c r="D1346" s="137"/>
      <c r="E1346" s="138"/>
      <c r="F1346" s="137"/>
      <c r="G1346" s="127"/>
      <c r="H1346" s="143"/>
      <c r="I1346" s="143"/>
      <c r="K1346" s="6"/>
      <c r="L1346" s="6"/>
    </row>
    <row r="1347" spans="1:12" x14ac:dyDescent="0.2">
      <c r="A1347" s="477"/>
      <c r="B1347" s="135"/>
      <c r="C1347" s="136"/>
      <c r="D1347" s="137"/>
      <c r="E1347" s="138"/>
      <c r="F1347" s="137"/>
      <c r="G1347" s="127"/>
      <c r="H1347" s="143"/>
      <c r="I1347" s="143"/>
      <c r="K1347" s="6"/>
      <c r="L1347" s="6"/>
    </row>
    <row r="1348" spans="1:12" x14ac:dyDescent="0.2">
      <c r="A1348" s="477"/>
      <c r="B1348" s="135"/>
      <c r="C1348" s="136"/>
      <c r="D1348" s="137"/>
      <c r="E1348" s="138"/>
      <c r="F1348" s="137"/>
      <c r="G1348" s="127"/>
      <c r="H1348" s="143"/>
      <c r="I1348" s="143"/>
      <c r="K1348" s="6"/>
      <c r="L1348" s="6"/>
    </row>
    <row r="1349" spans="1:12" x14ac:dyDescent="0.2">
      <c r="A1349" s="477"/>
      <c r="B1349" s="135"/>
      <c r="C1349" s="136"/>
      <c r="D1349" s="137"/>
      <c r="E1349" s="138"/>
      <c r="F1349" s="137"/>
      <c r="G1349" s="127"/>
      <c r="H1349" s="143"/>
      <c r="I1349" s="143"/>
      <c r="K1349" s="6"/>
      <c r="L1349" s="6"/>
    </row>
    <row r="1350" spans="1:12" x14ac:dyDescent="0.2">
      <c r="A1350" s="477"/>
      <c r="B1350" s="135"/>
      <c r="C1350" s="136"/>
      <c r="D1350" s="137"/>
      <c r="E1350" s="138"/>
      <c r="F1350" s="137"/>
      <c r="G1350" s="127"/>
      <c r="H1350" s="143"/>
      <c r="I1350" s="143"/>
      <c r="K1350" s="6"/>
      <c r="L1350" s="6"/>
    </row>
    <row r="1351" spans="1:12" x14ac:dyDescent="0.2">
      <c r="A1351" s="477"/>
      <c r="B1351" s="135"/>
      <c r="C1351" s="136"/>
      <c r="D1351" s="137"/>
      <c r="E1351" s="138"/>
      <c r="F1351" s="137"/>
      <c r="G1351" s="127"/>
      <c r="H1351" s="143"/>
      <c r="I1351" s="143"/>
      <c r="K1351" s="6"/>
      <c r="L1351" s="6"/>
    </row>
    <row r="1352" spans="1:12" x14ac:dyDescent="0.2">
      <c r="A1352" s="477"/>
      <c r="B1352" s="135"/>
      <c r="C1352" s="136"/>
      <c r="D1352" s="137"/>
      <c r="E1352" s="138"/>
      <c r="F1352" s="137"/>
      <c r="G1352" s="127"/>
      <c r="H1352" s="143"/>
      <c r="I1352" s="143"/>
      <c r="K1352" s="6"/>
      <c r="L1352" s="6"/>
    </row>
    <row r="1353" spans="1:12" x14ac:dyDescent="0.2">
      <c r="A1353" s="477"/>
      <c r="B1353" s="135"/>
      <c r="C1353" s="136"/>
      <c r="D1353" s="137"/>
      <c r="E1353" s="138"/>
      <c r="F1353" s="137"/>
      <c r="G1353" s="127"/>
      <c r="H1353" s="143"/>
      <c r="I1353" s="143"/>
      <c r="K1353" s="6"/>
      <c r="L1353" s="6"/>
    </row>
    <row r="1354" spans="1:12" x14ac:dyDescent="0.2">
      <c r="A1354" s="477"/>
      <c r="B1354" s="135"/>
      <c r="C1354" s="136"/>
      <c r="D1354" s="137"/>
      <c r="E1354" s="138"/>
      <c r="F1354" s="137"/>
      <c r="G1354" s="127"/>
      <c r="H1354" s="143"/>
      <c r="I1354" s="143"/>
      <c r="K1354" s="6"/>
      <c r="L1354" s="6"/>
    </row>
    <row r="1355" spans="1:12" x14ac:dyDescent="0.2">
      <c r="A1355" s="477"/>
      <c r="B1355" s="135"/>
      <c r="C1355" s="136"/>
      <c r="D1355" s="137"/>
      <c r="E1355" s="138"/>
      <c r="F1355" s="137"/>
      <c r="G1355" s="127"/>
      <c r="H1355" s="143"/>
      <c r="I1355" s="143"/>
      <c r="K1355" s="6"/>
      <c r="L1355" s="6"/>
    </row>
    <row r="1356" spans="1:12" x14ac:dyDescent="0.2">
      <c r="A1356" s="477"/>
      <c r="B1356" s="135"/>
      <c r="C1356" s="136"/>
      <c r="D1356" s="137"/>
      <c r="E1356" s="138"/>
      <c r="F1356" s="137"/>
      <c r="G1356" s="127"/>
      <c r="H1356" s="143"/>
      <c r="I1356" s="143"/>
      <c r="K1356" s="6"/>
      <c r="L1356" s="6"/>
    </row>
    <row r="1357" spans="1:12" x14ac:dyDescent="0.2">
      <c r="A1357" s="477"/>
      <c r="B1357" s="135"/>
      <c r="C1357" s="136"/>
      <c r="D1357" s="137"/>
      <c r="E1357" s="138"/>
      <c r="F1357" s="137"/>
      <c r="G1357" s="127"/>
      <c r="H1357" s="143"/>
      <c r="I1357" s="143"/>
      <c r="K1357" s="6"/>
      <c r="L1357" s="6"/>
    </row>
    <row r="1358" spans="1:12" x14ac:dyDescent="0.2">
      <c r="A1358" s="477"/>
      <c r="B1358" s="135"/>
      <c r="C1358" s="136"/>
      <c r="D1358" s="137"/>
      <c r="E1358" s="138"/>
      <c r="F1358" s="137"/>
      <c r="G1358" s="127"/>
      <c r="H1358" s="143"/>
      <c r="I1358" s="143"/>
      <c r="K1358" s="6"/>
      <c r="L1358" s="6"/>
    </row>
    <row r="1359" spans="1:12" x14ac:dyDescent="0.2">
      <c r="A1359" s="477"/>
      <c r="B1359" s="135"/>
      <c r="C1359" s="136"/>
      <c r="D1359" s="137"/>
      <c r="E1359" s="138"/>
      <c r="F1359" s="137"/>
      <c r="G1359" s="127"/>
      <c r="H1359" s="143"/>
      <c r="I1359" s="143"/>
      <c r="K1359" s="6"/>
      <c r="L1359" s="6"/>
    </row>
    <row r="1360" spans="1:12" x14ac:dyDescent="0.2">
      <c r="A1360" s="477"/>
      <c r="B1360" s="135"/>
      <c r="C1360" s="136"/>
      <c r="D1360" s="137"/>
      <c r="E1360" s="138"/>
      <c r="F1360" s="137"/>
      <c r="G1360" s="127"/>
      <c r="H1360" s="143"/>
      <c r="I1360" s="143"/>
      <c r="K1360" s="6"/>
      <c r="L1360" s="6"/>
    </row>
    <row r="1361" spans="1:12" x14ac:dyDescent="0.2">
      <c r="A1361" s="477"/>
      <c r="B1361" s="135"/>
      <c r="C1361" s="136"/>
      <c r="D1361" s="137"/>
      <c r="E1361" s="138"/>
      <c r="F1361" s="137"/>
      <c r="G1361" s="127"/>
      <c r="H1361" s="143"/>
      <c r="I1361" s="143"/>
      <c r="K1361" s="6"/>
      <c r="L1361" s="6"/>
    </row>
    <row r="1362" spans="1:12" x14ac:dyDescent="0.2">
      <c r="A1362" s="477"/>
      <c r="B1362" s="135"/>
      <c r="C1362" s="136"/>
      <c r="D1362" s="137"/>
      <c r="E1362" s="138"/>
      <c r="F1362" s="137"/>
      <c r="G1362" s="127"/>
      <c r="H1362" s="143"/>
      <c r="I1362" s="143"/>
      <c r="K1362" s="6"/>
      <c r="L1362" s="6"/>
    </row>
    <row r="1363" spans="1:12" x14ac:dyDescent="0.2">
      <c r="A1363" s="477"/>
      <c r="B1363" s="135"/>
      <c r="C1363" s="136"/>
      <c r="D1363" s="137"/>
      <c r="E1363" s="138"/>
      <c r="F1363" s="137"/>
      <c r="G1363" s="127"/>
      <c r="H1363" s="143"/>
      <c r="I1363" s="143"/>
      <c r="K1363" s="6"/>
      <c r="L1363" s="6"/>
    </row>
    <row r="1364" spans="1:12" x14ac:dyDescent="0.2">
      <c r="A1364" s="477"/>
      <c r="B1364" s="135"/>
      <c r="C1364" s="136"/>
      <c r="D1364" s="137"/>
      <c r="E1364" s="138"/>
      <c r="F1364" s="137"/>
      <c r="G1364" s="127"/>
      <c r="H1364" s="143"/>
      <c r="I1364" s="143"/>
      <c r="K1364" s="6"/>
      <c r="L1364" s="6"/>
    </row>
    <row r="1365" spans="1:12" x14ac:dyDescent="0.2">
      <c r="A1365" s="477"/>
      <c r="B1365" s="135"/>
      <c r="C1365" s="136"/>
      <c r="D1365" s="137"/>
      <c r="E1365" s="138"/>
      <c r="F1365" s="137"/>
      <c r="G1365" s="127"/>
      <c r="H1365" s="143"/>
      <c r="I1365" s="143"/>
      <c r="K1365" s="6"/>
      <c r="L1365" s="6"/>
    </row>
    <row r="1366" spans="1:12" x14ac:dyDescent="0.2">
      <c r="A1366" s="477"/>
      <c r="B1366" s="135"/>
      <c r="C1366" s="136"/>
      <c r="D1366" s="137"/>
      <c r="E1366" s="138"/>
      <c r="F1366" s="137"/>
      <c r="G1366" s="127"/>
      <c r="H1366" s="143"/>
      <c r="I1366" s="143"/>
      <c r="K1366" s="6"/>
      <c r="L1366" s="6"/>
    </row>
    <row r="1367" spans="1:12" x14ac:dyDescent="0.2">
      <c r="A1367" s="477"/>
      <c r="B1367" s="135"/>
      <c r="C1367" s="136"/>
      <c r="D1367" s="137"/>
      <c r="E1367" s="138"/>
      <c r="F1367" s="137"/>
      <c r="G1367" s="127"/>
      <c r="H1367" s="143"/>
      <c r="I1367" s="143"/>
      <c r="K1367" s="6"/>
      <c r="L1367" s="6"/>
    </row>
    <row r="1368" spans="1:12" x14ac:dyDescent="0.2">
      <c r="A1368" s="477"/>
      <c r="B1368" s="135"/>
      <c r="C1368" s="136"/>
      <c r="D1368" s="137"/>
      <c r="E1368" s="138"/>
      <c r="F1368" s="137"/>
      <c r="G1368" s="127"/>
      <c r="H1368" s="143"/>
      <c r="I1368" s="143"/>
      <c r="K1368" s="6"/>
      <c r="L1368" s="6"/>
    </row>
    <row r="1369" spans="1:12" x14ac:dyDescent="0.2">
      <c r="A1369" s="477"/>
      <c r="B1369" s="135"/>
      <c r="C1369" s="136"/>
      <c r="D1369" s="137"/>
      <c r="E1369" s="138"/>
      <c r="F1369" s="137"/>
      <c r="G1369" s="127"/>
      <c r="H1369" s="143"/>
      <c r="I1369" s="143"/>
      <c r="K1369" s="6"/>
      <c r="L1369" s="6"/>
    </row>
    <row r="1370" spans="1:12" x14ac:dyDescent="0.2">
      <c r="A1370" s="477"/>
      <c r="B1370" s="135"/>
      <c r="C1370" s="136"/>
      <c r="D1370" s="137"/>
      <c r="E1370" s="138"/>
      <c r="F1370" s="137"/>
      <c r="G1370" s="127"/>
      <c r="H1370" s="143"/>
      <c r="I1370" s="143"/>
      <c r="K1370" s="6"/>
      <c r="L1370" s="6"/>
    </row>
    <row r="1371" spans="1:12" x14ac:dyDescent="0.2">
      <c r="A1371" s="477"/>
      <c r="B1371" s="135"/>
      <c r="C1371" s="136"/>
      <c r="D1371" s="137"/>
      <c r="E1371" s="138"/>
      <c r="F1371" s="137"/>
      <c r="G1371" s="127"/>
      <c r="H1371" s="143"/>
      <c r="I1371" s="143"/>
      <c r="K1371" s="6"/>
      <c r="L1371" s="6"/>
    </row>
    <row r="1372" spans="1:12" x14ac:dyDescent="0.2">
      <c r="A1372" s="477"/>
      <c r="B1372" s="135"/>
      <c r="C1372" s="136"/>
      <c r="D1372" s="137"/>
      <c r="E1372" s="138"/>
      <c r="F1372" s="137"/>
      <c r="G1372" s="127"/>
      <c r="H1372" s="143"/>
      <c r="I1372" s="143"/>
      <c r="K1372" s="6"/>
      <c r="L1372" s="6"/>
    </row>
    <row r="1373" spans="1:12" x14ac:dyDescent="0.2">
      <c r="A1373" s="477"/>
      <c r="B1373" s="135"/>
      <c r="C1373" s="136"/>
      <c r="D1373" s="137"/>
      <c r="E1373" s="138"/>
      <c r="F1373" s="137"/>
      <c r="G1373" s="127"/>
      <c r="H1373" s="143"/>
      <c r="I1373" s="143"/>
      <c r="K1373" s="6"/>
      <c r="L1373" s="6"/>
    </row>
    <row r="1374" spans="1:12" x14ac:dyDescent="0.2">
      <c r="A1374" s="477"/>
      <c r="B1374" s="135"/>
      <c r="C1374" s="136"/>
      <c r="D1374" s="137"/>
      <c r="E1374" s="138"/>
      <c r="F1374" s="137"/>
      <c r="G1374" s="127"/>
      <c r="H1374" s="143"/>
      <c r="I1374" s="143"/>
      <c r="K1374" s="6"/>
      <c r="L1374" s="6"/>
    </row>
    <row r="1375" spans="1:12" x14ac:dyDescent="0.2">
      <c r="A1375" s="477"/>
      <c r="B1375" s="135"/>
      <c r="C1375" s="136"/>
      <c r="D1375" s="137"/>
      <c r="E1375" s="138"/>
      <c r="F1375" s="137"/>
      <c r="G1375" s="127"/>
      <c r="H1375" s="143"/>
      <c r="I1375" s="143"/>
      <c r="K1375" s="6"/>
      <c r="L1375" s="6"/>
    </row>
    <row r="1376" spans="1:12" x14ac:dyDescent="0.2">
      <c r="A1376" s="477"/>
      <c r="B1376" s="135"/>
      <c r="C1376" s="136"/>
      <c r="D1376" s="137"/>
      <c r="E1376" s="138"/>
      <c r="F1376" s="137"/>
      <c r="G1376" s="127"/>
      <c r="H1376" s="143"/>
      <c r="I1376" s="143"/>
      <c r="K1376" s="6"/>
      <c r="L1376" s="6"/>
    </row>
    <row r="1377" spans="1:12" x14ac:dyDescent="0.2">
      <c r="A1377" s="477"/>
      <c r="B1377" s="135"/>
      <c r="C1377" s="136"/>
      <c r="D1377" s="137"/>
      <c r="E1377" s="138"/>
      <c r="F1377" s="137"/>
      <c r="G1377" s="127"/>
      <c r="H1377" s="143"/>
      <c r="I1377" s="143"/>
      <c r="K1377" s="6"/>
      <c r="L1377" s="6"/>
    </row>
    <row r="1378" spans="1:12" x14ac:dyDescent="0.2">
      <c r="A1378" s="477"/>
      <c r="B1378" s="135"/>
      <c r="C1378" s="136"/>
      <c r="D1378" s="137"/>
      <c r="E1378" s="138"/>
      <c r="F1378" s="137"/>
      <c r="G1378" s="127"/>
      <c r="H1378" s="143"/>
      <c r="I1378" s="143"/>
      <c r="K1378" s="6"/>
      <c r="L1378" s="6"/>
    </row>
    <row r="1379" spans="1:12" x14ac:dyDescent="0.2">
      <c r="A1379" s="477"/>
      <c r="B1379" s="135"/>
      <c r="C1379" s="136"/>
      <c r="D1379" s="137"/>
      <c r="E1379" s="138"/>
      <c r="F1379" s="137"/>
      <c r="G1379" s="127"/>
      <c r="H1379" s="143"/>
      <c r="I1379" s="143"/>
      <c r="K1379" s="6"/>
      <c r="L1379" s="6"/>
    </row>
    <row r="1380" spans="1:12" x14ac:dyDescent="0.2">
      <c r="A1380" s="477"/>
      <c r="B1380" s="135"/>
      <c r="C1380" s="136"/>
      <c r="D1380" s="137"/>
      <c r="E1380" s="138"/>
      <c r="F1380" s="137"/>
      <c r="G1380" s="127"/>
      <c r="H1380" s="143"/>
      <c r="I1380" s="143"/>
      <c r="K1380" s="6"/>
      <c r="L1380" s="6"/>
    </row>
    <row r="1381" spans="1:12" x14ac:dyDescent="0.2">
      <c r="A1381" s="477"/>
      <c r="B1381" s="135"/>
      <c r="C1381" s="136"/>
      <c r="D1381" s="137"/>
      <c r="E1381" s="138"/>
      <c r="F1381" s="137"/>
      <c r="G1381" s="127"/>
      <c r="H1381" s="143"/>
      <c r="I1381" s="143"/>
      <c r="K1381" s="6"/>
      <c r="L1381" s="6"/>
    </row>
    <row r="1382" spans="1:12" x14ac:dyDescent="0.2">
      <c r="A1382" s="477"/>
      <c r="B1382" s="135"/>
      <c r="C1382" s="136"/>
      <c r="D1382" s="137"/>
      <c r="E1382" s="138"/>
      <c r="F1382" s="137"/>
      <c r="G1382" s="127"/>
      <c r="H1382" s="143"/>
      <c r="I1382" s="143"/>
      <c r="K1382" s="6"/>
      <c r="L1382" s="6"/>
    </row>
    <row r="1383" spans="1:12" x14ac:dyDescent="0.2">
      <c r="A1383" s="477"/>
      <c r="B1383" s="135"/>
      <c r="C1383" s="136"/>
      <c r="D1383" s="137"/>
      <c r="E1383" s="138"/>
      <c r="F1383" s="137"/>
      <c r="G1383" s="127"/>
      <c r="H1383" s="143"/>
      <c r="I1383" s="143"/>
      <c r="K1383" s="6"/>
      <c r="L1383" s="6"/>
    </row>
    <row r="1384" spans="1:12" x14ac:dyDescent="0.2">
      <c r="A1384" s="477"/>
      <c r="B1384" s="135"/>
      <c r="C1384" s="136"/>
      <c r="D1384" s="137"/>
      <c r="E1384" s="138"/>
      <c r="F1384" s="137"/>
      <c r="G1384" s="127"/>
      <c r="H1384" s="143"/>
      <c r="I1384" s="143"/>
      <c r="K1384" s="6"/>
      <c r="L1384" s="6"/>
    </row>
    <row r="1385" spans="1:12" x14ac:dyDescent="0.2">
      <c r="A1385" s="477"/>
      <c r="B1385" s="135"/>
      <c r="C1385" s="136"/>
      <c r="D1385" s="137"/>
      <c r="E1385" s="138"/>
      <c r="F1385" s="137"/>
      <c r="G1385" s="127"/>
      <c r="H1385" s="143"/>
      <c r="I1385" s="143"/>
      <c r="K1385" s="6"/>
      <c r="L1385" s="6"/>
    </row>
    <row r="1386" spans="1:12" x14ac:dyDescent="0.2">
      <c r="A1386" s="477"/>
      <c r="B1386" s="135"/>
      <c r="C1386" s="136"/>
      <c r="D1386" s="137"/>
      <c r="E1386" s="138"/>
      <c r="F1386" s="137"/>
      <c r="G1386" s="127"/>
      <c r="H1386" s="143"/>
      <c r="I1386" s="143"/>
      <c r="K1386" s="6"/>
      <c r="L1386" s="6"/>
    </row>
    <row r="1387" spans="1:12" x14ac:dyDescent="0.2">
      <c r="A1387" s="477"/>
      <c r="B1387" s="135"/>
      <c r="C1387" s="136"/>
      <c r="D1387" s="137"/>
      <c r="E1387" s="138"/>
      <c r="F1387" s="137"/>
      <c r="G1387" s="127"/>
      <c r="H1387" s="143"/>
      <c r="I1387" s="143"/>
      <c r="K1387" s="6"/>
      <c r="L1387" s="6"/>
    </row>
    <row r="1388" spans="1:12" x14ac:dyDescent="0.2">
      <c r="A1388" s="477"/>
      <c r="B1388" s="135"/>
      <c r="C1388" s="136"/>
      <c r="D1388" s="137"/>
      <c r="E1388" s="138"/>
      <c r="F1388" s="137"/>
      <c r="G1388" s="127"/>
      <c r="H1388" s="143"/>
      <c r="I1388" s="143"/>
      <c r="K1388" s="6"/>
      <c r="L1388" s="6"/>
    </row>
    <row r="1389" spans="1:12" x14ac:dyDescent="0.2">
      <c r="A1389" s="477"/>
      <c r="B1389" s="135"/>
      <c r="C1389" s="136"/>
      <c r="D1389" s="137"/>
      <c r="E1389" s="138"/>
      <c r="F1389" s="137"/>
      <c r="G1389" s="127"/>
      <c r="H1389" s="143"/>
      <c r="I1389" s="143"/>
      <c r="K1389" s="6"/>
      <c r="L1389" s="6"/>
    </row>
    <row r="1390" spans="1:12" x14ac:dyDescent="0.2">
      <c r="A1390" s="477"/>
      <c r="B1390" s="135"/>
      <c r="C1390" s="136"/>
      <c r="D1390" s="137"/>
      <c r="E1390" s="138"/>
      <c r="F1390" s="137"/>
      <c r="G1390" s="127"/>
      <c r="H1390" s="143"/>
      <c r="I1390" s="143"/>
      <c r="K1390" s="6"/>
      <c r="L1390" s="6"/>
    </row>
    <row r="1391" spans="1:12" x14ac:dyDescent="0.2">
      <c r="A1391" s="477"/>
      <c r="B1391" s="135"/>
      <c r="C1391" s="136"/>
      <c r="D1391" s="137"/>
      <c r="E1391" s="138"/>
      <c r="F1391" s="137"/>
      <c r="G1391" s="127"/>
      <c r="H1391" s="143"/>
      <c r="I1391" s="143"/>
      <c r="K1391" s="6"/>
      <c r="L1391" s="6"/>
    </row>
    <row r="1392" spans="1:12" x14ac:dyDescent="0.2">
      <c r="A1392" s="477"/>
      <c r="B1392" s="135"/>
      <c r="C1392" s="136"/>
      <c r="D1392" s="137"/>
      <c r="E1392" s="138"/>
      <c r="F1392" s="137"/>
      <c r="G1392" s="127"/>
      <c r="H1392" s="143"/>
      <c r="I1392" s="143"/>
      <c r="K1392" s="6"/>
      <c r="L1392" s="6"/>
    </row>
    <row r="1393" spans="1:12" x14ac:dyDescent="0.2">
      <c r="A1393" s="477"/>
      <c r="B1393" s="135"/>
      <c r="C1393" s="136"/>
      <c r="D1393" s="137"/>
      <c r="E1393" s="138"/>
      <c r="F1393" s="137"/>
      <c r="G1393" s="127"/>
      <c r="H1393" s="143"/>
      <c r="I1393" s="143"/>
      <c r="K1393" s="6"/>
      <c r="L1393" s="6"/>
    </row>
    <row r="1394" spans="1:12" x14ac:dyDescent="0.2">
      <c r="A1394" s="477"/>
      <c r="B1394" s="135"/>
      <c r="C1394" s="136"/>
      <c r="D1394" s="137"/>
      <c r="E1394" s="138"/>
      <c r="F1394" s="137"/>
      <c r="G1394" s="127"/>
      <c r="H1394" s="143"/>
      <c r="I1394" s="143"/>
      <c r="K1394" s="6"/>
      <c r="L1394" s="6"/>
    </row>
    <row r="1395" spans="1:12" x14ac:dyDescent="0.2">
      <c r="A1395" s="477"/>
      <c r="B1395" s="135"/>
      <c r="C1395" s="136"/>
      <c r="D1395" s="137"/>
      <c r="E1395" s="138"/>
      <c r="F1395" s="137"/>
      <c r="G1395" s="127"/>
      <c r="H1395" s="143"/>
      <c r="I1395" s="143"/>
      <c r="K1395" s="6"/>
      <c r="L1395" s="6"/>
    </row>
    <row r="1396" spans="1:12" x14ac:dyDescent="0.2">
      <c r="A1396" s="477"/>
      <c r="B1396" s="135"/>
      <c r="C1396" s="136"/>
      <c r="D1396" s="137"/>
      <c r="E1396" s="138"/>
      <c r="F1396" s="137"/>
      <c r="G1396" s="127"/>
      <c r="H1396" s="143"/>
      <c r="I1396" s="143"/>
      <c r="K1396" s="6"/>
      <c r="L1396" s="6"/>
    </row>
    <row r="1397" spans="1:12" x14ac:dyDescent="0.2">
      <c r="A1397" s="477"/>
      <c r="B1397" s="135"/>
      <c r="C1397" s="136"/>
      <c r="D1397" s="137"/>
      <c r="E1397" s="138"/>
      <c r="F1397" s="137"/>
      <c r="G1397" s="127"/>
      <c r="H1397" s="143"/>
      <c r="I1397" s="143"/>
      <c r="K1397" s="6"/>
      <c r="L1397" s="6"/>
    </row>
    <row r="1398" spans="1:12" x14ac:dyDescent="0.2">
      <c r="A1398" s="477"/>
      <c r="B1398" s="135"/>
      <c r="C1398" s="136"/>
      <c r="D1398" s="137"/>
      <c r="E1398" s="138"/>
      <c r="F1398" s="137"/>
      <c r="G1398" s="127"/>
      <c r="H1398" s="143"/>
      <c r="I1398" s="143"/>
      <c r="K1398" s="6"/>
      <c r="L1398" s="6"/>
    </row>
    <row r="1399" spans="1:12" x14ac:dyDescent="0.2">
      <c r="A1399" s="477"/>
      <c r="B1399" s="135"/>
      <c r="C1399" s="136"/>
      <c r="D1399" s="137"/>
      <c r="E1399" s="138"/>
      <c r="F1399" s="137"/>
      <c r="G1399" s="127"/>
      <c r="H1399" s="143"/>
      <c r="I1399" s="143"/>
      <c r="K1399" s="6"/>
      <c r="L1399" s="6"/>
    </row>
    <row r="1400" spans="1:12" x14ac:dyDescent="0.2">
      <c r="A1400" s="477"/>
      <c r="B1400" s="135"/>
      <c r="C1400" s="136"/>
      <c r="D1400" s="137"/>
      <c r="E1400" s="138"/>
      <c r="F1400" s="137"/>
      <c r="G1400" s="127"/>
      <c r="H1400" s="143"/>
      <c r="I1400" s="143"/>
      <c r="K1400" s="6"/>
      <c r="L1400" s="6"/>
    </row>
    <row r="1401" spans="1:12" x14ac:dyDescent="0.2">
      <c r="A1401" s="477"/>
      <c r="B1401" s="135"/>
      <c r="C1401" s="136"/>
      <c r="D1401" s="137"/>
      <c r="E1401" s="138"/>
      <c r="F1401" s="137"/>
      <c r="G1401" s="127"/>
      <c r="H1401" s="143"/>
      <c r="I1401" s="143"/>
      <c r="K1401" s="6"/>
      <c r="L1401" s="6"/>
    </row>
    <row r="1402" spans="1:12" x14ac:dyDescent="0.2">
      <c r="A1402" s="477"/>
      <c r="B1402" s="135"/>
      <c r="C1402" s="136"/>
      <c r="D1402" s="137"/>
      <c r="E1402" s="138"/>
      <c r="F1402" s="137"/>
      <c r="G1402" s="127"/>
      <c r="H1402" s="143"/>
      <c r="I1402" s="143"/>
      <c r="K1402" s="6"/>
      <c r="L1402" s="6"/>
    </row>
    <row r="1403" spans="1:12" x14ac:dyDescent="0.2">
      <c r="A1403" s="477"/>
      <c r="B1403" s="135"/>
      <c r="C1403" s="136"/>
      <c r="D1403" s="137"/>
      <c r="E1403" s="138"/>
      <c r="F1403" s="137"/>
      <c r="G1403" s="127"/>
      <c r="H1403" s="143"/>
      <c r="I1403" s="143"/>
      <c r="K1403" s="6"/>
      <c r="L1403" s="6"/>
    </row>
    <row r="1404" spans="1:12" x14ac:dyDescent="0.2">
      <c r="A1404" s="477"/>
      <c r="B1404" s="135"/>
      <c r="C1404" s="136"/>
      <c r="D1404" s="137"/>
      <c r="E1404" s="138"/>
      <c r="F1404" s="137"/>
      <c r="G1404" s="127"/>
      <c r="H1404" s="143"/>
      <c r="I1404" s="143"/>
      <c r="K1404" s="6"/>
      <c r="L1404" s="6"/>
    </row>
    <row r="1405" spans="1:12" x14ac:dyDescent="0.2">
      <c r="A1405" s="477"/>
      <c r="B1405" s="135"/>
      <c r="C1405" s="136"/>
      <c r="D1405" s="137"/>
      <c r="E1405" s="138"/>
      <c r="F1405" s="137"/>
      <c r="G1405" s="127"/>
      <c r="H1405" s="143"/>
      <c r="I1405" s="143"/>
      <c r="K1405" s="6"/>
      <c r="L1405" s="6"/>
    </row>
    <row r="1406" spans="1:12" x14ac:dyDescent="0.2">
      <c r="A1406" s="477"/>
      <c r="B1406" s="135"/>
      <c r="C1406" s="136"/>
      <c r="D1406" s="137"/>
      <c r="E1406" s="138"/>
      <c r="F1406" s="137"/>
      <c r="G1406" s="127"/>
      <c r="H1406" s="143"/>
      <c r="I1406" s="143"/>
      <c r="K1406" s="6"/>
      <c r="L1406" s="6"/>
    </row>
    <row r="1407" spans="1:12" x14ac:dyDescent="0.2">
      <c r="A1407" s="477"/>
      <c r="B1407" s="135"/>
      <c r="C1407" s="136"/>
      <c r="D1407" s="137"/>
      <c r="E1407" s="138"/>
      <c r="F1407" s="137"/>
      <c r="G1407" s="127"/>
      <c r="H1407" s="143"/>
      <c r="I1407" s="143"/>
      <c r="K1407" s="6"/>
      <c r="L1407" s="6"/>
    </row>
    <row r="1408" spans="1:12" x14ac:dyDescent="0.2">
      <c r="A1408" s="477"/>
      <c r="B1408" s="135"/>
      <c r="C1408" s="136"/>
      <c r="D1408" s="137"/>
      <c r="E1408" s="138"/>
      <c r="F1408" s="137"/>
      <c r="G1408" s="127"/>
      <c r="H1408" s="143"/>
      <c r="I1408" s="143"/>
      <c r="K1408" s="6"/>
      <c r="L1408" s="6"/>
    </row>
    <row r="1409" spans="1:12" x14ac:dyDescent="0.2">
      <c r="A1409" s="477"/>
      <c r="B1409" s="135"/>
      <c r="C1409" s="136"/>
      <c r="D1409" s="137"/>
      <c r="E1409" s="138"/>
      <c r="F1409" s="137"/>
      <c r="G1409" s="127"/>
      <c r="H1409" s="143"/>
      <c r="I1409" s="143"/>
      <c r="K1409" s="6"/>
      <c r="L1409" s="6"/>
    </row>
    <row r="1410" spans="1:12" x14ac:dyDescent="0.2">
      <c r="A1410" s="477"/>
      <c r="B1410" s="135"/>
      <c r="C1410" s="136"/>
      <c r="D1410" s="137"/>
      <c r="E1410" s="138"/>
      <c r="F1410" s="137"/>
      <c r="G1410" s="127"/>
      <c r="H1410" s="143"/>
      <c r="I1410" s="143"/>
      <c r="K1410" s="6"/>
      <c r="L1410" s="6"/>
    </row>
    <row r="1411" spans="1:12" x14ac:dyDescent="0.2">
      <c r="A1411" s="477"/>
      <c r="B1411" s="135"/>
      <c r="C1411" s="136"/>
      <c r="D1411" s="137"/>
      <c r="E1411" s="138"/>
      <c r="F1411" s="137"/>
      <c r="G1411" s="127"/>
      <c r="H1411" s="143"/>
      <c r="I1411" s="143"/>
      <c r="K1411" s="6"/>
      <c r="L1411" s="6"/>
    </row>
    <row r="1412" spans="1:12" x14ac:dyDescent="0.2">
      <c r="A1412" s="477"/>
      <c r="B1412" s="135"/>
      <c r="C1412" s="136"/>
      <c r="D1412" s="137"/>
      <c r="E1412" s="138"/>
      <c r="F1412" s="137"/>
      <c r="G1412" s="127"/>
      <c r="H1412" s="143"/>
      <c r="I1412" s="143"/>
      <c r="K1412" s="6"/>
      <c r="L1412" s="6"/>
    </row>
    <row r="1413" spans="1:12" x14ac:dyDescent="0.2">
      <c r="A1413" s="477"/>
      <c r="B1413" s="135"/>
      <c r="C1413" s="136"/>
      <c r="D1413" s="137"/>
      <c r="E1413" s="138"/>
      <c r="F1413" s="137"/>
      <c r="G1413" s="127"/>
      <c r="H1413" s="143"/>
      <c r="I1413" s="143"/>
      <c r="K1413" s="6"/>
      <c r="L1413" s="6"/>
    </row>
    <row r="1414" spans="1:12" x14ac:dyDescent="0.2">
      <c r="A1414" s="477"/>
      <c r="B1414" s="135"/>
      <c r="C1414" s="136"/>
      <c r="D1414" s="137"/>
      <c r="E1414" s="138"/>
      <c r="F1414" s="137"/>
      <c r="G1414" s="127"/>
      <c r="H1414" s="143"/>
      <c r="I1414" s="143"/>
      <c r="K1414" s="6"/>
      <c r="L1414" s="6"/>
    </row>
    <row r="1415" spans="1:12" x14ac:dyDescent="0.2">
      <c r="A1415" s="477"/>
      <c r="B1415" s="135"/>
      <c r="C1415" s="136"/>
      <c r="D1415" s="137"/>
      <c r="E1415" s="138"/>
      <c r="F1415" s="137"/>
      <c r="G1415" s="127"/>
      <c r="H1415" s="143"/>
      <c r="I1415" s="143"/>
      <c r="K1415" s="6"/>
      <c r="L1415" s="6"/>
    </row>
    <row r="1416" spans="1:12" x14ac:dyDescent="0.2">
      <c r="A1416" s="477"/>
      <c r="B1416" s="135"/>
      <c r="C1416" s="136"/>
      <c r="D1416" s="137"/>
      <c r="E1416" s="138"/>
      <c r="F1416" s="137"/>
      <c r="G1416" s="127"/>
      <c r="H1416" s="143"/>
      <c r="I1416" s="143"/>
      <c r="K1416" s="6"/>
      <c r="L1416" s="6"/>
    </row>
    <row r="1417" spans="1:12" x14ac:dyDescent="0.2">
      <c r="A1417" s="477"/>
      <c r="B1417" s="135"/>
      <c r="C1417" s="136"/>
      <c r="D1417" s="137"/>
      <c r="E1417" s="138"/>
      <c r="F1417" s="137"/>
      <c r="G1417" s="127"/>
      <c r="H1417" s="143"/>
      <c r="I1417" s="143"/>
      <c r="K1417" s="6"/>
      <c r="L1417" s="6"/>
    </row>
    <row r="1418" spans="1:12" x14ac:dyDescent="0.2">
      <c r="A1418" s="477"/>
      <c r="B1418" s="135"/>
      <c r="C1418" s="136"/>
      <c r="D1418" s="137"/>
      <c r="E1418" s="138"/>
      <c r="F1418" s="137"/>
      <c r="G1418" s="127"/>
      <c r="H1418" s="143"/>
      <c r="I1418" s="143"/>
      <c r="K1418" s="6"/>
      <c r="L1418" s="6"/>
    </row>
    <row r="1419" spans="1:12" x14ac:dyDescent="0.2">
      <c r="A1419" s="477"/>
      <c r="B1419" s="135"/>
      <c r="C1419" s="136"/>
      <c r="D1419" s="137"/>
      <c r="E1419" s="138"/>
      <c r="F1419" s="137"/>
      <c r="G1419" s="127"/>
      <c r="H1419" s="143"/>
      <c r="I1419" s="143"/>
      <c r="K1419" s="6"/>
      <c r="L1419" s="6"/>
    </row>
    <row r="1420" spans="1:12" x14ac:dyDescent="0.2">
      <c r="A1420" s="477"/>
      <c r="B1420" s="135"/>
      <c r="C1420" s="136"/>
      <c r="D1420" s="137"/>
      <c r="E1420" s="138"/>
      <c r="F1420" s="137"/>
      <c r="G1420" s="127"/>
      <c r="H1420" s="143"/>
      <c r="I1420" s="143"/>
      <c r="K1420" s="6"/>
      <c r="L1420" s="6"/>
    </row>
    <row r="1421" spans="1:12" x14ac:dyDescent="0.2">
      <c r="A1421" s="477"/>
      <c r="B1421" s="135"/>
      <c r="C1421" s="136"/>
      <c r="D1421" s="137"/>
      <c r="E1421" s="138"/>
      <c r="F1421" s="137"/>
      <c r="G1421" s="127"/>
      <c r="H1421" s="143"/>
      <c r="I1421" s="143"/>
      <c r="K1421" s="6"/>
      <c r="L1421" s="6"/>
    </row>
    <row r="1422" spans="1:12" x14ac:dyDescent="0.2">
      <c r="A1422" s="477"/>
      <c r="B1422" s="135"/>
      <c r="C1422" s="136"/>
      <c r="D1422" s="137"/>
      <c r="E1422" s="138"/>
      <c r="F1422" s="137"/>
      <c r="G1422" s="127"/>
      <c r="H1422" s="143"/>
      <c r="I1422" s="143"/>
      <c r="K1422" s="6"/>
      <c r="L1422" s="6"/>
    </row>
    <row r="1423" spans="1:12" x14ac:dyDescent="0.2">
      <c r="A1423" s="477"/>
      <c r="B1423" s="135"/>
      <c r="C1423" s="136"/>
      <c r="D1423" s="137"/>
      <c r="E1423" s="138"/>
      <c r="F1423" s="137"/>
      <c r="G1423" s="127"/>
      <c r="H1423" s="143"/>
      <c r="I1423" s="143"/>
      <c r="K1423" s="6"/>
      <c r="L1423" s="6"/>
    </row>
    <row r="1424" spans="1:12" x14ac:dyDescent="0.2">
      <c r="A1424" s="477"/>
      <c r="B1424" s="135"/>
      <c r="C1424" s="136"/>
      <c r="D1424" s="137"/>
      <c r="E1424" s="138"/>
      <c r="F1424" s="137"/>
      <c r="G1424" s="127"/>
      <c r="H1424" s="143"/>
      <c r="I1424" s="143"/>
      <c r="K1424" s="6"/>
      <c r="L1424" s="6"/>
    </row>
    <row r="1425" spans="1:12" x14ac:dyDescent="0.2">
      <c r="A1425" s="477"/>
      <c r="B1425" s="135"/>
      <c r="C1425" s="136"/>
      <c r="D1425" s="137"/>
      <c r="E1425" s="138"/>
      <c r="F1425" s="137"/>
      <c r="G1425" s="127"/>
      <c r="H1425" s="143"/>
      <c r="I1425" s="143"/>
      <c r="K1425" s="6"/>
      <c r="L1425" s="6"/>
    </row>
    <row r="1426" spans="1:12" x14ac:dyDescent="0.2">
      <c r="A1426" s="477"/>
      <c r="B1426" s="135"/>
      <c r="C1426" s="136"/>
      <c r="D1426" s="137"/>
      <c r="E1426" s="138"/>
      <c r="F1426" s="137"/>
      <c r="G1426" s="127"/>
      <c r="H1426" s="143"/>
      <c r="I1426" s="143"/>
      <c r="K1426" s="6"/>
      <c r="L1426" s="6"/>
    </row>
    <row r="1427" spans="1:12" x14ac:dyDescent="0.2">
      <c r="A1427" s="477"/>
      <c r="B1427" s="135"/>
      <c r="C1427" s="136"/>
      <c r="D1427" s="137"/>
      <c r="E1427" s="138"/>
      <c r="F1427" s="137"/>
      <c r="G1427" s="127"/>
      <c r="H1427" s="143"/>
      <c r="I1427" s="143"/>
      <c r="K1427" s="6"/>
      <c r="L1427" s="6"/>
    </row>
    <row r="1428" spans="1:12" x14ac:dyDescent="0.2">
      <c r="A1428" s="477"/>
      <c r="B1428" s="135"/>
      <c r="C1428" s="136"/>
      <c r="D1428" s="137"/>
      <c r="E1428" s="138"/>
      <c r="F1428" s="137"/>
      <c r="G1428" s="127"/>
      <c r="H1428" s="143"/>
      <c r="I1428" s="143"/>
      <c r="K1428" s="6"/>
      <c r="L1428" s="6"/>
    </row>
    <row r="1429" spans="1:12" x14ac:dyDescent="0.2">
      <c r="A1429" s="477"/>
      <c r="B1429" s="135"/>
      <c r="C1429" s="136"/>
      <c r="D1429" s="137"/>
      <c r="E1429" s="138"/>
      <c r="F1429" s="137"/>
      <c r="G1429" s="127"/>
      <c r="H1429" s="143"/>
      <c r="I1429" s="143"/>
      <c r="K1429" s="6"/>
      <c r="L1429" s="6"/>
    </row>
    <row r="1430" spans="1:12" x14ac:dyDescent="0.2">
      <c r="A1430" s="477"/>
      <c r="B1430" s="135"/>
      <c r="C1430" s="136"/>
      <c r="D1430" s="137"/>
      <c r="E1430" s="138"/>
      <c r="F1430" s="137"/>
      <c r="G1430" s="127"/>
      <c r="H1430" s="143"/>
      <c r="I1430" s="143"/>
      <c r="K1430" s="6"/>
      <c r="L1430" s="6"/>
    </row>
    <row r="1431" spans="1:12" x14ac:dyDescent="0.2">
      <c r="A1431" s="477"/>
      <c r="B1431" s="135"/>
      <c r="C1431" s="136"/>
      <c r="D1431" s="137"/>
      <c r="E1431" s="138"/>
      <c r="F1431" s="137"/>
      <c r="G1431" s="127"/>
      <c r="H1431" s="143"/>
      <c r="I1431" s="143"/>
      <c r="K1431" s="6"/>
      <c r="L1431" s="6"/>
    </row>
    <row r="1432" spans="1:12" x14ac:dyDescent="0.2">
      <c r="A1432" s="477"/>
      <c r="B1432" s="135"/>
      <c r="C1432" s="136"/>
      <c r="D1432" s="137"/>
      <c r="E1432" s="138"/>
      <c r="F1432" s="137"/>
      <c r="G1432" s="127"/>
      <c r="H1432" s="143"/>
      <c r="I1432" s="143"/>
      <c r="K1432" s="6"/>
      <c r="L1432" s="6"/>
    </row>
    <row r="1433" spans="1:12" x14ac:dyDescent="0.2">
      <c r="A1433" s="477"/>
      <c r="B1433" s="135"/>
      <c r="C1433" s="136"/>
      <c r="D1433" s="137"/>
      <c r="E1433" s="138"/>
      <c r="F1433" s="137"/>
      <c r="G1433" s="127"/>
      <c r="H1433" s="143"/>
      <c r="I1433" s="143"/>
      <c r="K1433" s="6"/>
      <c r="L1433" s="6"/>
    </row>
    <row r="1434" spans="1:12" x14ac:dyDescent="0.2">
      <c r="A1434" s="477"/>
      <c r="B1434" s="135"/>
      <c r="C1434" s="136"/>
      <c r="D1434" s="137"/>
      <c r="E1434" s="138"/>
      <c r="F1434" s="137"/>
      <c r="G1434" s="127"/>
      <c r="H1434" s="143"/>
      <c r="I1434" s="143"/>
      <c r="K1434" s="6"/>
      <c r="L1434" s="6"/>
    </row>
    <row r="1435" spans="1:12" x14ac:dyDescent="0.2">
      <c r="A1435" s="477"/>
      <c r="B1435" s="135"/>
      <c r="C1435" s="136"/>
      <c r="D1435" s="137"/>
      <c r="E1435" s="138"/>
      <c r="F1435" s="137"/>
      <c r="G1435" s="127"/>
      <c r="H1435" s="143"/>
      <c r="I1435" s="143"/>
      <c r="K1435" s="6"/>
      <c r="L1435" s="6"/>
    </row>
    <row r="1436" spans="1:12" x14ac:dyDescent="0.2">
      <c r="A1436" s="477"/>
      <c r="B1436" s="135"/>
      <c r="C1436" s="136"/>
      <c r="D1436" s="137"/>
      <c r="E1436" s="138"/>
      <c r="F1436" s="137"/>
      <c r="G1436" s="127"/>
      <c r="H1436" s="143"/>
      <c r="I1436" s="143"/>
      <c r="K1436" s="6"/>
      <c r="L1436" s="6"/>
    </row>
    <row r="1437" spans="1:12" x14ac:dyDescent="0.2">
      <c r="A1437" s="477"/>
      <c r="B1437" s="135"/>
      <c r="C1437" s="136"/>
      <c r="D1437" s="137"/>
      <c r="E1437" s="138"/>
      <c r="F1437" s="137"/>
      <c r="G1437" s="127"/>
      <c r="H1437" s="143"/>
      <c r="I1437" s="143"/>
      <c r="K1437" s="6"/>
      <c r="L1437" s="6"/>
    </row>
    <row r="1438" spans="1:12" x14ac:dyDescent="0.2">
      <c r="A1438" s="477"/>
      <c r="B1438" s="135"/>
      <c r="C1438" s="136"/>
      <c r="D1438" s="137"/>
      <c r="E1438" s="138"/>
      <c r="F1438" s="137"/>
      <c r="G1438" s="127"/>
      <c r="H1438" s="143"/>
      <c r="I1438" s="143"/>
      <c r="K1438" s="6"/>
      <c r="L1438" s="6"/>
    </row>
    <row r="1439" spans="1:12" x14ac:dyDescent="0.2">
      <c r="A1439" s="477"/>
      <c r="B1439" s="135"/>
      <c r="C1439" s="136"/>
      <c r="D1439" s="137"/>
      <c r="E1439" s="138"/>
      <c r="F1439" s="137"/>
      <c r="G1439" s="127"/>
      <c r="H1439" s="143"/>
      <c r="I1439" s="143"/>
      <c r="K1439" s="6"/>
      <c r="L1439" s="6"/>
    </row>
    <row r="1440" spans="1:12" x14ac:dyDescent="0.2">
      <c r="A1440" s="477"/>
      <c r="B1440" s="135"/>
      <c r="C1440" s="136"/>
      <c r="D1440" s="137"/>
      <c r="E1440" s="138"/>
      <c r="F1440" s="137"/>
      <c r="G1440" s="127"/>
      <c r="H1440" s="143"/>
      <c r="I1440" s="143"/>
      <c r="K1440" s="6"/>
      <c r="L1440" s="6"/>
    </row>
    <row r="1441" spans="1:12" x14ac:dyDescent="0.2">
      <c r="A1441" s="477"/>
      <c r="B1441" s="135"/>
      <c r="C1441" s="136"/>
      <c r="D1441" s="137"/>
      <c r="E1441" s="138"/>
      <c r="F1441" s="137"/>
      <c r="G1441" s="127"/>
      <c r="H1441" s="143"/>
      <c r="I1441" s="143"/>
      <c r="K1441" s="6"/>
      <c r="L1441" s="6"/>
    </row>
    <row r="1442" spans="1:12" x14ac:dyDescent="0.2">
      <c r="A1442" s="477"/>
      <c r="B1442" s="135"/>
      <c r="C1442" s="136"/>
      <c r="D1442" s="137"/>
      <c r="E1442" s="138"/>
      <c r="F1442" s="137"/>
      <c r="G1442" s="127"/>
      <c r="H1442" s="143"/>
      <c r="I1442" s="143"/>
      <c r="K1442" s="6"/>
      <c r="L1442" s="6"/>
    </row>
    <row r="1443" spans="1:12" x14ac:dyDescent="0.2">
      <c r="A1443" s="477"/>
      <c r="B1443" s="135"/>
      <c r="C1443" s="136"/>
      <c r="D1443" s="137"/>
      <c r="E1443" s="138"/>
      <c r="F1443" s="137"/>
      <c r="G1443" s="127"/>
      <c r="H1443" s="143"/>
      <c r="I1443" s="143"/>
      <c r="K1443" s="6"/>
      <c r="L1443" s="6"/>
    </row>
    <row r="1444" spans="1:12" x14ac:dyDescent="0.2">
      <c r="A1444" s="477"/>
      <c r="B1444" s="135"/>
      <c r="C1444" s="136"/>
      <c r="D1444" s="137"/>
      <c r="E1444" s="138"/>
      <c r="F1444" s="137"/>
      <c r="G1444" s="127"/>
      <c r="H1444" s="143"/>
      <c r="I1444" s="143"/>
      <c r="K1444" s="6"/>
      <c r="L1444" s="6"/>
    </row>
    <row r="1445" spans="1:12" x14ac:dyDescent="0.2">
      <c r="A1445" s="477"/>
      <c r="B1445" s="135"/>
      <c r="C1445" s="136"/>
      <c r="D1445" s="137"/>
      <c r="E1445" s="138"/>
      <c r="F1445" s="137"/>
      <c r="G1445" s="127"/>
      <c r="H1445" s="143"/>
      <c r="I1445" s="143"/>
      <c r="K1445" s="6"/>
      <c r="L1445" s="6"/>
    </row>
    <row r="1446" spans="1:12" x14ac:dyDescent="0.2">
      <c r="A1446" s="477"/>
      <c r="B1446" s="135"/>
      <c r="C1446" s="136"/>
      <c r="D1446" s="137"/>
      <c r="E1446" s="138"/>
      <c r="F1446" s="137"/>
      <c r="G1446" s="127"/>
      <c r="H1446" s="143"/>
      <c r="I1446" s="143"/>
      <c r="K1446" s="6"/>
      <c r="L1446" s="6"/>
    </row>
    <row r="1447" spans="1:12" x14ac:dyDescent="0.2">
      <c r="A1447" s="477"/>
      <c r="B1447" s="135"/>
      <c r="C1447" s="136"/>
      <c r="D1447" s="137"/>
      <c r="E1447" s="138"/>
      <c r="F1447" s="137"/>
      <c r="G1447" s="127"/>
      <c r="H1447" s="143"/>
      <c r="I1447" s="143"/>
      <c r="K1447" s="6"/>
      <c r="L1447" s="6"/>
    </row>
    <row r="1448" spans="1:12" x14ac:dyDescent="0.2">
      <c r="A1448" s="477"/>
      <c r="B1448" s="135"/>
      <c r="C1448" s="136"/>
      <c r="D1448" s="137"/>
      <c r="E1448" s="138"/>
      <c r="F1448" s="137"/>
      <c r="G1448" s="127"/>
      <c r="H1448" s="143"/>
      <c r="I1448" s="143"/>
      <c r="K1448" s="6"/>
      <c r="L1448" s="6"/>
    </row>
    <row r="1449" spans="1:12" x14ac:dyDescent="0.2">
      <c r="A1449" s="477"/>
      <c r="B1449" s="135"/>
      <c r="C1449" s="136"/>
      <c r="D1449" s="137"/>
      <c r="E1449" s="138"/>
      <c r="F1449" s="137"/>
      <c r="G1449" s="127"/>
      <c r="H1449" s="143"/>
      <c r="I1449" s="143"/>
      <c r="K1449" s="6"/>
      <c r="L1449" s="6"/>
    </row>
    <row r="1450" spans="1:12" x14ac:dyDescent="0.2">
      <c r="A1450" s="477"/>
      <c r="B1450" s="135"/>
      <c r="C1450" s="136"/>
      <c r="D1450" s="137"/>
      <c r="E1450" s="138"/>
      <c r="F1450" s="137"/>
      <c r="G1450" s="127"/>
      <c r="H1450" s="143"/>
      <c r="I1450" s="143"/>
      <c r="K1450" s="6"/>
      <c r="L1450" s="6"/>
    </row>
    <row r="1451" spans="1:12" x14ac:dyDescent="0.2">
      <c r="A1451" s="477"/>
      <c r="B1451" s="135"/>
      <c r="C1451" s="136"/>
      <c r="D1451" s="137"/>
      <c r="E1451" s="138"/>
      <c r="F1451" s="137"/>
      <c r="G1451" s="127"/>
      <c r="H1451" s="143"/>
      <c r="I1451" s="143"/>
      <c r="K1451" s="6"/>
      <c r="L1451" s="6"/>
    </row>
    <row r="1452" spans="1:12" x14ac:dyDescent="0.2">
      <c r="A1452" s="477"/>
      <c r="B1452" s="135"/>
      <c r="C1452" s="136"/>
      <c r="D1452" s="137"/>
      <c r="E1452" s="138"/>
      <c r="F1452" s="137"/>
      <c r="G1452" s="127"/>
      <c r="H1452" s="143"/>
      <c r="I1452" s="143"/>
      <c r="K1452" s="6"/>
      <c r="L1452" s="6"/>
    </row>
    <row r="1453" spans="1:12" x14ac:dyDescent="0.2">
      <c r="A1453" s="477"/>
      <c r="B1453" s="135"/>
      <c r="C1453" s="136"/>
      <c r="D1453" s="137"/>
      <c r="E1453" s="138"/>
      <c r="F1453" s="137"/>
      <c r="G1453" s="127"/>
      <c r="H1453" s="143"/>
      <c r="I1453" s="143"/>
      <c r="K1453" s="6"/>
      <c r="L1453" s="6"/>
    </row>
    <row r="1454" spans="1:12" x14ac:dyDescent="0.2">
      <c r="A1454" s="477"/>
      <c r="B1454" s="135"/>
      <c r="C1454" s="136"/>
      <c r="D1454" s="137"/>
      <c r="E1454" s="138"/>
      <c r="F1454" s="137"/>
      <c r="G1454" s="127"/>
      <c r="H1454" s="143"/>
      <c r="I1454" s="143"/>
      <c r="K1454" s="6"/>
      <c r="L1454" s="6"/>
    </row>
    <row r="1455" spans="1:12" x14ac:dyDescent="0.2">
      <c r="A1455" s="477"/>
      <c r="B1455" s="135"/>
      <c r="C1455" s="136"/>
      <c r="D1455" s="137"/>
      <c r="E1455" s="138"/>
      <c r="F1455" s="137"/>
      <c r="G1455" s="127"/>
      <c r="H1455" s="143"/>
      <c r="I1455" s="143"/>
      <c r="K1455" s="6"/>
      <c r="L1455" s="6"/>
    </row>
    <row r="1456" spans="1:12" x14ac:dyDescent="0.2">
      <c r="A1456" s="477"/>
      <c r="B1456" s="135"/>
      <c r="C1456" s="136"/>
      <c r="D1456" s="137"/>
      <c r="E1456" s="138"/>
      <c r="F1456" s="137"/>
      <c r="G1456" s="127"/>
      <c r="H1456" s="143"/>
      <c r="I1456" s="143"/>
      <c r="K1456" s="6"/>
      <c r="L1456" s="6"/>
    </row>
    <row r="1457" spans="1:12" x14ac:dyDescent="0.2">
      <c r="A1457" s="477"/>
      <c r="B1457" s="135"/>
      <c r="C1457" s="136"/>
      <c r="D1457" s="137"/>
      <c r="E1457" s="138"/>
      <c r="F1457" s="137"/>
      <c r="G1457" s="127"/>
      <c r="H1457" s="143"/>
      <c r="I1457" s="143"/>
      <c r="K1457" s="6"/>
      <c r="L1457" s="6"/>
    </row>
    <row r="1458" spans="1:12" x14ac:dyDescent="0.2">
      <c r="A1458" s="477"/>
      <c r="B1458" s="135"/>
      <c r="C1458" s="136"/>
      <c r="D1458" s="137"/>
      <c r="E1458" s="138"/>
      <c r="F1458" s="137"/>
      <c r="G1458" s="127"/>
      <c r="H1458" s="143"/>
      <c r="I1458" s="143"/>
      <c r="K1458" s="6"/>
      <c r="L1458" s="6"/>
    </row>
    <row r="1459" spans="1:12" x14ac:dyDescent="0.2">
      <c r="A1459" s="477"/>
      <c r="B1459" s="135"/>
      <c r="C1459" s="136"/>
      <c r="D1459" s="137"/>
      <c r="E1459" s="138"/>
      <c r="F1459" s="137"/>
      <c r="G1459" s="127"/>
      <c r="H1459" s="143"/>
      <c r="I1459" s="143"/>
      <c r="K1459" s="6"/>
      <c r="L1459" s="6"/>
    </row>
    <row r="1460" spans="1:12" x14ac:dyDescent="0.2">
      <c r="A1460" s="477"/>
      <c r="B1460" s="135"/>
      <c r="C1460" s="136"/>
      <c r="D1460" s="137"/>
      <c r="E1460" s="138"/>
      <c r="F1460" s="137"/>
      <c r="G1460" s="127"/>
      <c r="H1460" s="143"/>
      <c r="I1460" s="143"/>
      <c r="K1460" s="6"/>
      <c r="L1460" s="6"/>
    </row>
    <row r="1461" spans="1:12" x14ac:dyDescent="0.2">
      <c r="A1461" s="477"/>
      <c r="B1461" s="135"/>
      <c r="C1461" s="136"/>
      <c r="D1461" s="137"/>
      <c r="E1461" s="138"/>
      <c r="F1461" s="137"/>
      <c r="G1461" s="127"/>
      <c r="H1461" s="143"/>
      <c r="I1461" s="143"/>
      <c r="K1461" s="6"/>
      <c r="L1461" s="6"/>
    </row>
    <row r="1462" spans="1:12" x14ac:dyDescent="0.2">
      <c r="A1462" s="477"/>
      <c r="B1462" s="135"/>
      <c r="C1462" s="136"/>
      <c r="D1462" s="137"/>
      <c r="E1462" s="138"/>
      <c r="F1462" s="137"/>
      <c r="G1462" s="127"/>
      <c r="H1462" s="143"/>
      <c r="I1462" s="143"/>
      <c r="K1462" s="6"/>
      <c r="L1462" s="6"/>
    </row>
    <row r="1463" spans="1:12" x14ac:dyDescent="0.2">
      <c r="A1463" s="477"/>
      <c r="B1463" s="135"/>
      <c r="C1463" s="136"/>
      <c r="D1463" s="137"/>
      <c r="E1463" s="138"/>
      <c r="F1463" s="137"/>
      <c r="G1463" s="127"/>
      <c r="H1463" s="143"/>
      <c r="I1463" s="143"/>
      <c r="K1463" s="6"/>
      <c r="L1463" s="6"/>
    </row>
    <row r="1464" spans="1:12" x14ac:dyDescent="0.2">
      <c r="A1464" s="477"/>
      <c r="B1464" s="135"/>
      <c r="C1464" s="136"/>
      <c r="D1464" s="137"/>
      <c r="E1464" s="138"/>
      <c r="F1464" s="137"/>
      <c r="G1464" s="127"/>
      <c r="H1464" s="143"/>
      <c r="I1464" s="143"/>
      <c r="K1464" s="6"/>
      <c r="L1464" s="6"/>
    </row>
    <row r="1465" spans="1:12" x14ac:dyDescent="0.2">
      <c r="A1465" s="477"/>
      <c r="B1465" s="135"/>
      <c r="C1465" s="136"/>
      <c r="D1465" s="137"/>
      <c r="E1465" s="138"/>
      <c r="F1465" s="137"/>
      <c r="G1465" s="127"/>
      <c r="H1465" s="143"/>
      <c r="I1465" s="143"/>
      <c r="K1465" s="6"/>
      <c r="L1465" s="6"/>
    </row>
    <row r="1466" spans="1:12" x14ac:dyDescent="0.2">
      <c r="A1466" s="477"/>
      <c r="B1466" s="135"/>
      <c r="C1466" s="136"/>
      <c r="D1466" s="137"/>
      <c r="E1466" s="138"/>
      <c r="F1466" s="137"/>
      <c r="G1466" s="127"/>
      <c r="H1466" s="143"/>
      <c r="I1466" s="143"/>
      <c r="K1466" s="6"/>
      <c r="L1466" s="6"/>
    </row>
    <row r="1467" spans="1:12" x14ac:dyDescent="0.2">
      <c r="A1467" s="477"/>
      <c r="B1467" s="135"/>
      <c r="C1467" s="136"/>
      <c r="D1467" s="137"/>
      <c r="E1467" s="138"/>
      <c r="F1467" s="137"/>
      <c r="G1467" s="127"/>
      <c r="H1467" s="143"/>
      <c r="I1467" s="143"/>
      <c r="K1467" s="6"/>
      <c r="L1467" s="6"/>
    </row>
    <row r="1468" spans="1:12" x14ac:dyDescent="0.2">
      <c r="A1468" s="477"/>
      <c r="B1468" s="135"/>
      <c r="C1468" s="136"/>
      <c r="D1468" s="137"/>
      <c r="E1468" s="138"/>
      <c r="F1468" s="137"/>
      <c r="G1468" s="127"/>
      <c r="H1468" s="143"/>
      <c r="I1468" s="143"/>
      <c r="K1468" s="6"/>
      <c r="L1468" s="6"/>
    </row>
    <row r="1469" spans="1:12" x14ac:dyDescent="0.2">
      <c r="A1469" s="477"/>
      <c r="B1469" s="135"/>
      <c r="C1469" s="136"/>
      <c r="D1469" s="137"/>
      <c r="E1469" s="138"/>
      <c r="F1469" s="137"/>
      <c r="G1469" s="127"/>
      <c r="H1469" s="143"/>
      <c r="I1469" s="143"/>
      <c r="K1469" s="6"/>
      <c r="L1469" s="6"/>
    </row>
    <row r="1470" spans="1:12" x14ac:dyDescent="0.2">
      <c r="A1470" s="477"/>
      <c r="B1470" s="135"/>
      <c r="C1470" s="136"/>
      <c r="D1470" s="137"/>
      <c r="E1470" s="138"/>
      <c r="F1470" s="137"/>
      <c r="G1470" s="127"/>
      <c r="H1470" s="143"/>
      <c r="I1470" s="143"/>
      <c r="K1470" s="6"/>
      <c r="L1470" s="6"/>
    </row>
    <row r="1471" spans="1:12" x14ac:dyDescent="0.2">
      <c r="A1471" s="477"/>
      <c r="B1471" s="135"/>
      <c r="C1471" s="136"/>
      <c r="D1471" s="137"/>
      <c r="E1471" s="138"/>
      <c r="F1471" s="137"/>
      <c r="G1471" s="127"/>
      <c r="H1471" s="143"/>
      <c r="I1471" s="143"/>
      <c r="K1471" s="6"/>
      <c r="L1471" s="6"/>
    </row>
    <row r="1472" spans="1:12" x14ac:dyDescent="0.2">
      <c r="A1472" s="477"/>
      <c r="B1472" s="135"/>
      <c r="C1472" s="136"/>
      <c r="D1472" s="137"/>
      <c r="E1472" s="138"/>
      <c r="F1472" s="137"/>
      <c r="G1472" s="127"/>
      <c r="H1472" s="143"/>
      <c r="I1472" s="143"/>
      <c r="K1472" s="6"/>
      <c r="L1472" s="6"/>
    </row>
    <row r="1473" spans="1:12" x14ac:dyDescent="0.2">
      <c r="A1473" s="477"/>
      <c r="B1473" s="135"/>
      <c r="C1473" s="136"/>
      <c r="D1473" s="137"/>
      <c r="E1473" s="138"/>
      <c r="F1473" s="137"/>
      <c r="G1473" s="127"/>
      <c r="H1473" s="143"/>
      <c r="I1473" s="143"/>
      <c r="K1473" s="6"/>
      <c r="L1473" s="6"/>
    </row>
    <row r="1474" spans="1:12" x14ac:dyDescent="0.2">
      <c r="A1474" s="477"/>
      <c r="B1474" s="135"/>
      <c r="C1474" s="136"/>
      <c r="D1474" s="137"/>
      <c r="E1474" s="138"/>
      <c r="F1474" s="137"/>
      <c r="G1474" s="127"/>
      <c r="H1474" s="143"/>
      <c r="I1474" s="143"/>
      <c r="K1474" s="6"/>
      <c r="L1474" s="6"/>
    </row>
    <row r="1475" spans="1:12" x14ac:dyDescent="0.2">
      <c r="A1475" s="477"/>
      <c r="B1475" s="135"/>
      <c r="C1475" s="136"/>
      <c r="D1475" s="137"/>
      <c r="E1475" s="138"/>
      <c r="F1475" s="137"/>
      <c r="G1475" s="127"/>
      <c r="H1475" s="143"/>
      <c r="I1475" s="143"/>
      <c r="K1475" s="6"/>
      <c r="L1475" s="6"/>
    </row>
    <row r="1476" spans="1:12" x14ac:dyDescent="0.2">
      <c r="A1476" s="477"/>
      <c r="B1476" s="135"/>
      <c r="C1476" s="136"/>
      <c r="D1476" s="137"/>
      <c r="E1476" s="138"/>
      <c r="F1476" s="137"/>
      <c r="G1476" s="127"/>
      <c r="H1476" s="143"/>
      <c r="I1476" s="143"/>
      <c r="K1476" s="6"/>
      <c r="L1476" s="6"/>
    </row>
    <row r="1477" spans="1:12" x14ac:dyDescent="0.2">
      <c r="A1477" s="477"/>
      <c r="B1477" s="135"/>
      <c r="C1477" s="136"/>
      <c r="D1477" s="137"/>
      <c r="E1477" s="138"/>
      <c r="F1477" s="137"/>
      <c r="G1477" s="127"/>
      <c r="H1477" s="143"/>
      <c r="I1477" s="143"/>
      <c r="K1477" s="6"/>
      <c r="L1477" s="6"/>
    </row>
    <row r="1478" spans="1:12" x14ac:dyDescent="0.2">
      <c r="A1478" s="477"/>
      <c r="B1478" s="135"/>
      <c r="C1478" s="136"/>
      <c r="D1478" s="137"/>
      <c r="E1478" s="138"/>
      <c r="F1478" s="137"/>
      <c r="G1478" s="127"/>
      <c r="H1478" s="143"/>
      <c r="I1478" s="143"/>
      <c r="K1478" s="6"/>
      <c r="L1478" s="6"/>
    </row>
    <row r="1479" spans="1:12" x14ac:dyDescent="0.2">
      <c r="A1479" s="477"/>
      <c r="B1479" s="135"/>
      <c r="C1479" s="136"/>
      <c r="D1479" s="137"/>
      <c r="E1479" s="138"/>
      <c r="F1479" s="137"/>
      <c r="G1479" s="127"/>
      <c r="H1479" s="143"/>
      <c r="I1479" s="143"/>
      <c r="K1479" s="6"/>
      <c r="L1479" s="6"/>
    </row>
    <row r="1480" spans="1:12" x14ac:dyDescent="0.2">
      <c r="A1480" s="477"/>
      <c r="B1480" s="135"/>
      <c r="C1480" s="136"/>
      <c r="D1480" s="137"/>
      <c r="E1480" s="138"/>
      <c r="F1480" s="137"/>
      <c r="G1480" s="127"/>
      <c r="H1480" s="143"/>
      <c r="I1480" s="143"/>
      <c r="K1480" s="6"/>
      <c r="L1480" s="6"/>
    </row>
    <row r="1481" spans="1:12" x14ac:dyDescent="0.2">
      <c r="A1481" s="477"/>
      <c r="B1481" s="135"/>
      <c r="C1481" s="136"/>
      <c r="D1481" s="137"/>
      <c r="E1481" s="138"/>
      <c r="F1481" s="137"/>
      <c r="G1481" s="127"/>
      <c r="H1481" s="143"/>
      <c r="I1481" s="143"/>
      <c r="K1481" s="6"/>
      <c r="L1481" s="6"/>
    </row>
    <row r="1482" spans="1:12" x14ac:dyDescent="0.2">
      <c r="A1482" s="477"/>
      <c r="B1482" s="135"/>
      <c r="C1482" s="136"/>
      <c r="D1482" s="137"/>
      <c r="E1482" s="138"/>
      <c r="F1482" s="137"/>
      <c r="G1482" s="127"/>
      <c r="H1482" s="143"/>
      <c r="I1482" s="143"/>
      <c r="K1482" s="6"/>
      <c r="L1482" s="6"/>
    </row>
    <row r="1483" spans="1:12" x14ac:dyDescent="0.2">
      <c r="A1483" s="477"/>
      <c r="B1483" s="135"/>
      <c r="C1483" s="136"/>
      <c r="D1483" s="137"/>
      <c r="E1483" s="138"/>
      <c r="F1483" s="137"/>
      <c r="G1483" s="127"/>
      <c r="H1483" s="143"/>
      <c r="I1483" s="143"/>
      <c r="K1483" s="6"/>
      <c r="L1483" s="6"/>
    </row>
    <row r="1484" spans="1:12" x14ac:dyDescent="0.2">
      <c r="A1484" s="477"/>
      <c r="B1484" s="135"/>
      <c r="C1484" s="136"/>
      <c r="D1484" s="137"/>
      <c r="E1484" s="138"/>
      <c r="F1484" s="137"/>
      <c r="G1484" s="127"/>
      <c r="H1484" s="143"/>
      <c r="I1484" s="143"/>
      <c r="K1484" s="6"/>
      <c r="L1484" s="6"/>
    </row>
    <row r="1485" spans="1:12" x14ac:dyDescent="0.2">
      <c r="A1485" s="477"/>
      <c r="B1485" s="135"/>
      <c r="C1485" s="136"/>
      <c r="D1485" s="137"/>
      <c r="E1485" s="138"/>
      <c r="F1485" s="137"/>
      <c r="G1485" s="127"/>
      <c r="H1485" s="143"/>
      <c r="I1485" s="143"/>
      <c r="K1485" s="6"/>
      <c r="L1485" s="6"/>
    </row>
    <row r="1486" spans="1:12" x14ac:dyDescent="0.2">
      <c r="A1486" s="477"/>
      <c r="B1486" s="135"/>
      <c r="C1486" s="136"/>
      <c r="D1486" s="137"/>
      <c r="E1486" s="138"/>
      <c r="F1486" s="137"/>
      <c r="G1486" s="127"/>
      <c r="H1486" s="143"/>
      <c r="I1486" s="143"/>
      <c r="K1486" s="6"/>
      <c r="L1486" s="6"/>
    </row>
    <row r="1487" spans="1:12" x14ac:dyDescent="0.2">
      <c r="A1487" s="477"/>
      <c r="B1487" s="135"/>
      <c r="C1487" s="136"/>
      <c r="D1487" s="137"/>
      <c r="E1487" s="138"/>
      <c r="F1487" s="137"/>
      <c r="G1487" s="127"/>
      <c r="H1487" s="143"/>
      <c r="I1487" s="143"/>
      <c r="K1487" s="6"/>
      <c r="L1487" s="6"/>
    </row>
    <row r="1488" spans="1:12" x14ac:dyDescent="0.2">
      <c r="A1488" s="477"/>
      <c r="B1488" s="135"/>
      <c r="C1488" s="136"/>
      <c r="D1488" s="137"/>
      <c r="E1488" s="138"/>
      <c r="F1488" s="137"/>
      <c r="G1488" s="127"/>
      <c r="H1488" s="143"/>
      <c r="I1488" s="143"/>
      <c r="K1488" s="6"/>
      <c r="L1488" s="6"/>
    </row>
    <row r="1489" spans="1:12" x14ac:dyDescent="0.2">
      <c r="A1489" s="477"/>
      <c r="B1489" s="135"/>
      <c r="C1489" s="136"/>
      <c r="D1489" s="137"/>
      <c r="E1489" s="138"/>
      <c r="F1489" s="137"/>
      <c r="G1489" s="127"/>
      <c r="H1489" s="143"/>
      <c r="I1489" s="143"/>
      <c r="K1489" s="6"/>
      <c r="L1489" s="6"/>
    </row>
    <row r="1490" spans="1:12" x14ac:dyDescent="0.2">
      <c r="A1490" s="477"/>
      <c r="B1490" s="135"/>
      <c r="C1490" s="136"/>
      <c r="D1490" s="137"/>
      <c r="E1490" s="138"/>
      <c r="F1490" s="137"/>
      <c r="G1490" s="127"/>
      <c r="H1490" s="143"/>
      <c r="I1490" s="143"/>
      <c r="K1490" s="6"/>
      <c r="L1490" s="6"/>
    </row>
    <row r="1491" spans="1:12" x14ac:dyDescent="0.2">
      <c r="A1491" s="477"/>
      <c r="B1491" s="135"/>
      <c r="C1491" s="136"/>
      <c r="D1491" s="137"/>
      <c r="E1491" s="138"/>
      <c r="F1491" s="137"/>
      <c r="G1491" s="127"/>
      <c r="H1491" s="143"/>
      <c r="I1491" s="143"/>
      <c r="K1491" s="6"/>
      <c r="L1491" s="6"/>
    </row>
    <row r="1492" spans="1:12" x14ac:dyDescent="0.2">
      <c r="A1492" s="477"/>
      <c r="B1492" s="135"/>
      <c r="C1492" s="136"/>
      <c r="D1492" s="137"/>
      <c r="E1492" s="138"/>
      <c r="F1492" s="137"/>
      <c r="G1492" s="127"/>
      <c r="H1492" s="143"/>
      <c r="I1492" s="143"/>
      <c r="K1492" s="6"/>
      <c r="L1492" s="6"/>
    </row>
    <row r="1493" spans="1:12" x14ac:dyDescent="0.2">
      <c r="A1493" s="477"/>
      <c r="B1493" s="135"/>
      <c r="C1493" s="136"/>
      <c r="D1493" s="137"/>
      <c r="E1493" s="138"/>
      <c r="F1493" s="137"/>
      <c r="G1493" s="127"/>
      <c r="H1493" s="143"/>
      <c r="I1493" s="143"/>
      <c r="K1493" s="6"/>
      <c r="L1493" s="6"/>
    </row>
    <row r="1494" spans="1:12" x14ac:dyDescent="0.2">
      <c r="A1494" s="477"/>
      <c r="B1494" s="135"/>
      <c r="C1494" s="136"/>
      <c r="D1494" s="137"/>
      <c r="E1494" s="138"/>
      <c r="F1494" s="137"/>
      <c r="G1494" s="127"/>
      <c r="H1494" s="143"/>
      <c r="I1494" s="143"/>
      <c r="K1494" s="6"/>
      <c r="L1494" s="6"/>
    </row>
    <row r="1495" spans="1:12" x14ac:dyDescent="0.2">
      <c r="A1495" s="477"/>
      <c r="B1495" s="135"/>
      <c r="C1495" s="136"/>
      <c r="D1495" s="137"/>
      <c r="E1495" s="138"/>
      <c r="F1495" s="137"/>
      <c r="G1495" s="127"/>
      <c r="H1495" s="143"/>
      <c r="I1495" s="143"/>
      <c r="K1495" s="6"/>
      <c r="L1495" s="6"/>
    </row>
    <row r="1496" spans="1:12" x14ac:dyDescent="0.2">
      <c r="A1496" s="477"/>
      <c r="B1496" s="135"/>
      <c r="C1496" s="136"/>
      <c r="D1496" s="137"/>
      <c r="E1496" s="138"/>
      <c r="F1496" s="137"/>
      <c r="G1496" s="127"/>
      <c r="H1496" s="143"/>
      <c r="I1496" s="143"/>
      <c r="K1496" s="6"/>
      <c r="L1496" s="6"/>
    </row>
    <row r="1497" spans="1:12" x14ac:dyDescent="0.2">
      <c r="A1497" s="477"/>
      <c r="B1497" s="135"/>
      <c r="C1497" s="136"/>
      <c r="D1497" s="137"/>
      <c r="E1497" s="138"/>
      <c r="F1497" s="137"/>
      <c r="G1497" s="127"/>
      <c r="H1497" s="143"/>
      <c r="I1497" s="143"/>
      <c r="K1497" s="6"/>
      <c r="L1497" s="6"/>
    </row>
    <row r="1498" spans="1:12" ht="15.75" thickBot="1" x14ac:dyDescent="0.25">
      <c r="A1498" s="477"/>
      <c r="B1498" s="135"/>
      <c r="C1498" s="136"/>
      <c r="D1498" s="137"/>
      <c r="E1498" s="138"/>
      <c r="F1498" s="137"/>
      <c r="G1498" s="127"/>
      <c r="H1498" s="143"/>
      <c r="I1498" s="143"/>
      <c r="K1498" s="6"/>
      <c r="L1498" s="6"/>
    </row>
    <row r="1499" spans="1:12" ht="15.75" thickBot="1" x14ac:dyDescent="0.25">
      <c r="A1499" s="477"/>
      <c r="B1499" s="135"/>
      <c r="C1499" s="136"/>
      <c r="D1499" s="137"/>
      <c r="E1499" s="138"/>
      <c r="F1499" s="137"/>
      <c r="G1499" s="127"/>
      <c r="H1499" s="143"/>
      <c r="I1499" s="143"/>
      <c r="K1499" s="51" t="s">
        <v>52</v>
      </c>
      <c r="L1499" s="33"/>
    </row>
    <row r="1500" spans="1:12" x14ac:dyDescent="0.2">
      <c r="A1500" s="477"/>
      <c r="B1500" s="135"/>
      <c r="C1500" s="136"/>
      <c r="D1500" s="137"/>
      <c r="E1500" s="138"/>
      <c r="F1500" s="137"/>
      <c r="G1500" s="127"/>
      <c r="H1500" s="143"/>
      <c r="I1500" s="143"/>
      <c r="K1500" s="48" t="s">
        <v>50</v>
      </c>
      <c r="L1500" s="34">
        <f>IF(H1=K1501,0,1)</f>
        <v>1</v>
      </c>
    </row>
    <row r="1501" spans="1:12" ht="15.75" thickBot="1" x14ac:dyDescent="0.25">
      <c r="A1501" s="477"/>
      <c r="B1501" s="135"/>
      <c r="C1501" s="136"/>
      <c r="D1501" s="137"/>
      <c r="E1501" s="138"/>
      <c r="F1501" s="137"/>
      <c r="G1501" s="127"/>
      <c r="H1501" s="143"/>
      <c r="I1501" s="143"/>
      <c r="K1501" s="49" t="s">
        <v>51</v>
      </c>
      <c r="L1501" s="35"/>
    </row>
    <row r="1502" spans="1:12" x14ac:dyDescent="0.2">
      <c r="A1502" s="477"/>
      <c r="B1502" s="135"/>
      <c r="C1502" s="136"/>
      <c r="D1502" s="137"/>
      <c r="E1502" s="138"/>
      <c r="F1502" s="137"/>
      <c r="G1502" s="127"/>
      <c r="H1502" s="143"/>
      <c r="I1502" s="143"/>
    </row>
    <row r="1503" spans="1:12" x14ac:dyDescent="0.2">
      <c r="A1503" s="477"/>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kO5eH5lu9/RdngXB7dTvFVCEnRQgQRKTxAOHciHFSYOZ/Hvyg9B1gQ5HimCAZfNaa4Nnbz94X1Zirmgep3gO8w==" saltValue="3psYrDIKJSBEpQQWZdWmdg==" spinCount="100000" sheet="1" objects="1" scenarios="1"/>
  <dataConsolidate/>
  <mergeCells count="3">
    <mergeCell ref="A1:C1"/>
    <mergeCell ref="G3:G4"/>
    <mergeCell ref="A3:F3"/>
  </mergeCells>
  <conditionalFormatting sqref="M5">
    <cfRule type="cellIs" dxfId="46" priority="4" operator="lessThan">
      <formula>0</formula>
    </cfRule>
  </conditionalFormatting>
  <conditionalFormatting sqref="A1">
    <cfRule type="containsText" dxfId="45" priority="3" operator="containsText" text="הזינו">
      <formula>NOT(ISERROR(SEARCH("הזינו",A1)))</formula>
    </cfRule>
  </conditionalFormatting>
  <dataValidations count="7">
    <dataValidation type="decimal" allowBlank="1" showInputMessage="1" showErrorMessage="1" error="נא הזינו ערכים מספריים בלבד!" sqref="H6:H1504 D6:D1504">
      <formula1>-1000000</formula1>
      <formula2>1000000</formula2>
    </dataValidation>
    <dataValidation type="list" allowBlank="1" showInputMessage="1" showErrorMessage="1" errorTitle="חובה לבחור כן/לא" sqref="H1">
      <formula1>$K$1500:$K$1501</formula1>
    </dataValidation>
    <dataValidation allowBlank="1" showInputMessage="1" showErrorMessage="1" promptTitle="כאן לא מקלידים!" prompt="נא הזינו תאריך לתחילת הרישום בדיוק במקום הזה, אבל בגיליון 'חודש א'." sqref="A1 D1"/>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9A0AA699-6784-4712-9227-68F1126F919B}">
            <xm:f>$B6='הוראות שימוש'!$D$88</xm:f>
            <x14:dxf>
              <font>
                <b val="0"/>
                <i val="0"/>
                <color theme="6" tint="-0.24994659260841701"/>
              </font>
            </x14:dxf>
          </x14:cfRule>
          <xm:sqref>C6:F1503 A6:A1503</xm:sqref>
        </x14:conditionalFormatting>
        <x14:conditionalFormatting xmlns:xm="http://schemas.microsoft.com/office/excel/2006/main">
          <x14:cfRule type="cellIs" priority="2" operator="equal" id="{AC0DE5C5-5A4C-4776-B818-D14E56D88735}">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 type="list" allowBlank="1" showInputMessage="1" showErrorMessage="1">
          <x14:formula1>
            <xm:f>'הוראות שימוש'!$D$87:$D$88</xm:f>
          </x14:formula1>
          <xm:sqref>B6:B1503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1516"/>
  <sheetViews>
    <sheetView showZeros="0" rightToLeft="1" workbookViewId="0">
      <pane ySplit="5" topLeftCell="A6" activePane="bottomLeft" state="frozen"/>
      <selection sqref="A1:C1"/>
      <selection pane="bottomLeft" activeCell="A6" sqref="A6"/>
    </sheetView>
  </sheetViews>
  <sheetFormatPr defaultColWidth="0" defaultRowHeight="15" zeroHeight="1" x14ac:dyDescent="0.2"/>
  <cols>
    <col min="1" max="1" width="6.77734375" style="1" bestFit="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44140625" style="1" customWidth="1"/>
    <col min="10" max="10" width="1.109375" style="6" customWidth="1"/>
    <col min="11" max="11" width="16.5546875" style="1" customWidth="1"/>
    <col min="12" max="12" width="10.6640625" style="1" customWidth="1"/>
    <col min="13" max="13" width="10.6640625" style="78"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25" t="str">
        <f>IFERROR(ג!A1:D1+31,"חודש ?")</f>
        <v>חודש ?</v>
      </c>
      <c r="B1" s="625"/>
      <c r="C1" s="625"/>
      <c r="D1" s="122"/>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70">
        <f>SUM(L7:L50)</f>
        <v>0</v>
      </c>
      <c r="M2" s="61">
        <f>SUM(M7:M50)</f>
        <v>0</v>
      </c>
      <c r="N2" s="53">
        <f>SUM(N7:N50)</f>
        <v>0</v>
      </c>
    </row>
    <row r="3" spans="1:14" ht="16.5" customHeight="1" thickBot="1" x14ac:dyDescent="0.3">
      <c r="A3" s="622" t="s">
        <v>64</v>
      </c>
      <c r="B3" s="623"/>
      <c r="C3" s="623"/>
      <c r="D3" s="623"/>
      <c r="E3" s="623"/>
      <c r="F3" s="624"/>
      <c r="G3" s="620" t="s">
        <v>13</v>
      </c>
      <c r="H3" s="139"/>
      <c r="I3" s="139"/>
      <c r="K3" s="37" t="s">
        <v>11</v>
      </c>
      <c r="L3" s="71">
        <f>SUM(L53:L65)</f>
        <v>0</v>
      </c>
      <c r="M3" s="60">
        <f>SUM(M53:M65)</f>
        <v>0</v>
      </c>
      <c r="N3" s="52">
        <f>SUM(N53:N65)</f>
        <v>0</v>
      </c>
    </row>
    <row r="4" spans="1:14" ht="16.5" thickBot="1" x14ac:dyDescent="0.3">
      <c r="A4" s="144" t="s">
        <v>336</v>
      </c>
      <c r="B4" s="145" t="s">
        <v>66</v>
      </c>
      <c r="C4" s="146" t="s">
        <v>47</v>
      </c>
      <c r="D4" s="145" t="s">
        <v>10</v>
      </c>
      <c r="E4" s="147" t="s">
        <v>65</v>
      </c>
      <c r="F4" s="148" t="s">
        <v>49</v>
      </c>
      <c r="G4" s="621"/>
      <c r="H4" s="140"/>
      <c r="I4" s="47"/>
      <c r="K4" s="400" t="s">
        <v>41</v>
      </c>
      <c r="L4" s="401">
        <f>L3-L2</f>
        <v>0</v>
      </c>
      <c r="M4" s="401">
        <f>M3-M2</f>
        <v>0</v>
      </c>
      <c r="N4" s="401">
        <f>N3+N2</f>
        <v>0</v>
      </c>
    </row>
    <row r="5" spans="1:14" ht="6" customHeight="1" thickBot="1" x14ac:dyDescent="0.3">
      <c r="A5" s="128"/>
      <c r="B5" s="129"/>
      <c r="C5" s="47"/>
      <c r="D5" s="47"/>
      <c r="E5" s="120"/>
      <c r="F5" s="47"/>
      <c r="G5" s="47"/>
      <c r="H5" s="140"/>
      <c r="I5" s="47"/>
      <c r="K5" s="32"/>
      <c r="L5" s="72"/>
      <c r="M5" s="32"/>
      <c r="N5" s="54"/>
    </row>
    <row r="6" spans="1:14" ht="15.75" x14ac:dyDescent="0.25">
      <c r="A6" s="134"/>
      <c r="B6" s="135"/>
      <c r="C6" s="136"/>
      <c r="D6" s="137"/>
      <c r="E6" s="138"/>
      <c r="F6" s="137"/>
      <c r="G6" s="127"/>
      <c r="H6" s="141"/>
      <c r="I6" s="142"/>
      <c r="K6" s="42" t="s">
        <v>1</v>
      </c>
      <c r="L6" s="73" t="s">
        <v>45</v>
      </c>
      <c r="M6" s="3" t="s">
        <v>48</v>
      </c>
      <c r="N6" s="55" t="s">
        <v>46</v>
      </c>
    </row>
    <row r="7" spans="1:14" x14ac:dyDescent="0.2">
      <c r="A7" s="134"/>
      <c r="B7" s="135"/>
      <c r="C7" s="136"/>
      <c r="D7" s="137"/>
      <c r="E7" s="138"/>
      <c r="F7" s="137"/>
      <c r="G7" s="127"/>
      <c r="H7" s="141"/>
      <c r="I7" s="142"/>
      <c r="K7" s="93" t="str">
        <f>ג!K7</f>
        <v>משכנתא</v>
      </c>
      <c r="L7" s="110">
        <f>ג!L7</f>
        <v>0</v>
      </c>
      <c r="M7" s="111">
        <f>SUMPRODUCT(($D$6:$D$1503)*($C$6:$C$1503=K7)*($B$6:$B$1503&lt;&gt;'הוראות שימוש'!$D$88))</f>
        <v>0</v>
      </c>
      <c r="N7" s="112">
        <f>ג!N7+$L$1500*(L7-M7)</f>
        <v>0</v>
      </c>
    </row>
    <row r="8" spans="1:14" x14ac:dyDescent="0.2">
      <c r="A8" s="134"/>
      <c r="B8" s="135"/>
      <c r="C8" s="136"/>
      <c r="D8" s="137"/>
      <c r="E8" s="138"/>
      <c r="F8" s="137"/>
      <c r="G8" s="127"/>
      <c r="H8" s="141"/>
      <c r="I8" s="142"/>
      <c r="K8" s="94" t="str">
        <f>ג!K8</f>
        <v>ביטוח משכנתא</v>
      </c>
      <c r="L8" s="113">
        <f>ג!L8</f>
        <v>0</v>
      </c>
      <c r="M8" s="100">
        <f>SUMPRODUCT(($D$6:$D$1503)*($C$6:$C$1503=K8)*($B$6:$B$1503&lt;&gt;'הוראות שימוש'!$D$88))</f>
        <v>0</v>
      </c>
      <c r="N8" s="101">
        <f>ג!N8+$L$1500*(L8-M8)</f>
        <v>0</v>
      </c>
    </row>
    <row r="9" spans="1:14" x14ac:dyDescent="0.2">
      <c r="A9" s="134"/>
      <c r="B9" s="135"/>
      <c r="C9" s="136"/>
      <c r="D9" s="137"/>
      <c r="E9" s="138"/>
      <c r="F9" s="137"/>
      <c r="G9" s="127"/>
      <c r="H9" s="141"/>
      <c r="I9" s="142"/>
      <c r="K9" s="94" t="str">
        <f>ג!K9</f>
        <v>שכר דירה</v>
      </c>
      <c r="L9" s="113">
        <f>ג!L9</f>
        <v>0</v>
      </c>
      <c r="M9" s="100">
        <f>SUMPRODUCT(($D$6:$D$1503)*($C$6:$C$1503=K9)*($B$6:$B$1503&lt;&gt;'הוראות שימוש'!$D$88))</f>
        <v>0</v>
      </c>
      <c r="N9" s="101">
        <f>ג!N9+$L$1500*(L9-M9)</f>
        <v>0</v>
      </c>
    </row>
    <row r="10" spans="1:14" x14ac:dyDescent="0.2">
      <c r="A10" s="134"/>
      <c r="B10" s="135"/>
      <c r="C10" s="136"/>
      <c r="D10" s="137"/>
      <c r="E10" s="138"/>
      <c r="F10" s="137"/>
      <c r="G10" s="127"/>
      <c r="H10" s="141"/>
      <c r="I10" s="142"/>
      <c r="K10" s="94" t="str">
        <f>ג!K10</f>
        <v>מיסי ישוב / ועד בית</v>
      </c>
      <c r="L10" s="113">
        <f>ג!L10</f>
        <v>0</v>
      </c>
      <c r="M10" s="100">
        <f>SUMPRODUCT(($D$6:$D$1503)*($C$6:$C$1503=K10)*($B$6:$B$1503&lt;&gt;'הוראות שימוש'!$D$88))</f>
        <v>0</v>
      </c>
      <c r="N10" s="101">
        <f>ג!N10+$L$1500*(L10-M10)</f>
        <v>0</v>
      </c>
    </row>
    <row r="11" spans="1:14" x14ac:dyDescent="0.2">
      <c r="A11" s="134"/>
      <c r="B11" s="135"/>
      <c r="C11" s="136"/>
      <c r="D11" s="137"/>
      <c r="E11" s="138"/>
      <c r="F11" s="137"/>
      <c r="G11" s="127"/>
      <c r="H11" s="141"/>
      <c r="I11" s="142"/>
      <c r="K11" s="94" t="str">
        <f>ג!K11</f>
        <v>ביטוחים (למעט רכב)</v>
      </c>
      <c r="L11" s="113">
        <f>ג!L11</f>
        <v>0</v>
      </c>
      <c r="M11" s="100">
        <f>SUMPRODUCT(($D$6:$D$1503)*($C$6:$C$1503=K11)*($B$6:$B$1503&lt;&gt;'הוראות שימוש'!$D$88))</f>
        <v>0</v>
      </c>
      <c r="N11" s="101">
        <f>ג!N11+$L$1500*(L11-M11)</f>
        <v>0</v>
      </c>
    </row>
    <row r="12" spans="1:14" x14ac:dyDescent="0.2">
      <c r="A12" s="134"/>
      <c r="B12" s="135"/>
      <c r="C12" s="136"/>
      <c r="D12" s="137"/>
      <c r="E12" s="138"/>
      <c r="F12" s="137"/>
      <c r="G12" s="127"/>
      <c r="H12" s="141"/>
      <c r="I12" s="142"/>
      <c r="K12" s="94" t="str">
        <f>ג!K12</f>
        <v>הוראות קבע לחיסכון</v>
      </c>
      <c r="L12" s="113">
        <f>ג!L12</f>
        <v>0</v>
      </c>
      <c r="M12" s="100">
        <f>SUMPRODUCT(($D$6:$D$1503)*($C$6:$C$1503=K12)*($B$6:$B$1503&lt;&gt;'הוראות שימוש'!$D$88))</f>
        <v>0</v>
      </c>
      <c r="N12" s="101">
        <f>ג!N12+$L$1500*(L12-M12)</f>
        <v>0</v>
      </c>
    </row>
    <row r="13" spans="1:14" x14ac:dyDescent="0.2">
      <c r="A13" s="134"/>
      <c r="B13" s="135"/>
      <c r="C13" s="136"/>
      <c r="D13" s="137"/>
      <c r="E13" s="138"/>
      <c r="F13" s="137"/>
      <c r="G13" s="127"/>
      <c r="H13" s="141"/>
      <c r="I13" s="142"/>
      <c r="K13" s="94" t="str">
        <f>ג!K13</f>
        <v>מנויים</v>
      </c>
      <c r="L13" s="113">
        <f>ג!L13</f>
        <v>0</v>
      </c>
      <c r="M13" s="100">
        <f>SUMPRODUCT(($D$6:$D$1503)*($C$6:$C$1503=K13)*($B$6:$B$1503&lt;&gt;'הוראות שימוש'!$D$88))</f>
        <v>0</v>
      </c>
      <c r="N13" s="101">
        <f>ג!N13+$L$1500*(L13-M13)</f>
        <v>0</v>
      </c>
    </row>
    <row r="14" spans="1:14" x14ac:dyDescent="0.2">
      <c r="A14" s="134"/>
      <c r="B14" s="135"/>
      <c r="C14" s="136"/>
      <c r="D14" s="137"/>
      <c r="E14" s="138"/>
      <c r="F14" s="137"/>
      <c r="G14" s="127"/>
      <c r="H14" s="141"/>
      <c r="I14" s="142"/>
      <c r="K14" s="94" t="str">
        <f>ג!K14</f>
        <v>תרומות בהוראת קבע</v>
      </c>
      <c r="L14" s="113">
        <f>ג!L14</f>
        <v>0</v>
      </c>
      <c r="M14" s="100">
        <f>SUMPRODUCT(($D$6:$D$1503)*($C$6:$C$1503=K14)*($B$6:$B$1503&lt;&gt;'הוראות שימוש'!$D$88))</f>
        <v>0</v>
      </c>
      <c r="N14" s="101">
        <f>ג!N14+$L$1500*(L14-M14)</f>
        <v>0</v>
      </c>
    </row>
    <row r="15" spans="1:14" x14ac:dyDescent="0.2">
      <c r="A15" s="134"/>
      <c r="B15" s="135"/>
      <c r="C15" s="136"/>
      <c r="D15" s="137"/>
      <c r="E15" s="138"/>
      <c r="F15" s="137"/>
      <c r="G15" s="127"/>
      <c r="H15" s="141"/>
      <c r="I15" s="143"/>
      <c r="K15" s="94" t="str">
        <f>ג!K15</f>
        <v>ארנונה / שמירה</v>
      </c>
      <c r="L15" s="113">
        <f>ג!L15</f>
        <v>0</v>
      </c>
      <c r="M15" s="100">
        <f>SUMPRODUCT(($D$6:$D$1503)*($C$6:$C$1503=K15)*($B$6:$B$1503&lt;&gt;'הוראות שימוש'!$D$88))</f>
        <v>0</v>
      </c>
      <c r="N15" s="101">
        <f>ג!N15+$L$1500*(L15-M15)</f>
        <v>0</v>
      </c>
    </row>
    <row r="16" spans="1:14" x14ac:dyDescent="0.2">
      <c r="A16" s="134"/>
      <c r="B16" s="135"/>
      <c r="C16" s="136"/>
      <c r="D16" s="137"/>
      <c r="E16" s="138"/>
      <c r="F16" s="137"/>
      <c r="G16" s="127"/>
      <c r="H16" s="141"/>
      <c r="I16" s="143"/>
      <c r="K16" s="94" t="str">
        <f>ג!K16</f>
        <v>מים וביוב</v>
      </c>
      <c r="L16" s="113">
        <f>ג!L16</f>
        <v>0</v>
      </c>
      <c r="M16" s="100">
        <f>SUMPRODUCT(($D$6:$D$1503)*($C$6:$C$1503=K16)*($B$6:$B$1503&lt;&gt;'הוראות שימוש'!$D$88))</f>
        <v>0</v>
      </c>
      <c r="N16" s="101">
        <f>ג!N16+$L$1500*(L16-M16)</f>
        <v>0</v>
      </c>
    </row>
    <row r="17" spans="1:14" x14ac:dyDescent="0.2">
      <c r="A17" s="134"/>
      <c r="B17" s="135"/>
      <c r="C17" s="136"/>
      <c r="D17" s="137"/>
      <c r="E17" s="138"/>
      <c r="F17" s="137"/>
      <c r="G17" s="127"/>
      <c r="H17" s="141"/>
      <c r="I17" s="143"/>
      <c r="K17" s="94" t="str">
        <f>ג!K17</f>
        <v>חשמל</v>
      </c>
      <c r="L17" s="113">
        <f>ג!L17</f>
        <v>0</v>
      </c>
      <c r="M17" s="100">
        <f>SUMPRODUCT(($D$6:$D$1503)*($C$6:$C$1503=K17)*($B$6:$B$1503&lt;&gt;'הוראות שימוש'!$D$88))</f>
        <v>0</v>
      </c>
      <c r="N17" s="101">
        <f>ג!N17+$L$1500*(L17-M17)</f>
        <v>0</v>
      </c>
    </row>
    <row r="18" spans="1:14" x14ac:dyDescent="0.2">
      <c r="A18" s="134"/>
      <c r="B18" s="135"/>
      <c r="C18" s="136"/>
      <c r="D18" s="137"/>
      <c r="E18" s="138"/>
      <c r="F18" s="137"/>
      <c r="G18" s="127"/>
      <c r="H18" s="141"/>
      <c r="I18" s="143"/>
      <c r="K18" s="94" t="str">
        <f>ג!K18</f>
        <v>גז</v>
      </c>
      <c r="L18" s="113">
        <f>ג!L18</f>
        <v>0</v>
      </c>
      <c r="M18" s="100">
        <f>SUMPRODUCT(($D$6:$D$1503)*($C$6:$C$1503=K18)*($B$6:$B$1503&lt;&gt;'הוראות שימוש'!$D$88))</f>
        <v>0</v>
      </c>
      <c r="N18" s="101">
        <f>ג!N18+$L$1500*(L18-M18)</f>
        <v>0</v>
      </c>
    </row>
    <row r="19" spans="1:14" x14ac:dyDescent="0.2">
      <c r="A19" s="134"/>
      <c r="B19" s="135"/>
      <c r="C19" s="136"/>
      <c r="D19" s="137"/>
      <c r="E19" s="138"/>
      <c r="F19" s="137"/>
      <c r="G19" s="127"/>
      <c r="H19" s="141"/>
      <c r="I19" s="143"/>
      <c r="K19" s="94" t="str">
        <f>ג!K19</f>
        <v>חימום - סולר, נפט</v>
      </c>
      <c r="L19" s="113">
        <f>ג!L19</f>
        <v>0</v>
      </c>
      <c r="M19" s="100">
        <f>SUMPRODUCT(($D$6:$D$1503)*($C$6:$C$1503=K19)*($B$6:$B$1503&lt;&gt;'הוראות שימוש'!$D$88))</f>
        <v>0</v>
      </c>
      <c r="N19" s="101">
        <f>ג!N19+$L$1500*(L19-M19)</f>
        <v>0</v>
      </c>
    </row>
    <row r="20" spans="1:14" x14ac:dyDescent="0.2">
      <c r="A20" s="134"/>
      <c r="B20" s="135"/>
      <c r="C20" s="136"/>
      <c r="D20" s="137"/>
      <c r="E20" s="138"/>
      <c r="F20" s="137"/>
      <c r="G20" s="127"/>
      <c r="H20" s="141"/>
      <c r="I20" s="143"/>
      <c r="K20" s="94" t="str">
        <f>ג!K20</f>
        <v>חינוך</v>
      </c>
      <c r="L20" s="113">
        <f>ג!L20</f>
        <v>0</v>
      </c>
      <c r="M20" s="100">
        <f>SUMPRODUCT(($D$6:$D$1503)*($C$6:$C$1503=K20)*($B$6:$B$1503&lt;&gt;'הוראות שימוש'!$D$88))</f>
        <v>0</v>
      </c>
      <c r="N20" s="101">
        <f>ג!N20+$L$1500*(L20-M20)</f>
        <v>0</v>
      </c>
    </row>
    <row r="21" spans="1:14" x14ac:dyDescent="0.2">
      <c r="A21" s="134"/>
      <c r="B21" s="135"/>
      <c r="C21" s="136"/>
      <c r="D21" s="137"/>
      <c r="E21" s="138"/>
      <c r="F21" s="137"/>
      <c r="G21" s="127"/>
      <c r="H21" s="141"/>
      <c r="I21" s="143"/>
      <c r="K21" s="94" t="str">
        <f>ג!K21</f>
        <v>חוגים, קייטנות ובריכה</v>
      </c>
      <c r="L21" s="113">
        <f>ג!L21</f>
        <v>0</v>
      </c>
      <c r="M21" s="100">
        <f>SUMPRODUCT(($D$6:$D$1503)*($C$6:$C$1503=K21)*($B$6:$B$1503&lt;&gt;'הוראות שימוש'!$D$88))</f>
        <v>0</v>
      </c>
      <c r="N21" s="101">
        <f>ג!N21+$L$1500*(L21-M21)</f>
        <v>0</v>
      </c>
    </row>
    <row r="22" spans="1:14" x14ac:dyDescent="0.2">
      <c r="A22" s="134"/>
      <c r="B22" s="135"/>
      <c r="C22" s="136"/>
      <c r="D22" s="137"/>
      <c r="E22" s="138"/>
      <c r="F22" s="137"/>
      <c r="G22" s="127"/>
      <c r="H22" s="141"/>
      <c r="I22" s="143"/>
      <c r="K22" s="94" t="str">
        <f>ג!K22</f>
        <v>ביטוח רכב + טסט</v>
      </c>
      <c r="L22" s="113">
        <f>ג!L22</f>
        <v>0</v>
      </c>
      <c r="M22" s="100">
        <f>SUMPRODUCT(($D$6:$D$1503)*($C$6:$C$1503=K22)*($B$6:$B$1503&lt;&gt;'הוראות שימוש'!$D$88))</f>
        <v>0</v>
      </c>
      <c r="N22" s="101">
        <f>ג!N22+$L$1500*(L22-M22)</f>
        <v>0</v>
      </c>
    </row>
    <row r="23" spans="1:14" x14ac:dyDescent="0.2">
      <c r="A23" s="134"/>
      <c r="B23" s="135"/>
      <c r="C23" s="136"/>
      <c r="D23" s="137"/>
      <c r="E23" s="138"/>
      <c r="F23" s="137"/>
      <c r="G23" s="127"/>
      <c r="H23" s="141"/>
      <c r="I23" s="143"/>
      <c r="K23" s="94" t="str">
        <f>ג!K23</f>
        <v>תיקוני רכב</v>
      </c>
      <c r="L23" s="113">
        <f>ג!L23</f>
        <v>0</v>
      </c>
      <c r="M23" s="100">
        <f>SUMPRODUCT(($D$6:$D$1503)*($C$6:$C$1503=K23)*($B$6:$B$1503&lt;&gt;'הוראות שימוש'!$D$88))</f>
        <v>0</v>
      </c>
      <c r="N23" s="101">
        <f>ג!N23+$L$1500*(L23-M23)</f>
        <v>0</v>
      </c>
    </row>
    <row r="24" spans="1:14" ht="15" customHeight="1" x14ac:dyDescent="0.2">
      <c r="A24" s="134"/>
      <c r="B24" s="135"/>
      <c r="C24" s="136"/>
      <c r="D24" s="137"/>
      <c r="E24" s="138"/>
      <c r="F24" s="137"/>
      <c r="G24" s="127"/>
      <c r="H24" s="141"/>
      <c r="I24" s="143"/>
      <c r="K24" s="94" t="str">
        <f>ג!K24</f>
        <v>ביגוד והנעלה</v>
      </c>
      <c r="L24" s="113">
        <f>ג!L24</f>
        <v>0</v>
      </c>
      <c r="M24" s="100">
        <f>SUMPRODUCT(($D$6:$D$1503)*($C$6:$C$1503=K24)*($B$6:$B$1503&lt;&gt;'הוראות שימוש'!$D$88))</f>
        <v>0</v>
      </c>
      <c r="N24" s="101">
        <f>ג!N24+$L$1500*(L24-M24)</f>
        <v>0</v>
      </c>
    </row>
    <row r="25" spans="1:14" x14ac:dyDescent="0.2">
      <c r="A25" s="134"/>
      <c r="B25" s="135"/>
      <c r="C25" s="136"/>
      <c r="D25" s="137"/>
      <c r="E25" s="138"/>
      <c r="F25" s="137"/>
      <c r="G25" s="127"/>
      <c r="H25" s="141"/>
      <c r="I25" s="143"/>
      <c r="K25" s="94" t="str">
        <f>ג!K25</f>
        <v>בריאות</v>
      </c>
      <c r="L25" s="113">
        <f>ג!L25</f>
        <v>0</v>
      </c>
      <c r="M25" s="100">
        <f>SUMPRODUCT(($D$6:$D$1503)*($C$6:$C$1503=K25)*($B$6:$B$1503&lt;&gt;'הוראות שימוש'!$D$88))</f>
        <v>0</v>
      </c>
      <c r="N25" s="101">
        <f>ג!N25+$L$1500*(L25-M25)</f>
        <v>0</v>
      </c>
    </row>
    <row r="26" spans="1:14" x14ac:dyDescent="0.2">
      <c r="A26" s="134"/>
      <c r="B26" s="135"/>
      <c r="C26" s="136"/>
      <c r="D26" s="137"/>
      <c r="E26" s="138"/>
      <c r="F26" s="137"/>
      <c r="G26" s="127"/>
      <c r="H26" s="141"/>
      <c r="I26" s="143"/>
      <c r="K26" s="94" t="str">
        <f>ג!K26</f>
        <v>עמלות וריביות בנקים</v>
      </c>
      <c r="L26" s="113">
        <f>ג!L26</f>
        <v>0</v>
      </c>
      <c r="M26" s="100">
        <f>SUMPRODUCT(($D$6:$D$1503)*($C$6:$C$1503=K26)*($B$6:$B$1503&lt;&gt;'הוראות שימוש'!$D$88))</f>
        <v>0</v>
      </c>
      <c r="N26" s="101">
        <f>ג!N26+$L$1500*(L26-M26)</f>
        <v>0</v>
      </c>
    </row>
    <row r="27" spans="1:14" x14ac:dyDescent="0.2">
      <c r="A27" s="134"/>
      <c r="B27" s="135"/>
      <c r="C27" s="136"/>
      <c r="D27" s="137"/>
      <c r="E27" s="138"/>
      <c r="F27" s="137"/>
      <c r="G27" s="127"/>
      <c r="H27" s="141"/>
      <c r="I27" s="143"/>
      <c r="K27" s="94" t="str">
        <f>ג!K27</f>
        <v>טיפולי שיניים</v>
      </c>
      <c r="L27" s="113">
        <f>ג!L27</f>
        <v>0</v>
      </c>
      <c r="M27" s="100">
        <f>SUMPRODUCT(($D$6:$D$1503)*($C$6:$C$1503=K27)*($B$6:$B$1503&lt;&gt;'הוראות שימוש'!$D$88))</f>
        <v>0</v>
      </c>
      <c r="N27" s="101">
        <f>ג!N27+$L$1500*(L27-M27)</f>
        <v>0</v>
      </c>
    </row>
    <row r="28" spans="1:14" x14ac:dyDescent="0.2">
      <c r="A28" s="134"/>
      <c r="B28" s="135"/>
      <c r="C28" s="136"/>
      <c r="D28" s="137"/>
      <c r="E28" s="138"/>
      <c r="F28" s="137"/>
      <c r="G28" s="127"/>
      <c r="H28" s="141"/>
      <c r="I28" s="143"/>
      <c r="K28" s="94" t="str">
        <f>ג!K28</f>
        <v>אופטיקה</v>
      </c>
      <c r="L28" s="113">
        <f>ג!L28</f>
        <v>0</v>
      </c>
      <c r="M28" s="100">
        <f>SUMPRODUCT(($D$6:$D$1503)*($C$6:$C$1503=K28)*($B$6:$B$1503&lt;&gt;'הוראות שימוש'!$D$88))</f>
        <v>0</v>
      </c>
      <c r="N28" s="101">
        <f>ג!N28+$L$1500*(L28-M28)</f>
        <v>0</v>
      </c>
    </row>
    <row r="29" spans="1:14" x14ac:dyDescent="0.2">
      <c r="A29" s="134"/>
      <c r="B29" s="135"/>
      <c r="C29" s="136"/>
      <c r="D29" s="137"/>
      <c r="E29" s="138"/>
      <c r="F29" s="137"/>
      <c r="G29" s="127"/>
      <c r="H29" s="141"/>
      <c r="I29" s="143"/>
      <c r="K29" s="94" t="str">
        <f>ג!K29</f>
        <v>חופשה / טיול</v>
      </c>
      <c r="L29" s="113">
        <f>ג!L29</f>
        <v>0</v>
      </c>
      <c r="M29" s="100">
        <f>SUMPRODUCT(($D$6:$D$1503)*($C$6:$C$1503=K29)*($B$6:$B$1503&lt;&gt;'הוראות שימוש'!$D$88))</f>
        <v>0</v>
      </c>
      <c r="N29" s="101">
        <f>ג!N29+$L$1500*(L29-M29)</f>
        <v>0</v>
      </c>
    </row>
    <row r="30" spans="1:14" x14ac:dyDescent="0.2">
      <c r="A30" s="134"/>
      <c r="B30" s="135"/>
      <c r="C30" s="136"/>
      <c r="D30" s="137"/>
      <c r="E30" s="138"/>
      <c r="F30" s="137"/>
      <c r="G30" s="127"/>
      <c r="H30" s="141"/>
      <c r="I30" s="143"/>
      <c r="K30" s="94" t="str">
        <f>ג!K30</f>
        <v>יהדות / חגים</v>
      </c>
      <c r="L30" s="113">
        <f>ג!L30</f>
        <v>0</v>
      </c>
      <c r="M30" s="100">
        <f>SUMPRODUCT(($D$6:$D$1503)*($C$6:$C$1503=K30)*($B$6:$B$1503&lt;&gt;'הוראות שימוש'!$D$88))</f>
        <v>0</v>
      </c>
      <c r="N30" s="101">
        <f>ג!N30+$L$1500*(L30-M30)</f>
        <v>0</v>
      </c>
    </row>
    <row r="31" spans="1:14" x14ac:dyDescent="0.2">
      <c r="A31" s="134"/>
      <c r="B31" s="135"/>
      <c r="C31" s="136"/>
      <c r="D31" s="137"/>
      <c r="E31" s="138"/>
      <c r="F31" s="137"/>
      <c r="G31" s="127"/>
      <c r="H31" s="141"/>
      <c r="I31" s="143"/>
      <c r="K31" s="94" t="str">
        <f>ג!K31</f>
        <v>מתנות לאירועים ושמחות</v>
      </c>
      <c r="L31" s="113">
        <f>ג!L31</f>
        <v>0</v>
      </c>
      <c r="M31" s="100">
        <f>SUMPRODUCT(($D$6:$D$1503)*($C$6:$C$1503=K31)*($B$6:$B$1503&lt;&gt;'הוראות שימוש'!$D$88))</f>
        <v>0</v>
      </c>
      <c r="N31" s="101">
        <f>ג!N31+$L$1500*(L31-M31)</f>
        <v>0</v>
      </c>
    </row>
    <row r="32" spans="1:14" x14ac:dyDescent="0.2">
      <c r="A32" s="134"/>
      <c r="B32" s="135"/>
      <c r="C32" s="136"/>
      <c r="D32" s="137"/>
      <c r="E32" s="138"/>
      <c r="F32" s="137"/>
      <c r="G32" s="127"/>
      <c r="H32" s="141"/>
      <c r="I32" s="143"/>
      <c r="K32" s="94" t="str">
        <f>ג!K32</f>
        <v>רכישות ושירותים</v>
      </c>
      <c r="L32" s="113">
        <f>ג!L32</f>
        <v>0</v>
      </c>
      <c r="M32" s="100">
        <f>SUMPRODUCT(($D$6:$D$1503)*($C$6:$C$1503=K32)*($B$6:$B$1503&lt;&gt;'הוראות שימוש'!$D$88))</f>
        <v>0</v>
      </c>
      <c r="N32" s="101">
        <f>ג!N32+$L$1500*(L32-M32)</f>
        <v>0</v>
      </c>
    </row>
    <row r="33" spans="1:14" x14ac:dyDescent="0.2">
      <c r="A33" s="134"/>
      <c r="B33" s="135"/>
      <c r="C33" s="136"/>
      <c r="D33" s="137"/>
      <c r="E33" s="138"/>
      <c r="F33" s="137"/>
      <c r="G33" s="127"/>
      <c r="H33" s="141"/>
      <c r="I33" s="143"/>
      <c r="K33" s="94" t="str">
        <f>ג!K33</f>
        <v>תספורת וקוסמטיקה</v>
      </c>
      <c r="L33" s="113">
        <f>ג!L33</f>
        <v>0</v>
      </c>
      <c r="M33" s="100">
        <f>SUMPRODUCT(($D$6:$D$1503)*($C$6:$C$1503=K33)*($B$6:$B$1503&lt;&gt;'הוראות שימוש'!$D$88))</f>
        <v>0</v>
      </c>
      <c r="N33" s="101">
        <f>ג!N33+$L$1500*(L33-M33)</f>
        <v>0</v>
      </c>
    </row>
    <row r="34" spans="1:14" x14ac:dyDescent="0.2">
      <c r="A34" s="134"/>
      <c r="B34" s="135"/>
      <c r="C34" s="136"/>
      <c r="D34" s="137"/>
      <c r="E34" s="138"/>
      <c r="F34" s="137"/>
      <c r="G34" s="127"/>
      <c r="H34" s="141"/>
      <c r="I34" s="143"/>
      <c r="K34" s="94" t="str">
        <f>ג!K34</f>
        <v>ביטוח לאומי (למי שלא עובד)</v>
      </c>
      <c r="L34" s="113">
        <f>ג!L34</f>
        <v>0</v>
      </c>
      <c r="M34" s="100">
        <f>SUMPRODUCT(($D$6:$D$1503)*($C$6:$C$1503=K34)*($B$6:$B$1503&lt;&gt;'הוראות שימוש'!$D$88))</f>
        <v>0</v>
      </c>
      <c r="N34" s="101">
        <f>ג!N34+$L$1500*(L34-M34)</f>
        <v>0</v>
      </c>
    </row>
    <row r="35" spans="1:14" x14ac:dyDescent="0.2">
      <c r="A35" s="134"/>
      <c r="B35" s="135"/>
      <c r="C35" s="136"/>
      <c r="D35" s="137"/>
      <c r="E35" s="138"/>
      <c r="F35" s="137"/>
      <c r="G35" s="127"/>
      <c r="H35" s="141"/>
      <c r="I35" s="143"/>
      <c r="K35" s="94" t="str">
        <f>ג!K35</f>
        <v>מזון</v>
      </c>
      <c r="L35" s="113">
        <f>ג!L35</f>
        <v>0</v>
      </c>
      <c r="M35" s="100">
        <f>SUMPRODUCT(($D$6:$D$1503)*($C$6:$C$1503=K35)*($B$6:$B$1503&lt;&gt;'הוראות שימוש'!$D$88))</f>
        <v>0</v>
      </c>
      <c r="N35" s="101">
        <f>ג!N35+$L$1500*(L35-M35)</f>
        <v>0</v>
      </c>
    </row>
    <row r="36" spans="1:14" x14ac:dyDescent="0.2">
      <c r="A36" s="134"/>
      <c r="B36" s="135"/>
      <c r="C36" s="136"/>
      <c r="D36" s="137"/>
      <c r="E36" s="138"/>
      <c r="F36" s="137"/>
      <c r="G36" s="127"/>
      <c r="H36" s="141"/>
      <c r="I36" s="143"/>
      <c r="K36" s="94" t="str">
        <f>ג!K36</f>
        <v>תחבורה ציבורית</v>
      </c>
      <c r="L36" s="113">
        <f>ג!L36</f>
        <v>0</v>
      </c>
      <c r="M36" s="100">
        <f>SUMPRODUCT(($D$6:$D$1503)*($C$6:$C$1503=K36)*($B$6:$B$1503&lt;&gt;'הוראות שימוש'!$D$88))</f>
        <v>0</v>
      </c>
      <c r="N36" s="101">
        <f>ג!N36+$L$1500*(L36-M36)</f>
        <v>0</v>
      </c>
    </row>
    <row r="37" spans="1:14" x14ac:dyDescent="0.2">
      <c r="A37" s="134"/>
      <c r="B37" s="135"/>
      <c r="C37" s="136"/>
      <c r="D37" s="137"/>
      <c r="E37" s="138"/>
      <c r="F37" s="137"/>
      <c r="G37" s="127"/>
      <c r="H37" s="141"/>
      <c r="I37" s="143"/>
      <c r="K37" s="94" t="str">
        <f>ג!K37</f>
        <v>דלק וחניה</v>
      </c>
      <c r="L37" s="113">
        <f>ג!L37</f>
        <v>0</v>
      </c>
      <c r="M37" s="100">
        <f>SUMPRODUCT(($D$6:$D$1503)*($C$6:$C$1503=K37)*($B$6:$B$1503&lt;&gt;'הוראות שימוש'!$D$88))</f>
        <v>0</v>
      </c>
      <c r="N37" s="101">
        <f>ג!N37+$L$1500*(L37-M37)</f>
        <v>0</v>
      </c>
    </row>
    <row r="38" spans="1:14" x14ac:dyDescent="0.2">
      <c r="A38" s="134"/>
      <c r="B38" s="135"/>
      <c r="C38" s="136"/>
      <c r="D38" s="137"/>
      <c r="E38" s="138"/>
      <c r="F38" s="137"/>
      <c r="G38" s="127"/>
      <c r="H38" s="141"/>
      <c r="I38" s="143"/>
      <c r="K38" s="94" t="str">
        <f>ג!K38</f>
        <v>טלפון נייח</v>
      </c>
      <c r="L38" s="113">
        <f>ג!L38</f>
        <v>0</v>
      </c>
      <c r="M38" s="100">
        <f>SUMPRODUCT(($D$6:$D$1503)*($C$6:$C$1503=K38)*($B$6:$B$1503&lt;&gt;'הוראות שימוש'!$D$88))</f>
        <v>0</v>
      </c>
      <c r="N38" s="101">
        <f>ג!N38+$L$1500*(L38-M38)</f>
        <v>0</v>
      </c>
    </row>
    <row r="39" spans="1:14" x14ac:dyDescent="0.2">
      <c r="A39" s="134"/>
      <c r="B39" s="135"/>
      <c r="C39" s="136"/>
      <c r="D39" s="137"/>
      <c r="E39" s="138"/>
      <c r="F39" s="137"/>
      <c r="G39" s="127"/>
      <c r="H39" s="141"/>
      <c r="I39" s="143"/>
      <c r="K39" s="94" t="str">
        <f>ג!K39</f>
        <v>טלפון נייד</v>
      </c>
      <c r="L39" s="113">
        <f>ג!L39</f>
        <v>0</v>
      </c>
      <c r="M39" s="100">
        <f>SUMPRODUCT(($D$6:$D$1503)*($C$6:$C$1503=K39)*($B$6:$B$1503&lt;&gt;'הוראות שימוש'!$D$88))</f>
        <v>0</v>
      </c>
      <c r="N39" s="101">
        <f>ג!N39+$L$1500*(L39-M39)</f>
        <v>0</v>
      </c>
    </row>
    <row r="40" spans="1:14" x14ac:dyDescent="0.2">
      <c r="A40" s="134"/>
      <c r="B40" s="135"/>
      <c r="C40" s="136"/>
      <c r="D40" s="137"/>
      <c r="E40" s="138"/>
      <c r="F40" s="137"/>
      <c r="G40" s="127"/>
      <c r="H40" s="141"/>
      <c r="I40" s="143"/>
      <c r="K40" s="94" t="str">
        <f>ג!K40</f>
        <v>תיקונים בבית / במכשירים</v>
      </c>
      <c r="L40" s="113">
        <f>ג!L40</f>
        <v>0</v>
      </c>
      <c r="M40" s="100">
        <f>SUMPRODUCT(($D$6:$D$1503)*($C$6:$C$1503=K40)*($B$6:$B$1503&lt;&gt;'הוראות שימוש'!$D$88))</f>
        <v>0</v>
      </c>
      <c r="N40" s="101">
        <f>ג!N40+$L$1500*(L40-M40)</f>
        <v>0</v>
      </c>
    </row>
    <row r="41" spans="1:14" x14ac:dyDescent="0.2">
      <c r="A41" s="134"/>
      <c r="B41" s="135"/>
      <c r="C41" s="136"/>
      <c r="D41" s="137"/>
      <c r="E41" s="138"/>
      <c r="F41" s="137"/>
      <c r="G41" s="127"/>
      <c r="H41" s="141"/>
      <c r="I41" s="143"/>
      <c r="K41" s="94" t="str">
        <f>ג!K41</f>
        <v>עוזרת / שמרטף</v>
      </c>
      <c r="L41" s="113">
        <f>ג!L41</f>
        <v>0</v>
      </c>
      <c r="M41" s="100">
        <f>SUMPRODUCT(($D$6:$D$1503)*($C$6:$C$1503=K41)*($B$6:$B$1503&lt;&gt;'הוראות שימוש'!$D$88))</f>
        <v>0</v>
      </c>
      <c r="N41" s="101">
        <f>ג!N41+$L$1500*(L41-M41)</f>
        <v>0</v>
      </c>
    </row>
    <row r="42" spans="1:14" x14ac:dyDescent="0.2">
      <c r="A42" s="134"/>
      <c r="B42" s="135"/>
      <c r="C42" s="136"/>
      <c r="D42" s="137"/>
      <c r="E42" s="138"/>
      <c r="F42" s="137"/>
      <c r="G42" s="127"/>
      <c r="H42" s="141"/>
      <c r="I42" s="143"/>
      <c r="K42" s="94" t="str">
        <f>ג!K42</f>
        <v>סיגריות</v>
      </c>
      <c r="L42" s="113">
        <f>ג!L42</f>
        <v>0</v>
      </c>
      <c r="M42" s="100">
        <f>SUMPRODUCT(($D$6:$D$1503)*($C$6:$C$1503=K42)*($B$6:$B$1503&lt;&gt;'הוראות שימוש'!$D$88))</f>
        <v>0</v>
      </c>
      <c r="N42" s="101">
        <f>ג!N42+$L$1500*(L42-M42)</f>
        <v>0</v>
      </c>
    </row>
    <row r="43" spans="1:14" x14ac:dyDescent="0.2">
      <c r="A43" s="134"/>
      <c r="B43" s="135"/>
      <c r="C43" s="136"/>
      <c r="D43" s="137"/>
      <c r="E43" s="138"/>
      <c r="F43" s="137"/>
      <c r="G43" s="127"/>
      <c r="H43" s="141"/>
      <c r="I43" s="143"/>
      <c r="K43" s="94" t="str">
        <f>ג!K43</f>
        <v>דברים נוספים</v>
      </c>
      <c r="L43" s="113">
        <f>ג!L43</f>
        <v>0</v>
      </c>
      <c r="M43" s="100">
        <f>SUMPRODUCT(($D$6:$D$1503)*($C$6:$C$1503=K43)*($B$6:$B$1503&lt;&gt;'הוראות שימוש'!$D$88))</f>
        <v>0</v>
      </c>
      <c r="N43" s="101">
        <f>ג!N43+$L$1500*(L43-M43)</f>
        <v>0</v>
      </c>
    </row>
    <row r="44" spans="1:14" x14ac:dyDescent="0.2">
      <c r="A44" s="134"/>
      <c r="B44" s="135"/>
      <c r="C44" s="136"/>
      <c r="D44" s="137"/>
      <c r="E44" s="138"/>
      <c r="F44" s="137"/>
      <c r="G44" s="127"/>
      <c r="H44" s="141"/>
      <c r="I44" s="143"/>
      <c r="J44" s="6" t="s">
        <v>42</v>
      </c>
      <c r="K44" s="94" t="str">
        <f>ג!K44</f>
        <v>הוצאות - מותאם אישית1</v>
      </c>
      <c r="L44" s="113">
        <f>ג!L44</f>
        <v>0</v>
      </c>
      <c r="M44" s="100">
        <f>SUMPRODUCT(($D$6:$D$1503)*($C$6:$C$1503=K44)*($B$6:$B$1503&lt;&gt;'הוראות שימוש'!$D$88))</f>
        <v>0</v>
      </c>
      <c r="N44" s="101">
        <f>ג!N44+$L$1500*(L44-M44)</f>
        <v>0</v>
      </c>
    </row>
    <row r="45" spans="1:14" x14ac:dyDescent="0.2">
      <c r="A45" s="134"/>
      <c r="B45" s="135"/>
      <c r="C45" s="136"/>
      <c r="D45" s="137"/>
      <c r="E45" s="138"/>
      <c r="F45" s="137"/>
      <c r="G45" s="127"/>
      <c r="H45" s="141"/>
      <c r="I45" s="143"/>
      <c r="K45" s="94" t="str">
        <f>ג!K45</f>
        <v>הוצאות - מותאם אישית2</v>
      </c>
      <c r="L45" s="113">
        <f>ג!L45</f>
        <v>0</v>
      </c>
      <c r="M45" s="100">
        <f>SUMPRODUCT(($D$6:$D$1503)*($C$6:$C$1503=K45)*($B$6:$B$1503&lt;&gt;'הוראות שימוש'!$D$88))</f>
        <v>0</v>
      </c>
      <c r="N45" s="101">
        <f>ג!N45+$L$1500*(L45-M45)</f>
        <v>0</v>
      </c>
    </row>
    <row r="46" spans="1:14" x14ac:dyDescent="0.2">
      <c r="A46" s="134"/>
      <c r="B46" s="135"/>
      <c r="C46" s="136"/>
      <c r="D46" s="137"/>
      <c r="E46" s="138"/>
      <c r="F46" s="137"/>
      <c r="G46" s="127"/>
      <c r="H46" s="141"/>
      <c r="I46" s="143"/>
      <c r="K46" s="94" t="str">
        <f>ג!K46</f>
        <v>הוצאות - מותאם אישית3</v>
      </c>
      <c r="L46" s="113">
        <f>ג!L46</f>
        <v>0</v>
      </c>
      <c r="M46" s="100">
        <f>SUMPRODUCT(($D$6:$D$1503)*($C$6:$C$1503=K46)*($B$6:$B$1503&lt;&gt;'הוראות שימוש'!$D$88))</f>
        <v>0</v>
      </c>
      <c r="N46" s="101">
        <f>ג!N46+$L$1500*(L46-M46)</f>
        <v>0</v>
      </c>
    </row>
    <row r="47" spans="1:14" x14ac:dyDescent="0.2">
      <c r="A47" s="134"/>
      <c r="B47" s="135"/>
      <c r="C47" s="136"/>
      <c r="D47" s="137"/>
      <c r="E47" s="138"/>
      <c r="F47" s="137"/>
      <c r="G47" s="127"/>
      <c r="H47" s="141"/>
      <c r="I47" s="143"/>
      <c r="K47" s="94" t="str">
        <f>ג!K47</f>
        <v>הוצאות - מותאם אישית4</v>
      </c>
      <c r="L47" s="113">
        <f>ג!L47</f>
        <v>0</v>
      </c>
      <c r="M47" s="100">
        <f>SUMPRODUCT(($D$6:$D$1503)*($C$6:$C$1503=K47)*($B$6:$B$1503&lt;&gt;'הוראות שימוש'!$D$88))</f>
        <v>0</v>
      </c>
      <c r="N47" s="101">
        <f>ג!N47+$L$1500*(L47-M47)</f>
        <v>0</v>
      </c>
    </row>
    <row r="48" spans="1:14" x14ac:dyDescent="0.2">
      <c r="A48" s="134"/>
      <c r="B48" s="135"/>
      <c r="C48" s="136"/>
      <c r="D48" s="137"/>
      <c r="E48" s="138"/>
      <c r="F48" s="137"/>
      <c r="G48" s="127"/>
      <c r="H48" s="141"/>
      <c r="I48" s="143"/>
      <c r="K48" s="94" t="str">
        <f>ג!K48</f>
        <v>הוצאות - מותאם אישית5</v>
      </c>
      <c r="L48" s="113">
        <f>ג!L48</f>
        <v>0</v>
      </c>
      <c r="M48" s="100">
        <f>SUMPRODUCT(($D$6:$D$1503)*($C$6:$C$1503=K48)*($B$6:$B$1503&lt;&gt;'הוראות שימוש'!$D$88))</f>
        <v>0</v>
      </c>
      <c r="N48" s="101">
        <f>ג!N48+$L$1500*(L48-M48)</f>
        <v>0</v>
      </c>
    </row>
    <row r="49" spans="1:14" x14ac:dyDescent="0.2">
      <c r="A49" s="134"/>
      <c r="B49" s="135"/>
      <c r="C49" s="136"/>
      <c r="D49" s="137"/>
      <c r="E49" s="138"/>
      <c r="F49" s="137"/>
      <c r="G49" s="127"/>
      <c r="H49" s="141"/>
      <c r="I49" s="143"/>
      <c r="K49" s="94" t="str">
        <f>ג!K49</f>
        <v>הוצאות - מותאם אישית6</v>
      </c>
      <c r="L49" s="113">
        <f>ג!L49</f>
        <v>0</v>
      </c>
      <c r="M49" s="100">
        <f>SUMPRODUCT(($D$6:$D$1503)*($C$6:$C$1503=K49)*($B$6:$B$1503&lt;&gt;'הוראות שימוש'!$D$88))</f>
        <v>0</v>
      </c>
      <c r="N49" s="101">
        <f>ג!N49+$L$1500*(L49-M49)</f>
        <v>0</v>
      </c>
    </row>
    <row r="50" spans="1:14" ht="15.75" thickBot="1" x14ac:dyDescent="0.25">
      <c r="A50" s="134"/>
      <c r="B50" s="135"/>
      <c r="C50" s="136"/>
      <c r="D50" s="137"/>
      <c r="E50" s="138"/>
      <c r="F50" s="137"/>
      <c r="G50" s="127"/>
      <c r="H50" s="141"/>
      <c r="I50" s="143"/>
      <c r="K50" s="44" t="str">
        <f>ג!K50</f>
        <v>החזרי חובות</v>
      </c>
      <c r="L50" s="74">
        <f>ג!L50</f>
        <v>0</v>
      </c>
      <c r="M50" s="4">
        <f>SUMPRODUCT(($D$6:$D$1503)*($C$6:$C$1503=K50)*($B$6:$B$1503&lt;&gt;'הוראות שימוש'!$D$88))</f>
        <v>0</v>
      </c>
      <c r="N50" s="56">
        <f>ג!N50+$L$1500*(L50-M50)</f>
        <v>0</v>
      </c>
    </row>
    <row r="51" spans="1:14" ht="16.5" thickBot="1" x14ac:dyDescent="0.3">
      <c r="A51" s="134"/>
      <c r="B51" s="135"/>
      <c r="C51" s="136"/>
      <c r="D51" s="137"/>
      <c r="E51" s="138"/>
      <c r="F51" s="137"/>
      <c r="G51" s="127"/>
      <c r="H51" s="141"/>
      <c r="I51" s="143"/>
      <c r="K51" s="41"/>
      <c r="L51" s="75"/>
      <c r="M51" s="41"/>
      <c r="N51" s="57"/>
    </row>
    <row r="52" spans="1:14" ht="15.75" x14ac:dyDescent="0.25">
      <c r="A52" s="134"/>
      <c r="B52" s="135"/>
      <c r="C52" s="136"/>
      <c r="D52" s="137"/>
      <c r="E52" s="138"/>
      <c r="F52" s="137"/>
      <c r="G52" s="127"/>
      <c r="H52" s="141"/>
      <c r="I52" s="143"/>
      <c r="J52" s="116"/>
      <c r="K52" s="45" t="s">
        <v>0</v>
      </c>
      <c r="L52" s="76" t="s">
        <v>45</v>
      </c>
      <c r="M52" s="30" t="s">
        <v>48</v>
      </c>
      <c r="N52" s="58" t="s">
        <v>46</v>
      </c>
    </row>
    <row r="53" spans="1:14" x14ac:dyDescent="0.2">
      <c r="A53" s="134"/>
      <c r="B53" s="135"/>
      <c r="C53" s="136"/>
      <c r="D53" s="137"/>
      <c r="E53" s="138"/>
      <c r="F53" s="137"/>
      <c r="G53" s="127"/>
      <c r="H53" s="141"/>
      <c r="I53" s="143"/>
      <c r="K53" s="102" t="str">
        <f>ג!K53</f>
        <v>שכר עבודה 1</v>
      </c>
      <c r="L53" s="114">
        <f>ג!L53</f>
        <v>0</v>
      </c>
      <c r="M53" s="104">
        <f>SUMPRODUCT(($D$6:$D$1503)*($C$6:$C$1503=K53)*($B$6:$B$1503='הוראות שימוש'!$D$88))</f>
        <v>0</v>
      </c>
      <c r="N53" s="104">
        <f>ג!N53+$L$1500*(M53-L53)</f>
        <v>0</v>
      </c>
    </row>
    <row r="54" spans="1:14" x14ac:dyDescent="0.2">
      <c r="A54" s="134"/>
      <c r="B54" s="135"/>
      <c r="C54" s="136"/>
      <c r="D54" s="137"/>
      <c r="E54" s="138"/>
      <c r="F54" s="137"/>
      <c r="G54" s="127"/>
      <c r="H54" s="141"/>
      <c r="I54" s="143"/>
      <c r="K54" s="106" t="str">
        <f>ג!K54</f>
        <v>שכר עבודה 2</v>
      </c>
      <c r="L54" s="115">
        <f>ג!L54</f>
        <v>0</v>
      </c>
      <c r="M54" s="108">
        <f>SUMPRODUCT(($D$6:$D$1503)*($C$6:$C$1503=K54)*($B$6:$B$1503='הוראות שימוש'!$D$88))</f>
        <v>0</v>
      </c>
      <c r="N54" s="109">
        <f>ג!N54+$L$1500*(M54-L54)</f>
        <v>0</v>
      </c>
    </row>
    <row r="55" spans="1:14" x14ac:dyDescent="0.2">
      <c r="A55" s="134"/>
      <c r="B55" s="135"/>
      <c r="C55" s="136"/>
      <c r="D55" s="137"/>
      <c r="E55" s="138"/>
      <c r="F55" s="137"/>
      <c r="G55" s="127"/>
      <c r="H55" s="141"/>
      <c r="I55" s="143"/>
      <c r="K55" s="106" t="str">
        <f>ג!K55</f>
        <v>שכר עבודה 3</v>
      </c>
      <c r="L55" s="115">
        <f>ג!L55</f>
        <v>0</v>
      </c>
      <c r="M55" s="108">
        <f>SUMPRODUCT(($D$6:$D$1503)*($C$6:$C$1503=K55)*($B$6:$B$1503='הוראות שימוש'!$D$88))</f>
        <v>0</v>
      </c>
      <c r="N55" s="109">
        <f>ג!N55+$L$1500*(M55-L55)</f>
        <v>0</v>
      </c>
    </row>
    <row r="56" spans="1:14" x14ac:dyDescent="0.2">
      <c r="A56" s="134"/>
      <c r="B56" s="135"/>
      <c r="C56" s="136"/>
      <c r="D56" s="137"/>
      <c r="E56" s="138"/>
      <c r="F56" s="137"/>
      <c r="G56" s="127"/>
      <c r="H56" s="141"/>
      <c r="I56" s="143"/>
      <c r="K56" s="106" t="str">
        <f>ג!K56</f>
        <v>שכר עבודה 4</v>
      </c>
      <c r="L56" s="115">
        <f>ג!L56</f>
        <v>0</v>
      </c>
      <c r="M56" s="108">
        <f>SUMPRODUCT(($D$6:$D$1503)*($C$6:$C$1503=K56)*($B$6:$B$1503='הוראות שימוש'!$D$88))</f>
        <v>0</v>
      </c>
      <c r="N56" s="109">
        <f>ג!N56+$L$1500*(M56-L56)</f>
        <v>0</v>
      </c>
    </row>
    <row r="57" spans="1:14" x14ac:dyDescent="0.2">
      <c r="A57" s="134"/>
      <c r="B57" s="135"/>
      <c r="C57" s="136"/>
      <c r="D57" s="137"/>
      <c r="E57" s="138"/>
      <c r="F57" s="137"/>
      <c r="G57" s="127"/>
      <c r="H57" s="141"/>
      <c r="I57" s="143"/>
      <c r="K57" s="106" t="str">
        <f>ג!K57</f>
        <v>קצבת ילדים</v>
      </c>
      <c r="L57" s="115">
        <f>ג!L57</f>
        <v>0</v>
      </c>
      <c r="M57" s="108">
        <f>SUMPRODUCT(($D$6:$D$1503)*($C$6:$C$1503=K57)*($B$6:$B$1503='הוראות שימוש'!$D$88))</f>
        <v>0</v>
      </c>
      <c r="N57" s="109">
        <f>ג!N57+$L$1500*(M57-L57)</f>
        <v>0</v>
      </c>
    </row>
    <row r="58" spans="1:14" x14ac:dyDescent="0.2">
      <c r="A58" s="134"/>
      <c r="B58" s="135"/>
      <c r="C58" s="136"/>
      <c r="D58" s="137"/>
      <c r="E58" s="138"/>
      <c r="F58" s="137"/>
      <c r="G58" s="127"/>
      <c r="H58" s="141"/>
      <c r="I58" s="143"/>
      <c r="K58" s="106" t="str">
        <f>ג!K58</f>
        <v>קצבאות נוספות</v>
      </c>
      <c r="L58" s="115">
        <f>ג!L58</f>
        <v>0</v>
      </c>
      <c r="M58" s="108">
        <f>SUMPRODUCT(($D$6:$D$1503)*($C$6:$C$1503=K58)*($B$6:$B$1503='הוראות שימוש'!$D$88))</f>
        <v>0</v>
      </c>
      <c r="N58" s="109">
        <f>ג!N58+$L$1500*(M58-L58)</f>
        <v>0</v>
      </c>
    </row>
    <row r="59" spans="1:14" x14ac:dyDescent="0.2">
      <c r="A59" s="134"/>
      <c r="B59" s="135"/>
      <c r="C59" s="136"/>
      <c r="D59" s="137"/>
      <c r="E59" s="138"/>
      <c r="F59" s="137"/>
      <c r="G59" s="127"/>
      <c r="H59" s="141"/>
      <c r="I59" s="143"/>
      <c r="K59" s="106" t="str">
        <f>ג!K59</f>
        <v>סיוע בשכר דירה</v>
      </c>
      <c r="L59" s="115">
        <f>ג!L59</f>
        <v>0</v>
      </c>
      <c r="M59" s="108">
        <f>SUMPRODUCT(($D$6:$D$1503)*($C$6:$C$1503=K59)*($B$6:$B$1503='הוראות שימוש'!$D$88))</f>
        <v>0</v>
      </c>
      <c r="N59" s="109">
        <f>ג!N59+$L$1500*(M59-L59)</f>
        <v>0</v>
      </c>
    </row>
    <row r="60" spans="1:14" x14ac:dyDescent="0.2">
      <c r="A60" s="134"/>
      <c r="B60" s="135"/>
      <c r="C60" s="136"/>
      <c r="D60" s="137"/>
      <c r="E60" s="138"/>
      <c r="F60" s="137"/>
      <c r="G60" s="127"/>
      <c r="H60" s="141"/>
      <c r="I60" s="143"/>
      <c r="K60" s="106" t="str">
        <f>ג!K60</f>
        <v>מזונות</v>
      </c>
      <c r="L60" s="115">
        <f>ג!L60</f>
        <v>0</v>
      </c>
      <c r="M60" s="108">
        <f>SUMPRODUCT(($D$6:$D$1503)*($C$6:$C$1503=K60)*($B$6:$B$1503='הוראות שימוש'!$D$88))</f>
        <v>0</v>
      </c>
      <c r="N60" s="109">
        <f>ג!N60+$L$1500*(M60-L60)</f>
        <v>0</v>
      </c>
    </row>
    <row r="61" spans="1:14" x14ac:dyDescent="0.2">
      <c r="A61" s="134"/>
      <c r="B61" s="135"/>
      <c r="C61" s="136"/>
      <c r="D61" s="137"/>
      <c r="E61" s="138"/>
      <c r="F61" s="137"/>
      <c r="G61" s="127"/>
      <c r="H61" s="141"/>
      <c r="I61" s="143"/>
      <c r="K61" s="106" t="str">
        <f>ג!K61</f>
        <v>הכנסה מנכס</v>
      </c>
      <c r="L61" s="115">
        <f>ג!L61</f>
        <v>0</v>
      </c>
      <c r="M61" s="108">
        <f>SUMPRODUCT(($D$6:$D$1503)*($C$6:$C$1503=K61)*($B$6:$B$1503='הוראות שימוש'!$D$88))</f>
        <v>0</v>
      </c>
      <c r="N61" s="109">
        <f>ג!N61+$L$1500*(M61-L61)</f>
        <v>0</v>
      </c>
    </row>
    <row r="62" spans="1:14" x14ac:dyDescent="0.2">
      <c r="A62" s="134"/>
      <c r="B62" s="135"/>
      <c r="C62" s="136"/>
      <c r="D62" s="137"/>
      <c r="E62" s="138"/>
      <c r="F62" s="137"/>
      <c r="G62" s="127"/>
      <c r="H62" s="141"/>
      <c r="I62" s="143"/>
      <c r="K62" s="106" t="str">
        <f>ג!K62</f>
        <v>עזרה מההורים</v>
      </c>
      <c r="L62" s="115">
        <f>ג!L62</f>
        <v>0</v>
      </c>
      <c r="M62" s="108">
        <f>SUMPRODUCT(($D$6:$D$1503)*($C$6:$C$1503=K62)*($B$6:$B$1503='הוראות שימוש'!$D$88))</f>
        <v>0</v>
      </c>
      <c r="N62" s="109">
        <f>ג!N62+$L$1500*(M62-L62)</f>
        <v>0</v>
      </c>
    </row>
    <row r="63" spans="1:14" x14ac:dyDescent="0.2">
      <c r="A63" s="134"/>
      <c r="B63" s="135"/>
      <c r="C63" s="136"/>
      <c r="D63" s="137"/>
      <c r="E63" s="138"/>
      <c r="F63" s="137"/>
      <c r="G63" s="127"/>
      <c r="H63" s="141"/>
      <c r="I63" s="143"/>
      <c r="K63" s="106" t="str">
        <f>ג!K63</f>
        <v>הכנסה נוספת</v>
      </c>
      <c r="L63" s="115">
        <f>ג!L63</f>
        <v>0</v>
      </c>
      <c r="M63" s="108">
        <f>SUMPRODUCT(($D$6:$D$1503)*($C$6:$C$1503=K63)*($B$6:$B$1503='הוראות שימוש'!$D$88))</f>
        <v>0</v>
      </c>
      <c r="N63" s="109">
        <f>ג!N63+$L$1500*(M63-L63)</f>
        <v>0</v>
      </c>
    </row>
    <row r="64" spans="1:14" x14ac:dyDescent="0.2">
      <c r="A64" s="134"/>
      <c r="B64" s="135"/>
      <c r="C64" s="136"/>
      <c r="D64" s="137"/>
      <c r="E64" s="138"/>
      <c r="F64" s="137"/>
      <c r="G64" s="127"/>
      <c r="H64" s="141"/>
      <c r="I64" s="143"/>
      <c r="K64" s="106" t="str">
        <f>ג!K64</f>
        <v>הכנסות - מותאם אישית1</v>
      </c>
      <c r="L64" s="115">
        <f>ג!L64</f>
        <v>0</v>
      </c>
      <c r="M64" s="108">
        <f>SUMPRODUCT(($D$6:$D$1503)*($C$6:$C$1503=K64)*($B$6:$B$1503='הוראות שימוש'!$D$88))</f>
        <v>0</v>
      </c>
      <c r="N64" s="109">
        <f>ג!N64+$L$1500*(M64-L64)</f>
        <v>0</v>
      </c>
    </row>
    <row r="65" spans="1:14" ht="15.75" thickBot="1" x14ac:dyDescent="0.25">
      <c r="A65" s="134"/>
      <c r="B65" s="135"/>
      <c r="C65" s="136"/>
      <c r="D65" s="137"/>
      <c r="E65" s="138"/>
      <c r="F65" s="137"/>
      <c r="G65" s="127"/>
      <c r="H65" s="141"/>
      <c r="I65" s="143"/>
      <c r="K65" s="46" t="str">
        <f>ג!K65</f>
        <v>הכנסות - מותאם אישית2</v>
      </c>
      <c r="L65" s="77">
        <f>ג!L65</f>
        <v>0</v>
      </c>
      <c r="M65" s="31">
        <f>SUMPRODUCT(($D$6:$D$1503)*($C$6:$C$1503=K65)*($B$6:$B$1503='הוראות שימוש'!$D$88))</f>
        <v>0</v>
      </c>
      <c r="N65" s="59">
        <f>ג!N65+$L$1500*(M65-L65)</f>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7"/>
      <c r="B355" s="135"/>
      <c r="C355" s="136"/>
      <c r="D355" s="137"/>
      <c r="E355" s="138"/>
      <c r="F355" s="137"/>
      <c r="G355" s="127"/>
      <c r="H355" s="143"/>
      <c r="I355" s="143"/>
      <c r="K355" s="6"/>
      <c r="L355" s="6"/>
    </row>
    <row r="356" spans="1:12" x14ac:dyDescent="0.2">
      <c r="A356" s="477"/>
      <c r="B356" s="135"/>
      <c r="C356" s="136"/>
      <c r="D356" s="137"/>
      <c r="E356" s="138"/>
      <c r="F356" s="137"/>
      <c r="G356" s="127"/>
      <c r="H356" s="143"/>
      <c r="I356" s="143"/>
      <c r="K356" s="6"/>
      <c r="L356" s="6"/>
    </row>
    <row r="357" spans="1:12" x14ac:dyDescent="0.2">
      <c r="A357" s="477"/>
      <c r="B357" s="135"/>
      <c r="C357" s="136"/>
      <c r="D357" s="137"/>
      <c r="E357" s="138"/>
      <c r="F357" s="137"/>
      <c r="G357" s="127"/>
      <c r="H357" s="143"/>
      <c r="I357" s="143"/>
      <c r="K357" s="6"/>
      <c r="L357" s="6"/>
    </row>
    <row r="358" spans="1:12" x14ac:dyDescent="0.2">
      <c r="A358" s="477"/>
      <c r="B358" s="135"/>
      <c r="C358" s="136"/>
      <c r="D358" s="137"/>
      <c r="E358" s="138"/>
      <c r="F358" s="137"/>
      <c r="G358" s="127"/>
      <c r="H358" s="143"/>
      <c r="I358" s="143"/>
      <c r="K358" s="6"/>
      <c r="L358" s="6"/>
    </row>
    <row r="359" spans="1:12" x14ac:dyDescent="0.2">
      <c r="A359" s="477"/>
      <c r="B359" s="135"/>
      <c r="C359" s="136"/>
      <c r="D359" s="137"/>
      <c r="E359" s="138"/>
      <c r="F359" s="137"/>
      <c r="G359" s="127"/>
      <c r="H359" s="143"/>
      <c r="I359" s="143"/>
      <c r="K359" s="6"/>
      <c r="L359" s="6"/>
    </row>
    <row r="360" spans="1:12" x14ac:dyDescent="0.2">
      <c r="A360" s="477"/>
      <c r="B360" s="135"/>
      <c r="C360" s="136"/>
      <c r="D360" s="137"/>
      <c r="E360" s="138"/>
      <c r="F360" s="137"/>
      <c r="G360" s="127"/>
      <c r="H360" s="143"/>
      <c r="I360" s="143"/>
      <c r="K360" s="6"/>
      <c r="L360" s="6"/>
    </row>
    <row r="361" spans="1:12" x14ac:dyDescent="0.2">
      <c r="A361" s="477"/>
      <c r="B361" s="135"/>
      <c r="C361" s="136"/>
      <c r="D361" s="137"/>
      <c r="E361" s="138"/>
      <c r="F361" s="137"/>
      <c r="G361" s="127"/>
      <c r="H361" s="143"/>
      <c r="I361" s="143"/>
      <c r="K361" s="6"/>
      <c r="L361" s="6"/>
    </row>
    <row r="362" spans="1:12" x14ac:dyDescent="0.2">
      <c r="A362" s="477"/>
      <c r="B362" s="135"/>
      <c r="C362" s="136"/>
      <c r="D362" s="137"/>
      <c r="E362" s="138"/>
      <c r="F362" s="137"/>
      <c r="G362" s="127"/>
      <c r="H362" s="143"/>
      <c r="I362" s="143"/>
      <c r="K362" s="6"/>
      <c r="L362" s="6"/>
    </row>
    <row r="363" spans="1:12" x14ac:dyDescent="0.2">
      <c r="A363" s="477"/>
      <c r="B363" s="135"/>
      <c r="C363" s="136"/>
      <c r="D363" s="137"/>
      <c r="E363" s="138"/>
      <c r="F363" s="137"/>
      <c r="G363" s="127"/>
      <c r="H363" s="143"/>
      <c r="I363" s="143"/>
      <c r="K363" s="6"/>
      <c r="L363" s="6"/>
    </row>
    <row r="364" spans="1:12" x14ac:dyDescent="0.2">
      <c r="A364" s="477"/>
      <c r="B364" s="135"/>
      <c r="C364" s="136"/>
      <c r="D364" s="137"/>
      <c r="E364" s="138"/>
      <c r="F364" s="137"/>
      <c r="G364" s="127"/>
      <c r="H364" s="143"/>
      <c r="I364" s="143"/>
      <c r="K364" s="6"/>
      <c r="L364" s="6"/>
    </row>
    <row r="365" spans="1:12" x14ac:dyDescent="0.2">
      <c r="A365" s="477"/>
      <c r="B365" s="135"/>
      <c r="C365" s="136"/>
      <c r="D365" s="137"/>
      <c r="E365" s="138"/>
      <c r="F365" s="137"/>
      <c r="G365" s="127"/>
      <c r="H365" s="143"/>
      <c r="I365" s="143"/>
      <c r="K365" s="6"/>
      <c r="L365" s="6"/>
    </row>
    <row r="366" spans="1:12" x14ac:dyDescent="0.2">
      <c r="A366" s="477"/>
      <c r="B366" s="135"/>
      <c r="C366" s="136"/>
      <c r="D366" s="137"/>
      <c r="E366" s="138"/>
      <c r="F366" s="137"/>
      <c r="G366" s="127"/>
      <c r="H366" s="143"/>
      <c r="I366" s="143"/>
      <c r="K366" s="6"/>
      <c r="L366" s="6"/>
    </row>
    <row r="367" spans="1:12" x14ac:dyDescent="0.2">
      <c r="A367" s="477"/>
      <c r="B367" s="135"/>
      <c r="C367" s="136"/>
      <c r="D367" s="137"/>
      <c r="E367" s="138"/>
      <c r="F367" s="137"/>
      <c r="G367" s="127"/>
      <c r="H367" s="143"/>
      <c r="I367" s="143"/>
      <c r="K367" s="6"/>
      <c r="L367" s="6"/>
    </row>
    <row r="368" spans="1:12" x14ac:dyDescent="0.2">
      <c r="A368" s="477"/>
      <c r="B368" s="135"/>
      <c r="C368" s="136"/>
      <c r="D368" s="137"/>
      <c r="E368" s="138"/>
      <c r="F368" s="137"/>
      <c r="G368" s="127"/>
      <c r="H368" s="143"/>
      <c r="I368" s="143"/>
      <c r="K368" s="6"/>
      <c r="L368" s="6"/>
    </row>
    <row r="369" spans="1:12" x14ac:dyDescent="0.2">
      <c r="A369" s="477"/>
      <c r="B369" s="135"/>
      <c r="C369" s="136"/>
      <c r="D369" s="137"/>
      <c r="E369" s="138"/>
      <c r="F369" s="137"/>
      <c r="G369" s="127"/>
      <c r="H369" s="143"/>
      <c r="I369" s="143"/>
      <c r="K369" s="6"/>
      <c r="L369" s="6"/>
    </row>
    <row r="370" spans="1:12" x14ac:dyDescent="0.2">
      <c r="A370" s="477"/>
      <c r="B370" s="135"/>
      <c r="C370" s="136"/>
      <c r="D370" s="137"/>
      <c r="E370" s="138"/>
      <c r="F370" s="137"/>
      <c r="G370" s="127"/>
      <c r="H370" s="143"/>
      <c r="I370" s="143"/>
      <c r="K370" s="6"/>
      <c r="L370" s="6"/>
    </row>
    <row r="371" spans="1:12" x14ac:dyDescent="0.2">
      <c r="A371" s="477"/>
      <c r="B371" s="135"/>
      <c r="C371" s="136"/>
      <c r="D371" s="137"/>
      <c r="E371" s="138"/>
      <c r="F371" s="137"/>
      <c r="G371" s="127"/>
      <c r="H371" s="143"/>
      <c r="I371" s="143"/>
      <c r="K371" s="6"/>
      <c r="L371" s="6"/>
    </row>
    <row r="372" spans="1:12" x14ac:dyDescent="0.2">
      <c r="A372" s="477"/>
      <c r="B372" s="135"/>
      <c r="C372" s="136"/>
      <c r="D372" s="137"/>
      <c r="E372" s="138"/>
      <c r="F372" s="137"/>
      <c r="G372" s="127"/>
      <c r="H372" s="143"/>
      <c r="I372" s="143"/>
      <c r="K372" s="6"/>
      <c r="L372" s="6"/>
    </row>
    <row r="373" spans="1:12" x14ac:dyDescent="0.2">
      <c r="A373" s="477"/>
      <c r="B373" s="135"/>
      <c r="C373" s="136"/>
      <c r="D373" s="137"/>
      <c r="E373" s="138"/>
      <c r="F373" s="137"/>
      <c r="G373" s="127"/>
      <c r="H373" s="143"/>
      <c r="I373" s="143"/>
      <c r="K373" s="6"/>
      <c r="L373" s="6"/>
    </row>
    <row r="374" spans="1:12" x14ac:dyDescent="0.2">
      <c r="A374" s="477"/>
      <c r="B374" s="135"/>
      <c r="C374" s="136"/>
      <c r="D374" s="137"/>
      <c r="E374" s="138"/>
      <c r="F374" s="137"/>
      <c r="G374" s="127"/>
      <c r="H374" s="143"/>
      <c r="I374" s="143"/>
      <c r="K374" s="6"/>
      <c r="L374" s="6"/>
    </row>
    <row r="375" spans="1:12" x14ac:dyDescent="0.2">
      <c r="A375" s="477"/>
      <c r="B375" s="135"/>
      <c r="C375" s="136"/>
      <c r="D375" s="137"/>
      <c r="E375" s="138"/>
      <c r="F375" s="137"/>
      <c r="G375" s="127"/>
      <c r="H375" s="143"/>
      <c r="I375" s="143"/>
      <c r="K375" s="6"/>
      <c r="L375" s="6"/>
    </row>
    <row r="376" spans="1:12" x14ac:dyDescent="0.2">
      <c r="A376" s="477"/>
      <c r="B376" s="135"/>
      <c r="C376" s="136"/>
      <c r="D376" s="137"/>
      <c r="E376" s="138"/>
      <c r="F376" s="137"/>
      <c r="G376" s="127"/>
      <c r="H376" s="143"/>
      <c r="I376" s="143"/>
      <c r="K376" s="6"/>
      <c r="L376" s="6"/>
    </row>
    <row r="377" spans="1:12" x14ac:dyDescent="0.2">
      <c r="A377" s="477"/>
      <c r="B377" s="135"/>
      <c r="C377" s="136"/>
      <c r="D377" s="137"/>
      <c r="E377" s="138"/>
      <c r="F377" s="137"/>
      <c r="G377" s="127"/>
      <c r="H377" s="143"/>
      <c r="I377" s="143"/>
      <c r="K377" s="6"/>
      <c r="L377" s="6"/>
    </row>
    <row r="378" spans="1:12" x14ac:dyDescent="0.2">
      <c r="A378" s="477"/>
      <c r="B378" s="135"/>
      <c r="C378" s="136"/>
      <c r="D378" s="137"/>
      <c r="E378" s="138"/>
      <c r="F378" s="137"/>
      <c r="G378" s="127"/>
      <c r="H378" s="143"/>
      <c r="I378" s="143"/>
      <c r="K378" s="6"/>
      <c r="L378" s="6"/>
    </row>
    <row r="379" spans="1:12" x14ac:dyDescent="0.2">
      <c r="A379" s="477"/>
      <c r="B379" s="135"/>
      <c r="C379" s="136"/>
      <c r="D379" s="137"/>
      <c r="E379" s="138"/>
      <c r="F379" s="137"/>
      <c r="G379" s="127"/>
      <c r="H379" s="143"/>
      <c r="I379" s="143"/>
      <c r="K379" s="6"/>
      <c r="L379" s="6"/>
    </row>
    <row r="380" spans="1:12" x14ac:dyDescent="0.2">
      <c r="A380" s="477"/>
      <c r="B380" s="135"/>
      <c r="C380" s="136"/>
      <c r="D380" s="137"/>
      <c r="E380" s="138"/>
      <c r="F380" s="137"/>
      <c r="G380" s="127"/>
      <c r="H380" s="143"/>
      <c r="I380" s="143"/>
      <c r="K380" s="6"/>
      <c r="L380" s="6"/>
    </row>
    <row r="381" spans="1:12" x14ac:dyDescent="0.2">
      <c r="A381" s="477"/>
      <c r="B381" s="135"/>
      <c r="C381" s="136"/>
      <c r="D381" s="137"/>
      <c r="E381" s="138"/>
      <c r="F381" s="137"/>
      <c r="G381" s="127"/>
      <c r="H381" s="143"/>
      <c r="I381" s="143"/>
      <c r="K381" s="6"/>
      <c r="L381" s="6"/>
    </row>
    <row r="382" spans="1:12" x14ac:dyDescent="0.2">
      <c r="A382" s="477"/>
      <c r="B382" s="135"/>
      <c r="C382" s="136"/>
      <c r="D382" s="137"/>
      <c r="E382" s="138"/>
      <c r="F382" s="137"/>
      <c r="G382" s="127"/>
      <c r="H382" s="143"/>
      <c r="I382" s="143"/>
      <c r="K382" s="6"/>
      <c r="L382" s="6"/>
    </row>
    <row r="383" spans="1:12" x14ac:dyDescent="0.2">
      <c r="A383" s="477"/>
      <c r="B383" s="135"/>
      <c r="C383" s="136"/>
      <c r="D383" s="137"/>
      <c r="E383" s="138"/>
      <c r="F383" s="137"/>
      <c r="G383" s="127"/>
      <c r="H383" s="143"/>
      <c r="I383" s="143"/>
      <c r="K383" s="6"/>
      <c r="L383" s="6"/>
    </row>
    <row r="384" spans="1:12" x14ac:dyDescent="0.2">
      <c r="A384" s="477"/>
      <c r="B384" s="135"/>
      <c r="C384" s="136"/>
      <c r="D384" s="137"/>
      <c r="E384" s="138"/>
      <c r="F384" s="137"/>
      <c r="G384" s="127"/>
      <c r="H384" s="143"/>
      <c r="I384" s="143"/>
      <c r="K384" s="6"/>
      <c r="L384" s="6"/>
    </row>
    <row r="385" spans="1:12" x14ac:dyDescent="0.2">
      <c r="A385" s="477"/>
      <c r="B385" s="135"/>
      <c r="C385" s="136"/>
      <c r="D385" s="137"/>
      <c r="E385" s="138"/>
      <c r="F385" s="137"/>
      <c r="G385" s="127"/>
      <c r="H385" s="143"/>
      <c r="I385" s="143"/>
      <c r="K385" s="6"/>
      <c r="L385" s="6"/>
    </row>
    <row r="386" spans="1:12" x14ac:dyDescent="0.2">
      <c r="A386" s="477"/>
      <c r="B386" s="135"/>
      <c r="C386" s="136"/>
      <c r="D386" s="137"/>
      <c r="E386" s="138"/>
      <c r="F386" s="137"/>
      <c r="G386" s="127"/>
      <c r="H386" s="143"/>
      <c r="I386" s="143"/>
      <c r="K386" s="6"/>
      <c r="L386" s="6"/>
    </row>
    <row r="387" spans="1:12" x14ac:dyDescent="0.2">
      <c r="A387" s="477"/>
      <c r="B387" s="135"/>
      <c r="C387" s="136"/>
      <c r="D387" s="137"/>
      <c r="E387" s="138"/>
      <c r="F387" s="137"/>
      <c r="G387" s="127"/>
      <c r="H387" s="143"/>
      <c r="I387" s="143"/>
      <c r="K387" s="6"/>
      <c r="L387" s="6"/>
    </row>
    <row r="388" spans="1:12" x14ac:dyDescent="0.2">
      <c r="A388" s="477"/>
      <c r="B388" s="135"/>
      <c r="C388" s="136"/>
      <c r="D388" s="137"/>
      <c r="E388" s="138"/>
      <c r="F388" s="137"/>
      <c r="G388" s="127"/>
      <c r="H388" s="143"/>
      <c r="I388" s="143"/>
      <c r="K388" s="6"/>
      <c r="L388" s="6"/>
    </row>
    <row r="389" spans="1:12" x14ac:dyDescent="0.2">
      <c r="A389" s="477"/>
      <c r="B389" s="135"/>
      <c r="C389" s="136"/>
      <c r="D389" s="137"/>
      <c r="E389" s="138"/>
      <c r="F389" s="137"/>
      <c r="G389" s="127"/>
      <c r="H389" s="143"/>
      <c r="I389" s="143"/>
      <c r="K389" s="6"/>
      <c r="L389" s="6"/>
    </row>
    <row r="390" spans="1:12" x14ac:dyDescent="0.2">
      <c r="A390" s="477"/>
      <c r="B390" s="135"/>
      <c r="C390" s="136"/>
      <c r="D390" s="137"/>
      <c r="E390" s="138"/>
      <c r="F390" s="137"/>
      <c r="G390" s="127"/>
      <c r="H390" s="143"/>
      <c r="I390" s="143"/>
      <c r="K390" s="6"/>
      <c r="L390" s="6"/>
    </row>
    <row r="391" spans="1:12" x14ac:dyDescent="0.2">
      <c r="A391" s="477"/>
      <c r="B391" s="135"/>
      <c r="C391" s="136"/>
      <c r="D391" s="137"/>
      <c r="E391" s="138"/>
      <c r="F391" s="137"/>
      <c r="G391" s="127"/>
      <c r="H391" s="143"/>
      <c r="I391" s="143"/>
      <c r="K391" s="6"/>
      <c r="L391" s="6"/>
    </row>
    <row r="392" spans="1:12" x14ac:dyDescent="0.2">
      <c r="A392" s="477"/>
      <c r="B392" s="135"/>
      <c r="C392" s="136"/>
      <c r="D392" s="137"/>
      <c r="E392" s="138"/>
      <c r="F392" s="137"/>
      <c r="G392" s="127"/>
      <c r="H392" s="143"/>
      <c r="I392" s="143"/>
      <c r="K392" s="6"/>
      <c r="L392" s="6"/>
    </row>
    <row r="393" spans="1:12" x14ac:dyDescent="0.2">
      <c r="A393" s="477"/>
      <c r="B393" s="135"/>
      <c r="C393" s="136"/>
      <c r="D393" s="137"/>
      <c r="E393" s="138"/>
      <c r="F393" s="137"/>
      <c r="G393" s="127"/>
      <c r="H393" s="143"/>
      <c r="I393" s="143"/>
      <c r="K393" s="6"/>
      <c r="L393" s="6"/>
    </row>
    <row r="394" spans="1:12" x14ac:dyDescent="0.2">
      <c r="A394" s="477"/>
      <c r="B394" s="135"/>
      <c r="C394" s="136"/>
      <c r="D394" s="137"/>
      <c r="E394" s="138"/>
      <c r="F394" s="137"/>
      <c r="G394" s="127"/>
      <c r="H394" s="143"/>
      <c r="I394" s="143"/>
      <c r="K394" s="6"/>
      <c r="L394" s="6"/>
    </row>
    <row r="395" spans="1:12" x14ac:dyDescent="0.2">
      <c r="A395" s="477"/>
      <c r="B395" s="135"/>
      <c r="C395" s="136"/>
      <c r="D395" s="137"/>
      <c r="E395" s="138"/>
      <c r="F395" s="137"/>
      <c r="G395" s="127"/>
      <c r="H395" s="143"/>
      <c r="I395" s="143"/>
      <c r="K395" s="6"/>
      <c r="L395" s="6"/>
    </row>
    <row r="396" spans="1:12" x14ac:dyDescent="0.2">
      <c r="A396" s="477"/>
      <c r="B396" s="135"/>
      <c r="C396" s="136"/>
      <c r="D396" s="137"/>
      <c r="E396" s="138"/>
      <c r="F396" s="137"/>
      <c r="G396" s="127"/>
      <c r="H396" s="143"/>
      <c r="I396" s="143"/>
      <c r="K396" s="6"/>
      <c r="L396" s="6"/>
    </row>
    <row r="397" spans="1:12" x14ac:dyDescent="0.2">
      <c r="A397" s="477"/>
      <c r="B397" s="135"/>
      <c r="C397" s="136"/>
      <c r="D397" s="137"/>
      <c r="E397" s="138"/>
      <c r="F397" s="137"/>
      <c r="G397" s="127"/>
      <c r="H397" s="143"/>
      <c r="I397" s="143"/>
      <c r="K397" s="6"/>
      <c r="L397" s="6"/>
    </row>
    <row r="398" spans="1:12" x14ac:dyDescent="0.2">
      <c r="A398" s="477"/>
      <c r="B398" s="135"/>
      <c r="C398" s="136"/>
      <c r="D398" s="137"/>
      <c r="E398" s="138"/>
      <c r="F398" s="137"/>
      <c r="G398" s="127"/>
      <c r="H398" s="143"/>
      <c r="I398" s="143"/>
      <c r="K398" s="6"/>
      <c r="L398" s="6"/>
    </row>
    <row r="399" spans="1:12" x14ac:dyDescent="0.2">
      <c r="A399" s="477"/>
      <c r="B399" s="135"/>
      <c r="C399" s="136"/>
      <c r="D399" s="137"/>
      <c r="E399" s="138"/>
      <c r="F399" s="137"/>
      <c r="G399" s="127"/>
      <c r="H399" s="143"/>
      <c r="I399" s="143"/>
      <c r="K399" s="6"/>
      <c r="L399" s="6"/>
    </row>
    <row r="400" spans="1:12" x14ac:dyDescent="0.2">
      <c r="A400" s="477"/>
      <c r="B400" s="135"/>
      <c r="C400" s="136"/>
      <c r="D400" s="137"/>
      <c r="E400" s="138"/>
      <c r="F400" s="137"/>
      <c r="G400" s="127"/>
      <c r="H400" s="143"/>
      <c r="I400" s="143"/>
      <c r="K400" s="6"/>
      <c r="L400" s="6"/>
    </row>
    <row r="401" spans="1:12" x14ac:dyDescent="0.2">
      <c r="A401" s="477"/>
      <c r="B401" s="135"/>
      <c r="C401" s="136"/>
      <c r="D401" s="137"/>
      <c r="E401" s="138"/>
      <c r="F401" s="137"/>
      <c r="G401" s="127"/>
      <c r="H401" s="143"/>
      <c r="I401" s="143"/>
      <c r="K401" s="6"/>
      <c r="L401" s="6"/>
    </row>
    <row r="402" spans="1:12" x14ac:dyDescent="0.2">
      <c r="A402" s="477"/>
      <c r="B402" s="135"/>
      <c r="C402" s="136"/>
      <c r="D402" s="137"/>
      <c r="E402" s="138"/>
      <c r="F402" s="137"/>
      <c r="G402" s="127"/>
      <c r="H402" s="143"/>
      <c r="I402" s="143"/>
      <c r="K402" s="6"/>
      <c r="L402" s="6"/>
    </row>
    <row r="403" spans="1:12" x14ac:dyDescent="0.2">
      <c r="A403" s="477"/>
      <c r="B403" s="135"/>
      <c r="C403" s="136"/>
      <c r="D403" s="137"/>
      <c r="E403" s="138"/>
      <c r="F403" s="137"/>
      <c r="G403" s="127"/>
      <c r="H403" s="143"/>
      <c r="I403" s="143"/>
      <c r="K403" s="6"/>
      <c r="L403" s="6"/>
    </row>
    <row r="404" spans="1:12" x14ac:dyDescent="0.2">
      <c r="A404" s="477"/>
      <c r="B404" s="135"/>
      <c r="C404" s="136"/>
      <c r="D404" s="137"/>
      <c r="E404" s="138"/>
      <c r="F404" s="137"/>
      <c r="G404" s="127"/>
      <c r="H404" s="143"/>
      <c r="I404" s="143"/>
      <c r="K404" s="6"/>
      <c r="L404" s="6"/>
    </row>
    <row r="405" spans="1:12" x14ac:dyDescent="0.2">
      <c r="A405" s="477"/>
      <c r="B405" s="135"/>
      <c r="C405" s="136"/>
      <c r="D405" s="137"/>
      <c r="E405" s="138"/>
      <c r="F405" s="137"/>
      <c r="G405" s="127"/>
      <c r="H405" s="143"/>
      <c r="I405" s="143"/>
      <c r="K405" s="6"/>
      <c r="L405" s="6"/>
    </row>
    <row r="406" spans="1:12" x14ac:dyDescent="0.2">
      <c r="A406" s="477"/>
      <c r="B406" s="135"/>
      <c r="C406" s="136"/>
      <c r="D406" s="137"/>
      <c r="E406" s="138"/>
      <c r="F406" s="137"/>
      <c r="G406" s="127"/>
      <c r="H406" s="143"/>
      <c r="I406" s="143"/>
      <c r="K406" s="6"/>
      <c r="L406" s="6"/>
    </row>
    <row r="407" spans="1:12" x14ac:dyDescent="0.2">
      <c r="A407" s="477"/>
      <c r="B407" s="135"/>
      <c r="C407" s="136"/>
      <c r="D407" s="137"/>
      <c r="E407" s="138"/>
      <c r="F407" s="137"/>
      <c r="G407" s="127"/>
      <c r="H407" s="143"/>
      <c r="I407" s="143"/>
      <c r="K407" s="6"/>
      <c r="L407" s="6"/>
    </row>
    <row r="408" spans="1:12" x14ac:dyDescent="0.2">
      <c r="A408" s="477"/>
      <c r="B408" s="135"/>
      <c r="C408" s="136"/>
      <c r="D408" s="137"/>
      <c r="E408" s="138"/>
      <c r="F408" s="137"/>
      <c r="G408" s="127"/>
      <c r="H408" s="143"/>
      <c r="I408" s="143"/>
      <c r="K408" s="6"/>
      <c r="L408" s="6"/>
    </row>
    <row r="409" spans="1:12" x14ac:dyDescent="0.2">
      <c r="A409" s="477"/>
      <c r="B409" s="135"/>
      <c r="C409" s="136"/>
      <c r="D409" s="137"/>
      <c r="E409" s="138"/>
      <c r="F409" s="137"/>
      <c r="G409" s="127"/>
      <c r="H409" s="143"/>
      <c r="I409" s="143"/>
      <c r="K409" s="6"/>
      <c r="L409" s="6"/>
    </row>
    <row r="410" spans="1:12" x14ac:dyDescent="0.2">
      <c r="A410" s="477"/>
      <c r="B410" s="135"/>
      <c r="C410" s="136"/>
      <c r="D410" s="137"/>
      <c r="E410" s="138"/>
      <c r="F410" s="137"/>
      <c r="G410" s="127"/>
      <c r="H410" s="143"/>
      <c r="I410" s="143"/>
      <c r="K410" s="6"/>
      <c r="L410" s="6"/>
    </row>
    <row r="411" spans="1:12" x14ac:dyDescent="0.2">
      <c r="A411" s="477"/>
      <c r="B411" s="135"/>
      <c r="C411" s="136"/>
      <c r="D411" s="137"/>
      <c r="E411" s="138"/>
      <c r="F411" s="137"/>
      <c r="G411" s="127"/>
      <c r="H411" s="143"/>
      <c r="I411" s="143"/>
      <c r="K411" s="6"/>
      <c r="L411" s="6"/>
    </row>
    <row r="412" spans="1:12" x14ac:dyDescent="0.2">
      <c r="A412" s="477"/>
      <c r="B412" s="135"/>
      <c r="C412" s="136"/>
      <c r="D412" s="137"/>
      <c r="E412" s="138"/>
      <c r="F412" s="137"/>
      <c r="G412" s="127"/>
      <c r="H412" s="143"/>
      <c r="I412" s="143"/>
      <c r="K412" s="6"/>
      <c r="L412" s="6"/>
    </row>
    <row r="413" spans="1:12" x14ac:dyDescent="0.2">
      <c r="A413" s="477"/>
      <c r="B413" s="135"/>
      <c r="C413" s="136"/>
      <c r="D413" s="137"/>
      <c r="E413" s="138"/>
      <c r="F413" s="137"/>
      <c r="G413" s="127"/>
      <c r="H413" s="143"/>
      <c r="I413" s="143"/>
      <c r="K413" s="6"/>
      <c r="L413" s="6"/>
    </row>
    <row r="414" spans="1:12" x14ac:dyDescent="0.2">
      <c r="A414" s="477"/>
      <c r="B414" s="135"/>
      <c r="C414" s="136"/>
      <c r="D414" s="137"/>
      <c r="E414" s="138"/>
      <c r="F414" s="137"/>
      <c r="G414" s="127"/>
      <c r="H414" s="143"/>
      <c r="I414" s="143"/>
      <c r="K414" s="6"/>
      <c r="L414" s="6"/>
    </row>
    <row r="415" spans="1:12" x14ac:dyDescent="0.2">
      <c r="A415" s="477"/>
      <c r="B415" s="135"/>
      <c r="C415" s="136"/>
      <c r="D415" s="137"/>
      <c r="E415" s="138"/>
      <c r="F415" s="137"/>
      <c r="G415" s="127"/>
      <c r="H415" s="143"/>
      <c r="I415" s="143"/>
      <c r="K415" s="6"/>
      <c r="L415" s="6"/>
    </row>
    <row r="416" spans="1:12" x14ac:dyDescent="0.2">
      <c r="A416" s="477"/>
      <c r="B416" s="135"/>
      <c r="C416" s="136"/>
      <c r="D416" s="137"/>
      <c r="E416" s="138"/>
      <c r="F416" s="137"/>
      <c r="G416" s="127"/>
      <c r="H416" s="143"/>
      <c r="I416" s="143"/>
      <c r="K416" s="6"/>
      <c r="L416" s="6"/>
    </row>
    <row r="417" spans="1:12" x14ac:dyDescent="0.2">
      <c r="A417" s="477"/>
      <c r="B417" s="135"/>
      <c r="C417" s="136"/>
      <c r="D417" s="137"/>
      <c r="E417" s="138"/>
      <c r="F417" s="137"/>
      <c r="G417" s="127"/>
      <c r="H417" s="143"/>
      <c r="I417" s="143"/>
      <c r="K417" s="6"/>
      <c r="L417" s="6"/>
    </row>
    <row r="418" spans="1:12" x14ac:dyDescent="0.2">
      <c r="A418" s="477"/>
      <c r="B418" s="135"/>
      <c r="C418" s="136"/>
      <c r="D418" s="137"/>
      <c r="E418" s="138"/>
      <c r="F418" s="137"/>
      <c r="G418" s="127"/>
      <c r="H418" s="143"/>
      <c r="I418" s="143"/>
      <c r="K418" s="6"/>
      <c r="L418" s="6"/>
    </row>
    <row r="419" spans="1:12" x14ac:dyDescent="0.2">
      <c r="A419" s="477"/>
      <c r="B419" s="135"/>
      <c r="C419" s="136"/>
      <c r="D419" s="137"/>
      <c r="E419" s="138"/>
      <c r="F419" s="137"/>
      <c r="G419" s="127"/>
      <c r="H419" s="143"/>
      <c r="I419" s="143"/>
      <c r="K419" s="6"/>
      <c r="L419" s="6"/>
    </row>
    <row r="420" spans="1:12" x14ac:dyDescent="0.2">
      <c r="A420" s="477"/>
      <c r="B420" s="135"/>
      <c r="C420" s="136"/>
      <c r="D420" s="137"/>
      <c r="E420" s="138"/>
      <c r="F420" s="137"/>
      <c r="G420" s="127"/>
      <c r="H420" s="143"/>
      <c r="I420" s="143"/>
      <c r="K420" s="6"/>
      <c r="L420" s="6"/>
    </row>
    <row r="421" spans="1:12" x14ac:dyDescent="0.2">
      <c r="A421" s="477"/>
      <c r="B421" s="135"/>
      <c r="C421" s="136"/>
      <c r="D421" s="137"/>
      <c r="E421" s="138"/>
      <c r="F421" s="137"/>
      <c r="G421" s="127"/>
      <c r="H421" s="143"/>
      <c r="I421" s="143"/>
      <c r="K421" s="6"/>
      <c r="L421" s="6"/>
    </row>
    <row r="422" spans="1:12" x14ac:dyDescent="0.2">
      <c r="A422" s="477"/>
      <c r="B422" s="135"/>
      <c r="C422" s="136"/>
      <c r="D422" s="137"/>
      <c r="E422" s="138"/>
      <c r="F422" s="137"/>
      <c r="G422" s="127"/>
      <c r="H422" s="143"/>
      <c r="I422" s="143"/>
      <c r="K422" s="6"/>
      <c r="L422" s="6"/>
    </row>
    <row r="423" spans="1:12" x14ac:dyDescent="0.2">
      <c r="A423" s="477"/>
      <c r="B423" s="135"/>
      <c r="C423" s="136"/>
      <c r="D423" s="137"/>
      <c r="E423" s="138"/>
      <c r="F423" s="137"/>
      <c r="G423" s="127"/>
      <c r="H423" s="143"/>
      <c r="I423" s="143"/>
      <c r="K423" s="6"/>
      <c r="L423" s="6"/>
    </row>
    <row r="424" spans="1:12" x14ac:dyDescent="0.2">
      <c r="A424" s="477"/>
      <c r="B424" s="135"/>
      <c r="C424" s="136"/>
      <c r="D424" s="137"/>
      <c r="E424" s="138"/>
      <c r="F424" s="137"/>
      <c r="G424" s="127"/>
      <c r="H424" s="143"/>
      <c r="I424" s="143"/>
      <c r="K424" s="6"/>
      <c r="L424" s="6"/>
    </row>
    <row r="425" spans="1:12" x14ac:dyDescent="0.2">
      <c r="A425" s="477"/>
      <c r="B425" s="135"/>
      <c r="C425" s="136"/>
      <c r="D425" s="137"/>
      <c r="E425" s="138"/>
      <c r="F425" s="137"/>
      <c r="G425" s="127"/>
      <c r="H425" s="143"/>
      <c r="I425" s="143"/>
      <c r="K425" s="6"/>
      <c r="L425" s="6"/>
    </row>
    <row r="426" spans="1:12" x14ac:dyDescent="0.2">
      <c r="A426" s="477"/>
      <c r="B426" s="135"/>
      <c r="C426" s="136"/>
      <c r="D426" s="137"/>
      <c r="E426" s="138"/>
      <c r="F426" s="137"/>
      <c r="G426" s="127"/>
      <c r="H426" s="143"/>
      <c r="I426" s="143"/>
      <c r="K426" s="6"/>
      <c r="L426" s="6"/>
    </row>
    <row r="427" spans="1:12" x14ac:dyDescent="0.2">
      <c r="A427" s="477"/>
      <c r="B427" s="135"/>
      <c r="C427" s="136"/>
      <c r="D427" s="137"/>
      <c r="E427" s="138"/>
      <c r="F427" s="137"/>
      <c r="G427" s="127"/>
      <c r="H427" s="143"/>
      <c r="I427" s="143"/>
      <c r="K427" s="6"/>
      <c r="L427" s="6"/>
    </row>
    <row r="428" spans="1:12" x14ac:dyDescent="0.2">
      <c r="A428" s="477"/>
      <c r="B428" s="135"/>
      <c r="C428" s="136"/>
      <c r="D428" s="137"/>
      <c r="E428" s="138"/>
      <c r="F428" s="137"/>
      <c r="G428" s="127"/>
      <c r="H428" s="143"/>
      <c r="I428" s="143"/>
      <c r="K428" s="6"/>
      <c r="L428" s="6"/>
    </row>
    <row r="429" spans="1:12" x14ac:dyDescent="0.2">
      <c r="A429" s="477"/>
      <c r="B429" s="135"/>
      <c r="C429" s="136"/>
      <c r="D429" s="137"/>
      <c r="E429" s="138"/>
      <c r="F429" s="137"/>
      <c r="G429" s="127"/>
      <c r="H429" s="143"/>
      <c r="I429" s="143"/>
      <c r="K429" s="6"/>
      <c r="L429" s="6"/>
    </row>
    <row r="430" spans="1:12" x14ac:dyDescent="0.2">
      <c r="A430" s="477"/>
      <c r="B430" s="135"/>
      <c r="C430" s="136"/>
      <c r="D430" s="137"/>
      <c r="E430" s="138"/>
      <c r="F430" s="137"/>
      <c r="G430" s="127"/>
      <c r="H430" s="143"/>
      <c r="I430" s="143"/>
      <c r="K430" s="6"/>
      <c r="L430" s="6"/>
    </row>
    <row r="431" spans="1:12" x14ac:dyDescent="0.2">
      <c r="A431" s="477"/>
      <c r="B431" s="135"/>
      <c r="C431" s="136"/>
      <c r="D431" s="137"/>
      <c r="E431" s="138"/>
      <c r="F431" s="137"/>
      <c r="G431" s="127"/>
      <c r="H431" s="143"/>
      <c r="I431" s="143"/>
      <c r="K431" s="6"/>
      <c r="L431" s="6"/>
    </row>
    <row r="432" spans="1:12" x14ac:dyDescent="0.2">
      <c r="A432" s="477"/>
      <c r="B432" s="135"/>
      <c r="C432" s="136"/>
      <c r="D432" s="137"/>
      <c r="E432" s="138"/>
      <c r="F432" s="137"/>
      <c r="G432" s="127"/>
      <c r="H432" s="143"/>
      <c r="I432" s="143"/>
      <c r="K432" s="6"/>
      <c r="L432" s="6"/>
    </row>
    <row r="433" spans="1:12" x14ac:dyDescent="0.2">
      <c r="A433" s="477"/>
      <c r="B433" s="135"/>
      <c r="C433" s="136"/>
      <c r="D433" s="137"/>
      <c r="E433" s="138"/>
      <c r="F433" s="137"/>
      <c r="G433" s="127"/>
      <c r="H433" s="143"/>
      <c r="I433" s="143"/>
      <c r="K433" s="6"/>
      <c r="L433" s="6"/>
    </row>
    <row r="434" spans="1:12" x14ac:dyDescent="0.2">
      <c r="A434" s="477"/>
      <c r="B434" s="135"/>
      <c r="C434" s="136"/>
      <c r="D434" s="137"/>
      <c r="E434" s="138"/>
      <c r="F434" s="137"/>
      <c r="G434" s="127"/>
      <c r="H434" s="143"/>
      <c r="I434" s="143"/>
      <c r="K434" s="6"/>
      <c r="L434" s="6"/>
    </row>
    <row r="435" spans="1:12" x14ac:dyDescent="0.2">
      <c r="A435" s="477"/>
      <c r="B435" s="135"/>
      <c r="C435" s="136"/>
      <c r="D435" s="137"/>
      <c r="E435" s="138"/>
      <c r="F435" s="137"/>
      <c r="G435" s="127"/>
      <c r="H435" s="143"/>
      <c r="I435" s="143"/>
      <c r="K435" s="6"/>
      <c r="L435" s="6"/>
    </row>
    <row r="436" spans="1:12" x14ac:dyDescent="0.2">
      <c r="A436" s="477"/>
      <c r="B436" s="135"/>
      <c r="C436" s="136"/>
      <c r="D436" s="137"/>
      <c r="E436" s="138"/>
      <c r="F436" s="137"/>
      <c r="G436" s="127"/>
      <c r="H436" s="143"/>
      <c r="I436" s="143"/>
      <c r="K436" s="6"/>
      <c r="L436" s="6"/>
    </row>
    <row r="437" spans="1:12" x14ac:dyDescent="0.2">
      <c r="A437" s="477"/>
      <c r="B437" s="135"/>
      <c r="C437" s="136"/>
      <c r="D437" s="137"/>
      <c r="E437" s="138"/>
      <c r="F437" s="137"/>
      <c r="G437" s="127"/>
      <c r="H437" s="143"/>
      <c r="I437" s="143"/>
      <c r="K437" s="6"/>
      <c r="L437" s="6"/>
    </row>
    <row r="438" spans="1:12" x14ac:dyDescent="0.2">
      <c r="A438" s="477"/>
      <c r="B438" s="135"/>
      <c r="C438" s="136"/>
      <c r="D438" s="137"/>
      <c r="E438" s="138"/>
      <c r="F438" s="137"/>
      <c r="G438" s="127"/>
      <c r="H438" s="143"/>
      <c r="I438" s="143"/>
      <c r="K438" s="6"/>
      <c r="L438" s="6"/>
    </row>
    <row r="439" spans="1:12" x14ac:dyDescent="0.2">
      <c r="A439" s="477"/>
      <c r="B439" s="135"/>
      <c r="C439" s="136"/>
      <c r="D439" s="137"/>
      <c r="E439" s="138"/>
      <c r="F439" s="137"/>
      <c r="G439" s="127"/>
      <c r="H439" s="143"/>
      <c r="I439" s="143"/>
      <c r="K439" s="6"/>
      <c r="L439" s="6"/>
    </row>
    <row r="440" spans="1:12" x14ac:dyDescent="0.2">
      <c r="A440" s="477"/>
      <c r="B440" s="135"/>
      <c r="C440" s="136"/>
      <c r="D440" s="137"/>
      <c r="E440" s="138"/>
      <c r="F440" s="137"/>
      <c r="G440" s="127"/>
      <c r="H440" s="143"/>
      <c r="I440" s="143"/>
      <c r="K440" s="6"/>
      <c r="L440" s="6"/>
    </row>
    <row r="441" spans="1:12" x14ac:dyDescent="0.2">
      <c r="A441" s="477"/>
      <c r="B441" s="135"/>
      <c r="C441" s="136"/>
      <c r="D441" s="137"/>
      <c r="E441" s="138"/>
      <c r="F441" s="137"/>
      <c r="G441" s="127"/>
      <c r="H441" s="143"/>
      <c r="I441" s="143"/>
      <c r="K441" s="6"/>
      <c r="L441" s="6"/>
    </row>
    <row r="442" spans="1:12" x14ac:dyDescent="0.2">
      <c r="A442" s="477"/>
      <c r="B442" s="135"/>
      <c r="C442" s="136"/>
      <c r="D442" s="137"/>
      <c r="E442" s="138"/>
      <c r="F442" s="137"/>
      <c r="G442" s="127"/>
      <c r="H442" s="143"/>
      <c r="I442" s="143"/>
      <c r="K442" s="6"/>
      <c r="L442" s="6"/>
    </row>
    <row r="443" spans="1:12" x14ac:dyDescent="0.2">
      <c r="A443" s="477"/>
      <c r="B443" s="135"/>
      <c r="C443" s="136"/>
      <c r="D443" s="137"/>
      <c r="E443" s="138"/>
      <c r="F443" s="137"/>
      <c r="G443" s="127"/>
      <c r="H443" s="143"/>
      <c r="I443" s="143"/>
      <c r="K443" s="6"/>
      <c r="L443" s="6"/>
    </row>
    <row r="444" spans="1:12" x14ac:dyDescent="0.2">
      <c r="A444" s="477"/>
      <c r="B444" s="135"/>
      <c r="C444" s="136"/>
      <c r="D444" s="137"/>
      <c r="E444" s="138"/>
      <c r="F444" s="137"/>
      <c r="G444" s="127"/>
      <c r="H444" s="143"/>
      <c r="I444" s="143"/>
      <c r="K444" s="6"/>
      <c r="L444" s="6"/>
    </row>
    <row r="445" spans="1:12" x14ac:dyDescent="0.2">
      <c r="A445" s="477"/>
      <c r="B445" s="135"/>
      <c r="C445" s="136"/>
      <c r="D445" s="137"/>
      <c r="E445" s="138"/>
      <c r="F445" s="137"/>
      <c r="G445" s="127"/>
      <c r="H445" s="143"/>
      <c r="I445" s="143"/>
      <c r="K445" s="6"/>
      <c r="L445" s="6"/>
    </row>
    <row r="446" spans="1:12" x14ac:dyDescent="0.2">
      <c r="A446" s="477"/>
      <c r="B446" s="135"/>
      <c r="C446" s="136"/>
      <c r="D446" s="137"/>
      <c r="E446" s="138"/>
      <c r="F446" s="137"/>
      <c r="G446" s="127"/>
      <c r="H446" s="143"/>
      <c r="I446" s="143"/>
      <c r="K446" s="6"/>
      <c r="L446" s="6"/>
    </row>
    <row r="447" spans="1:12" x14ac:dyDescent="0.2">
      <c r="A447" s="477"/>
      <c r="B447" s="135"/>
      <c r="C447" s="136"/>
      <c r="D447" s="137"/>
      <c r="E447" s="138"/>
      <c r="F447" s="137"/>
      <c r="G447" s="127"/>
      <c r="H447" s="143"/>
      <c r="I447" s="143"/>
      <c r="K447" s="6"/>
      <c r="L447" s="6"/>
    </row>
    <row r="448" spans="1:12" x14ac:dyDescent="0.2">
      <c r="A448" s="477"/>
      <c r="B448" s="135"/>
      <c r="C448" s="136"/>
      <c r="D448" s="137"/>
      <c r="E448" s="138"/>
      <c r="F448" s="137"/>
      <c r="G448" s="127"/>
      <c r="H448" s="143"/>
      <c r="I448" s="143"/>
      <c r="K448" s="6"/>
      <c r="L448" s="6"/>
    </row>
    <row r="449" spans="1:12" x14ac:dyDescent="0.2">
      <c r="A449" s="477"/>
      <c r="B449" s="135"/>
      <c r="C449" s="136"/>
      <c r="D449" s="137"/>
      <c r="E449" s="138"/>
      <c r="F449" s="137"/>
      <c r="G449" s="127"/>
      <c r="H449" s="143"/>
      <c r="I449" s="143"/>
      <c r="K449" s="6"/>
      <c r="L449" s="6"/>
    </row>
    <row r="450" spans="1:12" x14ac:dyDescent="0.2">
      <c r="A450" s="477"/>
      <c r="B450" s="135"/>
      <c r="C450" s="136"/>
      <c r="D450" s="137"/>
      <c r="E450" s="138"/>
      <c r="F450" s="137"/>
      <c r="G450" s="127"/>
      <c r="H450" s="143"/>
      <c r="I450" s="143"/>
      <c r="K450" s="6"/>
      <c r="L450" s="6"/>
    </row>
    <row r="451" spans="1:12" x14ac:dyDescent="0.2">
      <c r="A451" s="477"/>
      <c r="B451" s="135"/>
      <c r="C451" s="136"/>
      <c r="D451" s="137"/>
      <c r="E451" s="138"/>
      <c r="F451" s="137"/>
      <c r="G451" s="127"/>
      <c r="H451" s="143"/>
      <c r="I451" s="143"/>
      <c r="K451" s="6"/>
      <c r="L451" s="6"/>
    </row>
    <row r="452" spans="1:12" x14ac:dyDescent="0.2">
      <c r="A452" s="477"/>
      <c r="B452" s="135"/>
      <c r="C452" s="136"/>
      <c r="D452" s="137"/>
      <c r="E452" s="138"/>
      <c r="F452" s="137"/>
      <c r="G452" s="127"/>
      <c r="H452" s="143"/>
      <c r="I452" s="143"/>
      <c r="K452" s="6"/>
      <c r="L452" s="6"/>
    </row>
    <row r="453" spans="1:12" x14ac:dyDescent="0.2">
      <c r="A453" s="477"/>
      <c r="B453" s="135"/>
      <c r="C453" s="136"/>
      <c r="D453" s="137"/>
      <c r="E453" s="138"/>
      <c r="F453" s="137"/>
      <c r="G453" s="127"/>
      <c r="H453" s="143"/>
      <c r="I453" s="143"/>
      <c r="K453" s="6"/>
      <c r="L453" s="6"/>
    </row>
    <row r="454" spans="1:12" x14ac:dyDescent="0.2">
      <c r="A454" s="477"/>
      <c r="B454" s="135"/>
      <c r="C454" s="136"/>
      <c r="D454" s="137"/>
      <c r="E454" s="138"/>
      <c r="F454" s="137"/>
      <c r="G454" s="127"/>
      <c r="H454" s="143"/>
      <c r="I454" s="143"/>
      <c r="K454" s="6"/>
      <c r="L454" s="6"/>
    </row>
    <row r="455" spans="1:12" x14ac:dyDescent="0.2">
      <c r="A455" s="477"/>
      <c r="B455" s="135"/>
      <c r="C455" s="136"/>
      <c r="D455" s="137"/>
      <c r="E455" s="138"/>
      <c r="F455" s="137"/>
      <c r="G455" s="127"/>
      <c r="H455" s="143"/>
      <c r="I455" s="143"/>
      <c r="K455" s="6"/>
      <c r="L455" s="6"/>
    </row>
    <row r="456" spans="1:12" x14ac:dyDescent="0.2">
      <c r="A456" s="477"/>
      <c r="B456" s="135"/>
      <c r="C456" s="136"/>
      <c r="D456" s="137"/>
      <c r="E456" s="138"/>
      <c r="F456" s="137"/>
      <c r="G456" s="127"/>
      <c r="H456" s="143"/>
      <c r="I456" s="143"/>
      <c r="K456" s="6"/>
      <c r="L456" s="6"/>
    </row>
    <row r="457" spans="1:12" x14ac:dyDescent="0.2">
      <c r="A457" s="477"/>
      <c r="B457" s="135"/>
      <c r="C457" s="136"/>
      <c r="D457" s="137"/>
      <c r="E457" s="138"/>
      <c r="F457" s="137"/>
      <c r="G457" s="127"/>
      <c r="H457" s="143"/>
      <c r="I457" s="143"/>
      <c r="K457" s="6"/>
      <c r="L457" s="6"/>
    </row>
    <row r="458" spans="1:12" x14ac:dyDescent="0.2">
      <c r="A458" s="477"/>
      <c r="B458" s="135"/>
      <c r="C458" s="136"/>
      <c r="D458" s="137"/>
      <c r="E458" s="138"/>
      <c r="F458" s="137"/>
      <c r="G458" s="127"/>
      <c r="H458" s="143"/>
      <c r="I458" s="143"/>
      <c r="K458" s="6"/>
      <c r="L458" s="6"/>
    </row>
    <row r="459" spans="1:12" x14ac:dyDescent="0.2">
      <c r="A459" s="477"/>
      <c r="B459" s="135"/>
      <c r="C459" s="136"/>
      <c r="D459" s="137"/>
      <c r="E459" s="138"/>
      <c r="F459" s="137"/>
      <c r="G459" s="127"/>
      <c r="H459" s="143"/>
      <c r="I459" s="143"/>
      <c r="K459" s="6"/>
      <c r="L459" s="6"/>
    </row>
    <row r="460" spans="1:12" x14ac:dyDescent="0.2">
      <c r="A460" s="477"/>
      <c r="B460" s="135"/>
      <c r="C460" s="136"/>
      <c r="D460" s="137"/>
      <c r="E460" s="138"/>
      <c r="F460" s="137"/>
      <c r="G460" s="127"/>
      <c r="H460" s="143"/>
      <c r="I460" s="143"/>
      <c r="K460" s="6"/>
      <c r="L460" s="6"/>
    </row>
    <row r="461" spans="1:12" x14ac:dyDescent="0.2">
      <c r="A461" s="477"/>
      <c r="B461" s="135"/>
      <c r="C461" s="136"/>
      <c r="D461" s="137"/>
      <c r="E461" s="138"/>
      <c r="F461" s="137"/>
      <c r="G461" s="127"/>
      <c r="H461" s="143"/>
      <c r="I461" s="143"/>
      <c r="K461" s="6"/>
      <c r="L461" s="6"/>
    </row>
    <row r="462" spans="1:12" x14ac:dyDescent="0.2">
      <c r="A462" s="477"/>
      <c r="B462" s="135"/>
      <c r="C462" s="136"/>
      <c r="D462" s="137"/>
      <c r="E462" s="138"/>
      <c r="F462" s="137"/>
      <c r="G462" s="127"/>
      <c r="H462" s="143"/>
      <c r="I462" s="143"/>
      <c r="K462" s="6"/>
      <c r="L462" s="6"/>
    </row>
    <row r="463" spans="1:12" x14ac:dyDescent="0.2">
      <c r="A463" s="477"/>
      <c r="B463" s="135"/>
      <c r="C463" s="136"/>
      <c r="D463" s="137"/>
      <c r="E463" s="138"/>
      <c r="F463" s="137"/>
      <c r="G463" s="127"/>
      <c r="H463" s="143"/>
      <c r="I463" s="143"/>
      <c r="K463" s="6"/>
      <c r="L463" s="6"/>
    </row>
    <row r="464" spans="1:12" x14ac:dyDescent="0.2">
      <c r="A464" s="477"/>
      <c r="B464" s="135"/>
      <c r="C464" s="136"/>
      <c r="D464" s="137"/>
      <c r="E464" s="138"/>
      <c r="F464" s="137"/>
      <c r="G464" s="127"/>
      <c r="H464" s="143"/>
      <c r="I464" s="143"/>
      <c r="K464" s="6"/>
      <c r="L464" s="6"/>
    </row>
    <row r="465" spans="1:12" x14ac:dyDescent="0.2">
      <c r="A465" s="477"/>
      <c r="B465" s="135"/>
      <c r="C465" s="136"/>
      <c r="D465" s="137"/>
      <c r="E465" s="138"/>
      <c r="F465" s="137"/>
      <c r="G465" s="127"/>
      <c r="H465" s="143"/>
      <c r="I465" s="143"/>
      <c r="K465" s="6"/>
      <c r="L465" s="6"/>
    </row>
    <row r="466" spans="1:12" x14ac:dyDescent="0.2">
      <c r="A466" s="477"/>
      <c r="B466" s="135"/>
      <c r="C466" s="136"/>
      <c r="D466" s="137"/>
      <c r="E466" s="138"/>
      <c r="F466" s="137"/>
      <c r="G466" s="127"/>
      <c r="H466" s="143"/>
      <c r="I466" s="143"/>
      <c r="K466" s="6"/>
      <c r="L466" s="6"/>
    </row>
    <row r="467" spans="1:12" x14ac:dyDescent="0.2">
      <c r="A467" s="477"/>
      <c r="B467" s="135"/>
      <c r="C467" s="136"/>
      <c r="D467" s="137"/>
      <c r="E467" s="138"/>
      <c r="F467" s="137"/>
      <c r="G467" s="127"/>
      <c r="H467" s="143"/>
      <c r="I467" s="143"/>
      <c r="K467" s="6"/>
      <c r="L467" s="6"/>
    </row>
    <row r="468" spans="1:12" x14ac:dyDescent="0.2">
      <c r="A468" s="477"/>
      <c r="B468" s="135"/>
      <c r="C468" s="136"/>
      <c r="D468" s="137"/>
      <c r="E468" s="138"/>
      <c r="F468" s="137"/>
      <c r="G468" s="127"/>
      <c r="H468" s="143"/>
      <c r="I468" s="143"/>
      <c r="K468" s="6"/>
      <c r="L468" s="6"/>
    </row>
    <row r="469" spans="1:12" x14ac:dyDescent="0.2">
      <c r="A469" s="477"/>
      <c r="B469" s="135"/>
      <c r="C469" s="136"/>
      <c r="D469" s="137"/>
      <c r="E469" s="138"/>
      <c r="F469" s="137"/>
      <c r="G469" s="127"/>
      <c r="H469" s="143"/>
      <c r="I469" s="143"/>
      <c r="K469" s="6"/>
      <c r="L469" s="6"/>
    </row>
    <row r="470" spans="1:12" x14ac:dyDescent="0.2">
      <c r="A470" s="477"/>
      <c r="B470" s="135"/>
      <c r="C470" s="136"/>
      <c r="D470" s="137"/>
      <c r="E470" s="138"/>
      <c r="F470" s="137"/>
      <c r="G470" s="127"/>
      <c r="H470" s="143"/>
      <c r="I470" s="143"/>
      <c r="K470" s="6"/>
      <c r="L470" s="6"/>
    </row>
    <row r="471" spans="1:12" x14ac:dyDescent="0.2">
      <c r="A471" s="477"/>
      <c r="B471" s="135"/>
      <c r="C471" s="136"/>
      <c r="D471" s="137"/>
      <c r="E471" s="138"/>
      <c r="F471" s="137"/>
      <c r="G471" s="127"/>
      <c r="H471" s="143"/>
      <c r="I471" s="143"/>
      <c r="K471" s="6"/>
      <c r="L471" s="6"/>
    </row>
    <row r="472" spans="1:12" x14ac:dyDescent="0.2">
      <c r="A472" s="477"/>
      <c r="B472" s="135"/>
      <c r="C472" s="136"/>
      <c r="D472" s="137"/>
      <c r="E472" s="138"/>
      <c r="F472" s="137"/>
      <c r="G472" s="127"/>
      <c r="H472" s="143"/>
      <c r="I472" s="143"/>
      <c r="K472" s="6"/>
      <c r="L472" s="6"/>
    </row>
    <row r="473" spans="1:12" x14ac:dyDescent="0.2">
      <c r="A473" s="477"/>
      <c r="B473" s="135"/>
      <c r="C473" s="136"/>
      <c r="D473" s="137"/>
      <c r="E473" s="138"/>
      <c r="F473" s="137"/>
      <c r="G473" s="127"/>
      <c r="H473" s="143"/>
      <c r="I473" s="143"/>
      <c r="K473" s="6"/>
      <c r="L473" s="6"/>
    </row>
    <row r="474" spans="1:12" x14ac:dyDescent="0.2">
      <c r="A474" s="477"/>
      <c r="B474" s="135"/>
      <c r="C474" s="136"/>
      <c r="D474" s="137"/>
      <c r="E474" s="138"/>
      <c r="F474" s="137"/>
      <c r="G474" s="127"/>
      <c r="H474" s="143"/>
      <c r="I474" s="143"/>
      <c r="K474" s="6"/>
      <c r="L474" s="6"/>
    </row>
    <row r="475" spans="1:12" x14ac:dyDescent="0.2">
      <c r="A475" s="477"/>
      <c r="B475" s="135"/>
      <c r="C475" s="136"/>
      <c r="D475" s="137"/>
      <c r="E475" s="138"/>
      <c r="F475" s="137"/>
      <c r="G475" s="127"/>
      <c r="H475" s="143"/>
      <c r="I475" s="143"/>
      <c r="K475" s="6"/>
      <c r="L475" s="6"/>
    </row>
    <row r="476" spans="1:12" x14ac:dyDescent="0.2">
      <c r="A476" s="477"/>
      <c r="B476" s="135"/>
      <c r="C476" s="136"/>
      <c r="D476" s="137"/>
      <c r="E476" s="138"/>
      <c r="F476" s="137"/>
      <c r="G476" s="127"/>
      <c r="H476" s="143"/>
      <c r="I476" s="143"/>
      <c r="K476" s="6"/>
      <c r="L476" s="6"/>
    </row>
    <row r="477" spans="1:12" x14ac:dyDescent="0.2">
      <c r="A477" s="477"/>
      <c r="B477" s="135"/>
      <c r="C477" s="136"/>
      <c r="D477" s="137"/>
      <c r="E477" s="138"/>
      <c r="F477" s="137"/>
      <c r="G477" s="127"/>
      <c r="H477" s="143"/>
      <c r="I477" s="143"/>
      <c r="K477" s="6"/>
      <c r="L477" s="6"/>
    </row>
    <row r="478" spans="1:12" x14ac:dyDescent="0.2">
      <c r="A478" s="477"/>
      <c r="B478" s="135"/>
      <c r="C478" s="136"/>
      <c r="D478" s="137"/>
      <c r="E478" s="138"/>
      <c r="F478" s="137"/>
      <c r="G478" s="127"/>
      <c r="H478" s="143"/>
      <c r="I478" s="143"/>
      <c r="K478" s="6"/>
      <c r="L478" s="6"/>
    </row>
    <row r="479" spans="1:12" x14ac:dyDescent="0.2">
      <c r="A479" s="477"/>
      <c r="B479" s="135"/>
      <c r="C479" s="136"/>
      <c r="D479" s="137"/>
      <c r="E479" s="138"/>
      <c r="F479" s="137"/>
      <c r="G479" s="127"/>
      <c r="H479" s="143"/>
      <c r="I479" s="143"/>
      <c r="K479" s="6"/>
      <c r="L479" s="6"/>
    </row>
    <row r="480" spans="1:12" x14ac:dyDescent="0.2">
      <c r="A480" s="477"/>
      <c r="B480" s="135"/>
      <c r="C480" s="136"/>
      <c r="D480" s="137"/>
      <c r="E480" s="138"/>
      <c r="F480" s="137"/>
      <c r="G480" s="127"/>
      <c r="H480" s="143"/>
      <c r="I480" s="143"/>
      <c r="K480" s="6"/>
      <c r="L480" s="6"/>
    </row>
    <row r="481" spans="1:12" x14ac:dyDescent="0.2">
      <c r="A481" s="477"/>
      <c r="B481" s="135"/>
      <c r="C481" s="136"/>
      <c r="D481" s="137"/>
      <c r="E481" s="138"/>
      <c r="F481" s="137"/>
      <c r="G481" s="127"/>
      <c r="H481" s="143"/>
      <c r="I481" s="143"/>
      <c r="K481" s="6"/>
      <c r="L481" s="6"/>
    </row>
    <row r="482" spans="1:12" x14ac:dyDescent="0.2">
      <c r="A482" s="477"/>
      <c r="B482" s="135"/>
      <c r="C482" s="136"/>
      <c r="D482" s="137"/>
      <c r="E482" s="138"/>
      <c r="F482" s="137"/>
      <c r="G482" s="127"/>
      <c r="H482" s="143"/>
      <c r="I482" s="143"/>
      <c r="K482" s="6"/>
      <c r="L482" s="6"/>
    </row>
    <row r="483" spans="1:12" x14ac:dyDescent="0.2">
      <c r="A483" s="477"/>
      <c r="B483" s="135"/>
      <c r="C483" s="136"/>
      <c r="D483" s="137"/>
      <c r="E483" s="138"/>
      <c r="F483" s="137"/>
      <c r="G483" s="127"/>
      <c r="H483" s="143"/>
      <c r="I483" s="143"/>
      <c r="K483" s="6"/>
      <c r="L483" s="6"/>
    </row>
    <row r="484" spans="1:12" x14ac:dyDescent="0.2">
      <c r="A484" s="477"/>
      <c r="B484" s="135"/>
      <c r="C484" s="136"/>
      <c r="D484" s="137"/>
      <c r="E484" s="138"/>
      <c r="F484" s="137"/>
      <c r="G484" s="127"/>
      <c r="H484" s="143"/>
      <c r="I484" s="143"/>
      <c r="K484" s="6"/>
      <c r="L484" s="6"/>
    </row>
    <row r="485" spans="1:12" x14ac:dyDescent="0.2">
      <c r="A485" s="477"/>
      <c r="B485" s="135"/>
      <c r="C485" s="136"/>
      <c r="D485" s="137"/>
      <c r="E485" s="138"/>
      <c r="F485" s="137"/>
      <c r="G485" s="127"/>
      <c r="H485" s="143"/>
      <c r="I485" s="143"/>
      <c r="K485" s="6"/>
      <c r="L485" s="6"/>
    </row>
    <row r="486" spans="1:12" x14ac:dyDescent="0.2">
      <c r="A486" s="477"/>
      <c r="B486" s="135"/>
      <c r="C486" s="136"/>
      <c r="D486" s="137"/>
      <c r="E486" s="138"/>
      <c r="F486" s="137"/>
      <c r="G486" s="127"/>
      <c r="H486" s="143"/>
      <c r="I486" s="143"/>
      <c r="K486" s="6"/>
      <c r="L486" s="6"/>
    </row>
    <row r="487" spans="1:12" x14ac:dyDescent="0.2">
      <c r="A487" s="477"/>
      <c r="B487" s="135"/>
      <c r="C487" s="136"/>
      <c r="D487" s="137"/>
      <c r="E487" s="138"/>
      <c r="F487" s="137"/>
      <c r="G487" s="127"/>
      <c r="H487" s="143"/>
      <c r="I487" s="143"/>
      <c r="K487" s="6"/>
      <c r="L487" s="6"/>
    </row>
    <row r="488" spans="1:12" x14ac:dyDescent="0.2">
      <c r="A488" s="477"/>
      <c r="B488" s="135"/>
      <c r="C488" s="136"/>
      <c r="D488" s="137"/>
      <c r="E488" s="138"/>
      <c r="F488" s="137"/>
      <c r="G488" s="127"/>
      <c r="H488" s="143"/>
      <c r="I488" s="143"/>
      <c r="K488" s="6"/>
      <c r="L488" s="6"/>
    </row>
    <row r="489" spans="1:12" x14ac:dyDescent="0.2">
      <c r="A489" s="477"/>
      <c r="B489" s="135"/>
      <c r="C489" s="136"/>
      <c r="D489" s="137"/>
      <c r="E489" s="138"/>
      <c r="F489" s="137"/>
      <c r="G489" s="127"/>
      <c r="H489" s="143"/>
      <c r="I489" s="143"/>
      <c r="K489" s="6"/>
      <c r="L489" s="6"/>
    </row>
    <row r="490" spans="1:12" x14ac:dyDescent="0.2">
      <c r="A490" s="477"/>
      <c r="B490" s="135"/>
      <c r="C490" s="136"/>
      <c r="D490" s="137"/>
      <c r="E490" s="138"/>
      <c r="F490" s="137"/>
      <c r="G490" s="127"/>
      <c r="H490" s="143"/>
      <c r="I490" s="143"/>
      <c r="K490" s="6"/>
      <c r="L490" s="6"/>
    </row>
    <row r="491" spans="1:12" x14ac:dyDescent="0.2">
      <c r="A491" s="477"/>
      <c r="B491" s="135"/>
      <c r="C491" s="136"/>
      <c r="D491" s="137"/>
      <c r="E491" s="138"/>
      <c r="F491" s="137"/>
      <c r="G491" s="127"/>
      <c r="H491" s="143"/>
      <c r="I491" s="143"/>
      <c r="K491" s="6"/>
      <c r="L491" s="6"/>
    </row>
    <row r="492" spans="1:12" x14ac:dyDescent="0.2">
      <c r="A492" s="477"/>
      <c r="B492" s="135"/>
      <c r="C492" s="136"/>
      <c r="D492" s="137"/>
      <c r="E492" s="138"/>
      <c r="F492" s="137"/>
      <c r="G492" s="127"/>
      <c r="H492" s="143"/>
      <c r="I492" s="143"/>
      <c r="K492" s="6"/>
      <c r="L492" s="6"/>
    </row>
    <row r="493" spans="1:12" x14ac:dyDescent="0.2">
      <c r="A493" s="477"/>
      <c r="B493" s="135"/>
      <c r="C493" s="136"/>
      <c r="D493" s="137"/>
      <c r="E493" s="138"/>
      <c r="F493" s="137"/>
      <c r="G493" s="127"/>
      <c r="H493" s="143"/>
      <c r="I493" s="143"/>
      <c r="K493" s="6"/>
      <c r="L493" s="6"/>
    </row>
    <row r="494" spans="1:12" x14ac:dyDescent="0.2">
      <c r="A494" s="477"/>
      <c r="B494" s="135"/>
      <c r="C494" s="136"/>
      <c r="D494" s="137"/>
      <c r="E494" s="138"/>
      <c r="F494" s="137"/>
      <c r="G494" s="127"/>
      <c r="H494" s="143"/>
      <c r="I494" s="143"/>
      <c r="K494" s="6"/>
      <c r="L494" s="6"/>
    </row>
    <row r="495" spans="1:12" x14ac:dyDescent="0.2">
      <c r="A495" s="477"/>
      <c r="B495" s="135"/>
      <c r="C495" s="136"/>
      <c r="D495" s="137"/>
      <c r="E495" s="138"/>
      <c r="F495" s="137"/>
      <c r="G495" s="127"/>
      <c r="H495" s="143"/>
      <c r="I495" s="143"/>
      <c r="K495" s="6"/>
      <c r="L495" s="6"/>
    </row>
    <row r="496" spans="1:12" x14ac:dyDescent="0.2">
      <c r="A496" s="477"/>
      <c r="B496" s="135"/>
      <c r="C496" s="136"/>
      <c r="D496" s="137"/>
      <c r="E496" s="138"/>
      <c r="F496" s="137"/>
      <c r="G496" s="127"/>
      <c r="H496" s="143"/>
      <c r="I496" s="143"/>
      <c r="K496" s="6"/>
      <c r="L496" s="6"/>
    </row>
    <row r="497" spans="1:12" x14ac:dyDescent="0.2">
      <c r="A497" s="477"/>
      <c r="B497" s="135"/>
      <c r="C497" s="136"/>
      <c r="D497" s="137"/>
      <c r="E497" s="138"/>
      <c r="F497" s="137"/>
      <c r="G497" s="127"/>
      <c r="H497" s="143"/>
      <c r="I497" s="143"/>
      <c r="K497" s="6"/>
      <c r="L497" s="6"/>
    </row>
    <row r="498" spans="1:12" x14ac:dyDescent="0.2">
      <c r="A498" s="477"/>
      <c r="B498" s="135"/>
      <c r="C498" s="136"/>
      <c r="D498" s="137"/>
      <c r="E498" s="138"/>
      <c r="F498" s="137"/>
      <c r="G498" s="127"/>
      <c r="H498" s="143"/>
      <c r="I498" s="143"/>
      <c r="K498" s="6"/>
      <c r="L498" s="6"/>
    </row>
    <row r="499" spans="1:12" x14ac:dyDescent="0.2">
      <c r="A499" s="477"/>
      <c r="B499" s="135"/>
      <c r="C499" s="136"/>
      <c r="D499" s="137"/>
      <c r="E499" s="138"/>
      <c r="F499" s="137"/>
      <c r="G499" s="127"/>
      <c r="H499" s="143"/>
      <c r="I499" s="143"/>
      <c r="K499" s="6"/>
      <c r="L499" s="6"/>
    </row>
    <row r="500" spans="1:12" x14ac:dyDescent="0.2">
      <c r="A500" s="477"/>
      <c r="B500" s="135"/>
      <c r="C500" s="136"/>
      <c r="D500" s="137"/>
      <c r="E500" s="138"/>
      <c r="F500" s="137"/>
      <c r="G500" s="127"/>
      <c r="H500" s="143"/>
      <c r="I500" s="143"/>
      <c r="K500" s="6"/>
      <c r="L500" s="6"/>
    </row>
    <row r="501" spans="1:12" x14ac:dyDescent="0.2">
      <c r="A501" s="477"/>
      <c r="B501" s="135"/>
      <c r="C501" s="136"/>
      <c r="D501" s="137"/>
      <c r="E501" s="138"/>
      <c r="F501" s="137"/>
      <c r="G501" s="127"/>
      <c r="H501" s="143"/>
      <c r="I501" s="143"/>
      <c r="K501" s="6"/>
      <c r="L501" s="6"/>
    </row>
    <row r="502" spans="1:12" x14ac:dyDescent="0.2">
      <c r="A502" s="477"/>
      <c r="B502" s="135"/>
      <c r="C502" s="136"/>
      <c r="D502" s="137"/>
      <c r="E502" s="138"/>
      <c r="F502" s="137"/>
      <c r="G502" s="127"/>
      <c r="H502" s="143"/>
      <c r="I502" s="143"/>
      <c r="K502" s="6"/>
      <c r="L502" s="6"/>
    </row>
    <row r="503" spans="1:12" x14ac:dyDescent="0.2">
      <c r="A503" s="477"/>
      <c r="B503" s="135"/>
      <c r="C503" s="136"/>
      <c r="D503" s="137"/>
      <c r="E503" s="138"/>
      <c r="F503" s="137"/>
      <c r="G503" s="127"/>
      <c r="H503" s="143"/>
      <c r="I503" s="143"/>
      <c r="K503" s="6"/>
      <c r="L503" s="6"/>
    </row>
    <row r="504" spans="1:12" x14ac:dyDescent="0.2">
      <c r="A504" s="477"/>
      <c r="B504" s="135"/>
      <c r="C504" s="136"/>
      <c r="D504" s="137"/>
      <c r="E504" s="138"/>
      <c r="F504" s="137"/>
      <c r="G504" s="127"/>
      <c r="H504" s="143"/>
      <c r="I504" s="143"/>
      <c r="K504" s="6"/>
      <c r="L504" s="6"/>
    </row>
    <row r="505" spans="1:12" x14ac:dyDescent="0.2">
      <c r="A505" s="477"/>
      <c r="B505" s="135"/>
      <c r="C505" s="136"/>
      <c r="D505" s="137"/>
      <c r="E505" s="138"/>
      <c r="F505" s="137"/>
      <c r="G505" s="127"/>
      <c r="H505" s="143"/>
      <c r="I505" s="143"/>
      <c r="K505" s="6"/>
      <c r="L505" s="6"/>
    </row>
    <row r="506" spans="1:12" x14ac:dyDescent="0.2">
      <c r="A506" s="477"/>
      <c r="B506" s="135"/>
      <c r="C506" s="136"/>
      <c r="D506" s="137"/>
      <c r="E506" s="138"/>
      <c r="F506" s="137"/>
      <c r="G506" s="127"/>
      <c r="H506" s="143"/>
      <c r="I506" s="143"/>
      <c r="K506" s="6"/>
      <c r="L506" s="6"/>
    </row>
    <row r="507" spans="1:12" x14ac:dyDescent="0.2">
      <c r="A507" s="477"/>
      <c r="B507" s="135"/>
      <c r="C507" s="136"/>
      <c r="D507" s="137"/>
      <c r="E507" s="138"/>
      <c r="F507" s="137"/>
      <c r="G507" s="127"/>
      <c r="H507" s="143"/>
      <c r="I507" s="143"/>
      <c r="K507" s="6"/>
      <c r="L507" s="6"/>
    </row>
    <row r="508" spans="1:12" x14ac:dyDescent="0.2">
      <c r="A508" s="477"/>
      <c r="B508" s="135"/>
      <c r="C508" s="136"/>
      <c r="D508" s="137"/>
      <c r="E508" s="138"/>
      <c r="F508" s="137"/>
      <c r="G508" s="127"/>
      <c r="H508" s="143"/>
      <c r="I508" s="143"/>
      <c r="K508" s="6"/>
      <c r="L508" s="6"/>
    </row>
    <row r="509" spans="1:12" x14ac:dyDescent="0.2">
      <c r="A509" s="477"/>
      <c r="B509" s="135"/>
      <c r="C509" s="136"/>
      <c r="D509" s="137"/>
      <c r="E509" s="138"/>
      <c r="F509" s="137"/>
      <c r="G509" s="127"/>
      <c r="H509" s="143"/>
      <c r="I509" s="143"/>
      <c r="K509" s="6"/>
      <c r="L509" s="6"/>
    </row>
    <row r="510" spans="1:12" x14ac:dyDescent="0.2">
      <c r="A510" s="477"/>
      <c r="B510" s="135"/>
      <c r="C510" s="136"/>
      <c r="D510" s="137"/>
      <c r="E510" s="138"/>
      <c r="F510" s="137"/>
      <c r="G510" s="127"/>
      <c r="H510" s="143"/>
      <c r="I510" s="143"/>
      <c r="K510" s="6"/>
      <c r="L510" s="6"/>
    </row>
    <row r="511" spans="1:12" x14ac:dyDescent="0.2">
      <c r="A511" s="477"/>
      <c r="B511" s="135"/>
      <c r="C511" s="136"/>
      <c r="D511" s="137"/>
      <c r="E511" s="138"/>
      <c r="F511" s="137"/>
      <c r="G511" s="127"/>
      <c r="H511" s="143"/>
      <c r="I511" s="143"/>
      <c r="K511" s="6"/>
      <c r="L511" s="6"/>
    </row>
    <row r="512" spans="1:12" x14ac:dyDescent="0.2">
      <c r="A512" s="477"/>
      <c r="B512" s="135"/>
      <c r="C512" s="136"/>
      <c r="D512" s="137"/>
      <c r="E512" s="138"/>
      <c r="F512" s="137"/>
      <c r="G512" s="127"/>
      <c r="H512" s="143"/>
      <c r="I512" s="143"/>
      <c r="K512" s="6"/>
      <c r="L512" s="6"/>
    </row>
    <row r="513" spans="1:12" x14ac:dyDescent="0.2">
      <c r="A513" s="477"/>
      <c r="B513" s="135"/>
      <c r="C513" s="136"/>
      <c r="D513" s="137"/>
      <c r="E513" s="138"/>
      <c r="F513" s="137"/>
      <c r="G513" s="127"/>
      <c r="H513" s="143"/>
      <c r="I513" s="143"/>
      <c r="K513" s="6"/>
      <c r="L513" s="6"/>
    </row>
    <row r="514" spans="1:12" x14ac:dyDescent="0.2">
      <c r="A514" s="477"/>
      <c r="B514" s="135"/>
      <c r="C514" s="136"/>
      <c r="D514" s="137"/>
      <c r="E514" s="138"/>
      <c r="F514" s="137"/>
      <c r="G514" s="127"/>
      <c r="H514" s="143"/>
      <c r="I514" s="143"/>
      <c r="K514" s="6"/>
      <c r="L514" s="6"/>
    </row>
    <row r="515" spans="1:12" x14ac:dyDescent="0.2">
      <c r="A515" s="477"/>
      <c r="B515" s="135"/>
      <c r="C515" s="136"/>
      <c r="D515" s="137"/>
      <c r="E515" s="138"/>
      <c r="F515" s="137"/>
      <c r="G515" s="127"/>
      <c r="H515" s="143"/>
      <c r="I515" s="143"/>
      <c r="K515" s="6"/>
      <c r="L515" s="6"/>
    </row>
    <row r="516" spans="1:12" x14ac:dyDescent="0.2">
      <c r="A516" s="477"/>
      <c r="B516" s="135"/>
      <c r="C516" s="136"/>
      <c r="D516" s="137"/>
      <c r="E516" s="138"/>
      <c r="F516" s="137"/>
      <c r="G516" s="127"/>
      <c r="H516" s="143"/>
      <c r="I516" s="143"/>
      <c r="K516" s="6"/>
      <c r="L516" s="6"/>
    </row>
    <row r="517" spans="1:12" x14ac:dyDescent="0.2">
      <c r="A517" s="477"/>
      <c r="B517" s="135"/>
      <c r="C517" s="136"/>
      <c r="D517" s="137"/>
      <c r="E517" s="138"/>
      <c r="F517" s="137"/>
      <c r="G517" s="127"/>
      <c r="H517" s="143"/>
      <c r="I517" s="143"/>
      <c r="K517" s="6"/>
      <c r="L517" s="6"/>
    </row>
    <row r="518" spans="1:12" x14ac:dyDescent="0.2">
      <c r="A518" s="477"/>
      <c r="B518" s="135"/>
      <c r="C518" s="136"/>
      <c r="D518" s="137"/>
      <c r="E518" s="138"/>
      <c r="F518" s="137"/>
      <c r="G518" s="127"/>
      <c r="H518" s="143"/>
      <c r="I518" s="143"/>
      <c r="K518" s="6"/>
      <c r="L518" s="6"/>
    </row>
    <row r="519" spans="1:12" x14ac:dyDescent="0.2">
      <c r="A519" s="477"/>
      <c r="B519" s="135"/>
      <c r="C519" s="136"/>
      <c r="D519" s="137"/>
      <c r="E519" s="138"/>
      <c r="F519" s="137"/>
      <c r="G519" s="127"/>
      <c r="H519" s="143"/>
      <c r="I519" s="143"/>
      <c r="K519" s="6"/>
      <c r="L519" s="6"/>
    </row>
    <row r="520" spans="1:12" x14ac:dyDescent="0.2">
      <c r="A520" s="477"/>
      <c r="B520" s="135"/>
      <c r="C520" s="136"/>
      <c r="D520" s="137"/>
      <c r="E520" s="138"/>
      <c r="F520" s="137"/>
      <c r="G520" s="127"/>
      <c r="H520" s="143"/>
      <c r="I520" s="143"/>
      <c r="K520" s="6"/>
      <c r="L520" s="6"/>
    </row>
    <row r="521" spans="1:12" x14ac:dyDescent="0.2">
      <c r="A521" s="477"/>
      <c r="B521" s="135"/>
      <c r="C521" s="136"/>
      <c r="D521" s="137"/>
      <c r="E521" s="138"/>
      <c r="F521" s="137"/>
      <c r="G521" s="127"/>
      <c r="H521" s="143"/>
      <c r="I521" s="143"/>
      <c r="K521" s="6"/>
      <c r="L521" s="6"/>
    </row>
    <row r="522" spans="1:12" x14ac:dyDescent="0.2">
      <c r="A522" s="477"/>
      <c r="B522" s="135"/>
      <c r="C522" s="136"/>
      <c r="D522" s="137"/>
      <c r="E522" s="138"/>
      <c r="F522" s="137"/>
      <c r="G522" s="127"/>
      <c r="H522" s="143"/>
      <c r="I522" s="143"/>
      <c r="K522" s="6"/>
      <c r="L522" s="6"/>
    </row>
    <row r="523" spans="1:12" x14ac:dyDescent="0.2">
      <c r="A523" s="477"/>
      <c r="B523" s="135"/>
      <c r="C523" s="136"/>
      <c r="D523" s="137"/>
      <c r="E523" s="138"/>
      <c r="F523" s="137"/>
      <c r="G523" s="127"/>
      <c r="H523" s="143"/>
      <c r="I523" s="143"/>
      <c r="K523" s="6"/>
      <c r="L523" s="6"/>
    </row>
    <row r="524" spans="1:12" x14ac:dyDescent="0.2">
      <c r="A524" s="477"/>
      <c r="B524" s="135"/>
      <c r="C524" s="136"/>
      <c r="D524" s="137"/>
      <c r="E524" s="138"/>
      <c r="F524" s="137"/>
      <c r="G524" s="127"/>
      <c r="H524" s="143"/>
      <c r="I524" s="143"/>
      <c r="K524" s="6"/>
      <c r="L524" s="6"/>
    </row>
    <row r="525" spans="1:12" x14ac:dyDescent="0.2">
      <c r="A525" s="477"/>
      <c r="B525" s="135"/>
      <c r="C525" s="136"/>
      <c r="D525" s="137"/>
      <c r="E525" s="138"/>
      <c r="F525" s="137"/>
      <c r="G525" s="127"/>
      <c r="H525" s="143"/>
      <c r="I525" s="143"/>
      <c r="K525" s="6"/>
      <c r="L525" s="6"/>
    </row>
    <row r="526" spans="1:12" x14ac:dyDescent="0.2">
      <c r="A526" s="477"/>
      <c r="B526" s="135"/>
      <c r="C526" s="136"/>
      <c r="D526" s="137"/>
      <c r="E526" s="138"/>
      <c r="F526" s="137"/>
      <c r="G526" s="127"/>
      <c r="H526" s="143"/>
      <c r="I526" s="143"/>
      <c r="K526" s="6"/>
      <c r="L526" s="6"/>
    </row>
    <row r="527" spans="1:12" x14ac:dyDescent="0.2">
      <c r="A527" s="477"/>
      <c r="B527" s="135"/>
      <c r="C527" s="136"/>
      <c r="D527" s="137"/>
      <c r="E527" s="138"/>
      <c r="F527" s="137"/>
      <c r="G527" s="127"/>
      <c r="H527" s="143"/>
      <c r="I527" s="143"/>
      <c r="K527" s="6"/>
      <c r="L527" s="6"/>
    </row>
    <row r="528" spans="1:12" x14ac:dyDescent="0.2">
      <c r="A528" s="477"/>
      <c r="B528" s="135"/>
      <c r="C528" s="136"/>
      <c r="D528" s="137"/>
      <c r="E528" s="138"/>
      <c r="F528" s="137"/>
      <c r="G528" s="127"/>
      <c r="H528" s="143"/>
      <c r="I528" s="143"/>
      <c r="K528" s="6"/>
      <c r="L528" s="6"/>
    </row>
    <row r="529" spans="1:12" x14ac:dyDescent="0.2">
      <c r="A529" s="477"/>
      <c r="B529" s="135"/>
      <c r="C529" s="136"/>
      <c r="D529" s="137"/>
      <c r="E529" s="138"/>
      <c r="F529" s="137"/>
      <c r="G529" s="127"/>
      <c r="H529" s="143"/>
      <c r="I529" s="143"/>
      <c r="K529" s="6"/>
      <c r="L529" s="6"/>
    </row>
    <row r="530" spans="1:12" x14ac:dyDescent="0.2">
      <c r="A530" s="477"/>
      <c r="B530" s="135"/>
      <c r="C530" s="136"/>
      <c r="D530" s="137"/>
      <c r="E530" s="138"/>
      <c r="F530" s="137"/>
      <c r="G530" s="127"/>
      <c r="H530" s="143"/>
      <c r="I530" s="143"/>
      <c r="K530" s="6"/>
      <c r="L530" s="6"/>
    </row>
    <row r="531" spans="1:12" x14ac:dyDescent="0.2">
      <c r="A531" s="477"/>
      <c r="B531" s="135"/>
      <c r="C531" s="136"/>
      <c r="D531" s="137"/>
      <c r="E531" s="138"/>
      <c r="F531" s="137"/>
      <c r="G531" s="127"/>
      <c r="H531" s="143"/>
      <c r="I531" s="143"/>
      <c r="K531" s="6"/>
      <c r="L531" s="6"/>
    </row>
    <row r="532" spans="1:12" x14ac:dyDescent="0.2">
      <c r="A532" s="477"/>
      <c r="B532" s="135"/>
      <c r="C532" s="136"/>
      <c r="D532" s="137"/>
      <c r="E532" s="138"/>
      <c r="F532" s="137"/>
      <c r="G532" s="127"/>
      <c r="H532" s="143"/>
      <c r="I532" s="143"/>
      <c r="K532" s="6"/>
      <c r="L532" s="6"/>
    </row>
    <row r="533" spans="1:12" x14ac:dyDescent="0.2">
      <c r="A533" s="477"/>
      <c r="B533" s="135"/>
      <c r="C533" s="136"/>
      <c r="D533" s="137"/>
      <c r="E533" s="138"/>
      <c r="F533" s="137"/>
      <c r="G533" s="127"/>
      <c r="H533" s="143"/>
      <c r="I533" s="143"/>
      <c r="K533" s="6"/>
      <c r="L533" s="6"/>
    </row>
    <row r="534" spans="1:12" x14ac:dyDescent="0.2">
      <c r="A534" s="477"/>
      <c r="B534" s="135"/>
      <c r="C534" s="136"/>
      <c r="D534" s="137"/>
      <c r="E534" s="138"/>
      <c r="F534" s="137"/>
      <c r="G534" s="127"/>
      <c r="H534" s="143"/>
      <c r="I534" s="143"/>
      <c r="K534" s="6"/>
      <c r="L534" s="6"/>
    </row>
    <row r="535" spans="1:12" x14ac:dyDescent="0.2">
      <c r="A535" s="477"/>
      <c r="B535" s="135"/>
      <c r="C535" s="136"/>
      <c r="D535" s="137"/>
      <c r="E535" s="138"/>
      <c r="F535" s="137"/>
      <c r="G535" s="127"/>
      <c r="H535" s="143"/>
      <c r="I535" s="143"/>
      <c r="K535" s="6"/>
      <c r="L535" s="6"/>
    </row>
    <row r="536" spans="1:12" x14ac:dyDescent="0.2">
      <c r="A536" s="477"/>
      <c r="B536" s="135"/>
      <c r="C536" s="136"/>
      <c r="D536" s="137"/>
      <c r="E536" s="138"/>
      <c r="F536" s="137"/>
      <c r="G536" s="127"/>
      <c r="H536" s="143"/>
      <c r="I536" s="143"/>
      <c r="K536" s="6"/>
      <c r="L536" s="6"/>
    </row>
    <row r="537" spans="1:12" x14ac:dyDescent="0.2">
      <c r="A537" s="477"/>
      <c r="B537" s="135"/>
      <c r="C537" s="136"/>
      <c r="D537" s="137"/>
      <c r="E537" s="138"/>
      <c r="F537" s="137"/>
      <c r="G537" s="127"/>
      <c r="H537" s="143"/>
      <c r="I537" s="143"/>
      <c r="K537" s="6"/>
      <c r="L537" s="6"/>
    </row>
    <row r="538" spans="1:12" x14ac:dyDescent="0.2">
      <c r="A538" s="477"/>
      <c r="B538" s="135"/>
      <c r="C538" s="136"/>
      <c r="D538" s="137"/>
      <c r="E538" s="138"/>
      <c r="F538" s="137"/>
      <c r="G538" s="127"/>
      <c r="H538" s="143"/>
      <c r="I538" s="143"/>
      <c r="K538" s="6"/>
      <c r="L538" s="6"/>
    </row>
    <row r="539" spans="1:12" x14ac:dyDescent="0.2">
      <c r="A539" s="477"/>
      <c r="B539" s="135"/>
      <c r="C539" s="136"/>
      <c r="D539" s="137"/>
      <c r="E539" s="138"/>
      <c r="F539" s="137"/>
      <c r="G539" s="127"/>
      <c r="H539" s="143"/>
      <c r="I539" s="143"/>
      <c r="K539" s="6"/>
      <c r="L539" s="6"/>
    </row>
    <row r="540" spans="1:12" x14ac:dyDescent="0.2">
      <c r="A540" s="477"/>
      <c r="B540" s="135"/>
      <c r="C540" s="136"/>
      <c r="D540" s="137"/>
      <c r="E540" s="138"/>
      <c r="F540" s="137"/>
      <c r="G540" s="127"/>
      <c r="H540" s="143"/>
      <c r="I540" s="143"/>
      <c r="K540" s="6"/>
      <c r="L540" s="6"/>
    </row>
    <row r="541" spans="1:12" x14ac:dyDescent="0.2">
      <c r="A541" s="477"/>
      <c r="B541" s="135"/>
      <c r="C541" s="136"/>
      <c r="D541" s="137"/>
      <c r="E541" s="138"/>
      <c r="F541" s="137"/>
      <c r="G541" s="127"/>
      <c r="H541" s="143"/>
      <c r="I541" s="143"/>
      <c r="K541" s="6"/>
      <c r="L541" s="6"/>
    </row>
    <row r="542" spans="1:12" x14ac:dyDescent="0.2">
      <c r="A542" s="477"/>
      <c r="B542" s="135"/>
      <c r="C542" s="136"/>
      <c r="D542" s="137"/>
      <c r="E542" s="138"/>
      <c r="F542" s="137"/>
      <c r="G542" s="127"/>
      <c r="H542" s="143"/>
      <c r="I542" s="143"/>
      <c r="K542" s="6"/>
      <c r="L542" s="6"/>
    </row>
    <row r="543" spans="1:12" x14ac:dyDescent="0.2">
      <c r="A543" s="477"/>
      <c r="B543" s="135"/>
      <c r="C543" s="136"/>
      <c r="D543" s="137"/>
      <c r="E543" s="138"/>
      <c r="F543" s="137"/>
      <c r="G543" s="127"/>
      <c r="H543" s="143"/>
      <c r="I543" s="143"/>
      <c r="K543" s="6"/>
      <c r="L543" s="6"/>
    </row>
    <row r="544" spans="1:12" x14ac:dyDescent="0.2">
      <c r="A544" s="477"/>
      <c r="B544" s="135"/>
      <c r="C544" s="136"/>
      <c r="D544" s="137"/>
      <c r="E544" s="138"/>
      <c r="F544" s="137"/>
      <c r="G544" s="127"/>
      <c r="H544" s="143"/>
      <c r="I544" s="143"/>
      <c r="K544" s="6"/>
      <c r="L544" s="6"/>
    </row>
    <row r="545" spans="1:12" x14ac:dyDescent="0.2">
      <c r="A545" s="477"/>
      <c r="B545" s="135"/>
      <c r="C545" s="136"/>
      <c r="D545" s="137"/>
      <c r="E545" s="138"/>
      <c r="F545" s="137"/>
      <c r="G545" s="127"/>
      <c r="H545" s="143"/>
      <c r="I545" s="143"/>
      <c r="K545" s="6"/>
      <c r="L545" s="6"/>
    </row>
    <row r="546" spans="1:12" x14ac:dyDescent="0.2">
      <c r="A546" s="477"/>
      <c r="B546" s="135"/>
      <c r="C546" s="136"/>
      <c r="D546" s="137"/>
      <c r="E546" s="138"/>
      <c r="F546" s="137"/>
      <c r="G546" s="127"/>
      <c r="H546" s="143"/>
      <c r="I546" s="143"/>
      <c r="K546" s="6"/>
      <c r="L546" s="6"/>
    </row>
    <row r="547" spans="1:12" x14ac:dyDescent="0.2">
      <c r="A547" s="477"/>
      <c r="B547" s="135"/>
      <c r="C547" s="136"/>
      <c r="D547" s="137"/>
      <c r="E547" s="138"/>
      <c r="F547" s="137"/>
      <c r="G547" s="127"/>
      <c r="H547" s="143"/>
      <c r="I547" s="143"/>
      <c r="K547" s="6"/>
      <c r="L547" s="6"/>
    </row>
    <row r="548" spans="1:12" x14ac:dyDescent="0.2">
      <c r="A548" s="477"/>
      <c r="B548" s="135"/>
      <c r="C548" s="136"/>
      <c r="D548" s="137"/>
      <c r="E548" s="138"/>
      <c r="F548" s="137"/>
      <c r="G548" s="127"/>
      <c r="H548" s="143"/>
      <c r="I548" s="143"/>
      <c r="K548" s="6"/>
      <c r="L548" s="6"/>
    </row>
    <row r="549" spans="1:12" x14ac:dyDescent="0.2">
      <c r="A549" s="477"/>
      <c r="B549" s="135"/>
      <c r="C549" s="136"/>
      <c r="D549" s="137"/>
      <c r="E549" s="138"/>
      <c r="F549" s="137"/>
      <c r="G549" s="127"/>
      <c r="H549" s="143"/>
      <c r="I549" s="143"/>
      <c r="K549" s="6"/>
      <c r="L549" s="6"/>
    </row>
    <row r="550" spans="1:12" x14ac:dyDescent="0.2">
      <c r="A550" s="477"/>
      <c r="B550" s="135"/>
      <c r="C550" s="136"/>
      <c r="D550" s="137"/>
      <c r="E550" s="138"/>
      <c r="F550" s="137"/>
      <c r="G550" s="127"/>
      <c r="H550" s="143"/>
      <c r="I550" s="143"/>
      <c r="K550" s="6"/>
      <c r="L550" s="6"/>
    </row>
    <row r="551" spans="1:12" x14ac:dyDescent="0.2">
      <c r="A551" s="477"/>
      <c r="B551" s="135"/>
      <c r="C551" s="136"/>
      <c r="D551" s="137"/>
      <c r="E551" s="138"/>
      <c r="F551" s="137"/>
      <c r="G551" s="127"/>
      <c r="H551" s="143"/>
      <c r="I551" s="143"/>
      <c r="K551" s="6"/>
      <c r="L551" s="6"/>
    </row>
    <row r="552" spans="1:12" x14ac:dyDescent="0.2">
      <c r="A552" s="477"/>
      <c r="B552" s="135"/>
      <c r="C552" s="136"/>
      <c r="D552" s="137"/>
      <c r="E552" s="138"/>
      <c r="F552" s="137"/>
      <c r="G552" s="127"/>
      <c r="H552" s="143"/>
      <c r="I552" s="143"/>
      <c r="K552" s="6"/>
      <c r="L552" s="6"/>
    </row>
    <row r="553" spans="1:12" x14ac:dyDescent="0.2">
      <c r="A553" s="477"/>
      <c r="B553" s="135"/>
      <c r="C553" s="136"/>
      <c r="D553" s="137"/>
      <c r="E553" s="138"/>
      <c r="F553" s="137"/>
      <c r="G553" s="127"/>
      <c r="H553" s="143"/>
      <c r="I553" s="143"/>
      <c r="K553" s="6"/>
      <c r="L553" s="6"/>
    </row>
    <row r="554" spans="1:12" x14ac:dyDescent="0.2">
      <c r="A554" s="477"/>
      <c r="B554" s="135"/>
      <c r="C554" s="136"/>
      <c r="D554" s="137"/>
      <c r="E554" s="138"/>
      <c r="F554" s="137"/>
      <c r="G554" s="127"/>
      <c r="H554" s="143"/>
      <c r="I554" s="143"/>
      <c r="K554" s="6"/>
      <c r="L554" s="6"/>
    </row>
    <row r="555" spans="1:12" x14ac:dyDescent="0.2">
      <c r="A555" s="477"/>
      <c r="B555" s="135"/>
      <c r="C555" s="136"/>
      <c r="D555" s="137"/>
      <c r="E555" s="138"/>
      <c r="F555" s="137"/>
      <c r="G555" s="127"/>
      <c r="H555" s="143"/>
      <c r="I555" s="143"/>
      <c r="K555" s="6"/>
      <c r="L555" s="6"/>
    </row>
    <row r="556" spans="1:12" x14ac:dyDescent="0.2">
      <c r="A556" s="477"/>
      <c r="B556" s="135"/>
      <c r="C556" s="136"/>
      <c r="D556" s="137"/>
      <c r="E556" s="138"/>
      <c r="F556" s="137"/>
      <c r="G556" s="127"/>
      <c r="H556" s="143"/>
      <c r="I556" s="143"/>
      <c r="K556" s="6"/>
      <c r="L556" s="6"/>
    </row>
    <row r="557" spans="1:12" x14ac:dyDescent="0.2">
      <c r="A557" s="477"/>
      <c r="B557" s="135"/>
      <c r="C557" s="136"/>
      <c r="D557" s="137"/>
      <c r="E557" s="138"/>
      <c r="F557" s="137"/>
      <c r="G557" s="127"/>
      <c r="H557" s="143"/>
      <c r="I557" s="143"/>
      <c r="K557" s="6"/>
      <c r="L557" s="6"/>
    </row>
    <row r="558" spans="1:12" x14ac:dyDescent="0.2">
      <c r="A558" s="477"/>
      <c r="B558" s="135"/>
      <c r="C558" s="136"/>
      <c r="D558" s="137"/>
      <c r="E558" s="138"/>
      <c r="F558" s="137"/>
      <c r="G558" s="127"/>
      <c r="H558" s="143"/>
      <c r="I558" s="143"/>
      <c r="K558" s="6"/>
      <c r="L558" s="6"/>
    </row>
    <row r="559" spans="1:12" x14ac:dyDescent="0.2">
      <c r="A559" s="477"/>
      <c r="B559" s="135"/>
      <c r="C559" s="136"/>
      <c r="D559" s="137"/>
      <c r="E559" s="138"/>
      <c r="F559" s="137"/>
      <c r="G559" s="127"/>
      <c r="H559" s="143"/>
      <c r="I559" s="143"/>
      <c r="K559" s="6"/>
      <c r="L559" s="6"/>
    </row>
    <row r="560" spans="1:12" x14ac:dyDescent="0.2">
      <c r="A560" s="477"/>
      <c r="B560" s="135"/>
      <c r="C560" s="136"/>
      <c r="D560" s="137"/>
      <c r="E560" s="138"/>
      <c r="F560" s="137"/>
      <c r="G560" s="127"/>
      <c r="H560" s="143"/>
      <c r="I560" s="143"/>
      <c r="K560" s="6"/>
      <c r="L560" s="6"/>
    </row>
    <row r="561" spans="1:12" x14ac:dyDescent="0.2">
      <c r="A561" s="477"/>
      <c r="B561" s="135"/>
      <c r="C561" s="136"/>
      <c r="D561" s="137"/>
      <c r="E561" s="138"/>
      <c r="F561" s="137"/>
      <c r="G561" s="127"/>
      <c r="H561" s="143"/>
      <c r="I561" s="143"/>
      <c r="K561" s="6"/>
      <c r="L561" s="6"/>
    </row>
    <row r="562" spans="1:12" x14ac:dyDescent="0.2">
      <c r="A562" s="477"/>
      <c r="B562" s="135"/>
      <c r="C562" s="136"/>
      <c r="D562" s="137"/>
      <c r="E562" s="138"/>
      <c r="F562" s="137"/>
      <c r="G562" s="127"/>
      <c r="H562" s="143"/>
      <c r="I562" s="143"/>
      <c r="K562" s="6"/>
      <c r="L562" s="6"/>
    </row>
    <row r="563" spans="1:12" x14ac:dyDescent="0.2">
      <c r="A563" s="477"/>
      <c r="B563" s="135"/>
      <c r="C563" s="136"/>
      <c r="D563" s="137"/>
      <c r="E563" s="138"/>
      <c r="F563" s="137"/>
      <c r="G563" s="127"/>
      <c r="H563" s="143"/>
      <c r="I563" s="143"/>
      <c r="K563" s="6"/>
      <c r="L563" s="6"/>
    </row>
    <row r="564" spans="1:12" x14ac:dyDescent="0.2">
      <c r="A564" s="477"/>
      <c r="B564" s="135"/>
      <c r="C564" s="136"/>
      <c r="D564" s="137"/>
      <c r="E564" s="138"/>
      <c r="F564" s="137"/>
      <c r="G564" s="127"/>
      <c r="H564" s="143"/>
      <c r="I564" s="143"/>
      <c r="K564" s="6"/>
      <c r="L564" s="6"/>
    </row>
    <row r="565" spans="1:12" x14ac:dyDescent="0.2">
      <c r="A565" s="477"/>
      <c r="B565" s="135"/>
      <c r="C565" s="136"/>
      <c r="D565" s="137"/>
      <c r="E565" s="138"/>
      <c r="F565" s="137"/>
      <c r="G565" s="127"/>
      <c r="H565" s="143"/>
      <c r="I565" s="143"/>
      <c r="K565" s="6"/>
      <c r="L565" s="6"/>
    </row>
    <row r="566" spans="1:12" x14ac:dyDescent="0.2">
      <c r="A566" s="477"/>
      <c r="B566" s="135"/>
      <c r="C566" s="136"/>
      <c r="D566" s="137"/>
      <c r="E566" s="138"/>
      <c r="F566" s="137"/>
      <c r="G566" s="127"/>
      <c r="H566" s="143"/>
      <c r="I566" s="143"/>
      <c r="K566" s="6"/>
      <c r="L566" s="6"/>
    </row>
    <row r="567" spans="1:12" x14ac:dyDescent="0.2">
      <c r="A567" s="477"/>
      <c r="B567" s="135"/>
      <c r="C567" s="136"/>
      <c r="D567" s="137"/>
      <c r="E567" s="138"/>
      <c r="F567" s="137"/>
      <c r="G567" s="127"/>
      <c r="H567" s="143"/>
      <c r="I567" s="143"/>
      <c r="K567" s="6"/>
      <c r="L567" s="6"/>
    </row>
    <row r="568" spans="1:12" x14ac:dyDescent="0.2">
      <c r="A568" s="477"/>
      <c r="B568" s="135"/>
      <c r="C568" s="136"/>
      <c r="D568" s="137"/>
      <c r="E568" s="138"/>
      <c r="F568" s="137"/>
      <c r="G568" s="127"/>
      <c r="H568" s="143"/>
      <c r="I568" s="143"/>
      <c r="K568" s="6"/>
      <c r="L568" s="6"/>
    </row>
    <row r="569" spans="1:12" x14ac:dyDescent="0.2">
      <c r="A569" s="477"/>
      <c r="B569" s="135"/>
      <c r="C569" s="136"/>
      <c r="D569" s="137"/>
      <c r="E569" s="138"/>
      <c r="F569" s="137"/>
      <c r="G569" s="127"/>
      <c r="H569" s="143"/>
      <c r="I569" s="143"/>
      <c r="K569" s="6"/>
      <c r="L569" s="6"/>
    </row>
    <row r="570" spans="1:12" x14ac:dyDescent="0.2">
      <c r="A570" s="477"/>
      <c r="B570" s="135"/>
      <c r="C570" s="136"/>
      <c r="D570" s="137"/>
      <c r="E570" s="138"/>
      <c r="F570" s="137"/>
      <c r="G570" s="127"/>
      <c r="H570" s="143"/>
      <c r="I570" s="143"/>
      <c r="K570" s="6"/>
      <c r="L570" s="6"/>
    </row>
    <row r="571" spans="1:12" x14ac:dyDescent="0.2">
      <c r="A571" s="477"/>
      <c r="B571" s="135"/>
      <c r="C571" s="136"/>
      <c r="D571" s="137"/>
      <c r="E571" s="138"/>
      <c r="F571" s="137"/>
      <c r="G571" s="127"/>
      <c r="H571" s="143"/>
      <c r="I571" s="143"/>
      <c r="K571" s="6"/>
      <c r="L571" s="6"/>
    </row>
    <row r="572" spans="1:12" x14ac:dyDescent="0.2">
      <c r="A572" s="477"/>
      <c r="B572" s="135"/>
      <c r="C572" s="136"/>
      <c r="D572" s="137"/>
      <c r="E572" s="138"/>
      <c r="F572" s="137"/>
      <c r="G572" s="127"/>
      <c r="H572" s="143"/>
      <c r="I572" s="143"/>
      <c r="K572" s="6"/>
      <c r="L572" s="6"/>
    </row>
    <row r="573" spans="1:12" x14ac:dyDescent="0.2">
      <c r="A573" s="477"/>
      <c r="B573" s="135"/>
      <c r="C573" s="136"/>
      <c r="D573" s="137"/>
      <c r="E573" s="138"/>
      <c r="F573" s="137"/>
      <c r="G573" s="127"/>
      <c r="H573" s="143"/>
      <c r="I573" s="143"/>
      <c r="K573" s="6"/>
      <c r="L573" s="6"/>
    </row>
    <row r="574" spans="1:12" x14ac:dyDescent="0.2">
      <c r="A574" s="477"/>
      <c r="B574" s="135"/>
      <c r="C574" s="136"/>
      <c r="D574" s="137"/>
      <c r="E574" s="138"/>
      <c r="F574" s="137"/>
      <c r="G574" s="127"/>
      <c r="H574" s="143"/>
      <c r="I574" s="143"/>
      <c r="K574" s="6"/>
      <c r="L574" s="6"/>
    </row>
    <row r="575" spans="1:12" x14ac:dyDescent="0.2">
      <c r="A575" s="477"/>
      <c r="B575" s="135"/>
      <c r="C575" s="136"/>
      <c r="D575" s="137"/>
      <c r="E575" s="138"/>
      <c r="F575" s="137"/>
      <c r="G575" s="127"/>
      <c r="H575" s="143"/>
      <c r="I575" s="143"/>
      <c r="K575" s="6"/>
      <c r="L575" s="6"/>
    </row>
    <row r="576" spans="1:12" x14ac:dyDescent="0.2">
      <c r="A576" s="477"/>
      <c r="B576" s="135"/>
      <c r="C576" s="136"/>
      <c r="D576" s="137"/>
      <c r="E576" s="138"/>
      <c r="F576" s="137"/>
      <c r="G576" s="127"/>
      <c r="H576" s="143"/>
      <c r="I576" s="143"/>
      <c r="K576" s="6"/>
      <c r="L576" s="6"/>
    </row>
    <row r="577" spans="1:12" x14ac:dyDescent="0.2">
      <c r="A577" s="477"/>
      <c r="B577" s="135"/>
      <c r="C577" s="136"/>
      <c r="D577" s="137"/>
      <c r="E577" s="138"/>
      <c r="F577" s="137"/>
      <c r="G577" s="127"/>
      <c r="H577" s="143"/>
      <c r="I577" s="143"/>
      <c r="K577" s="6"/>
      <c r="L577" s="6"/>
    </row>
    <row r="578" spans="1:12" x14ac:dyDescent="0.2">
      <c r="A578" s="477"/>
      <c r="B578" s="135"/>
      <c r="C578" s="136"/>
      <c r="D578" s="137"/>
      <c r="E578" s="138"/>
      <c r="F578" s="137"/>
      <c r="G578" s="127"/>
      <c r="H578" s="143"/>
      <c r="I578" s="143"/>
      <c r="K578" s="6"/>
      <c r="L578" s="6"/>
    </row>
    <row r="579" spans="1:12" x14ac:dyDescent="0.2">
      <c r="A579" s="477"/>
      <c r="B579" s="135"/>
      <c r="C579" s="136"/>
      <c r="D579" s="137"/>
      <c r="E579" s="138"/>
      <c r="F579" s="137"/>
      <c r="G579" s="127"/>
      <c r="H579" s="143"/>
      <c r="I579" s="143"/>
      <c r="K579" s="6"/>
      <c r="L579" s="6"/>
    </row>
    <row r="580" spans="1:12" x14ac:dyDescent="0.2">
      <c r="A580" s="477"/>
      <c r="B580" s="135"/>
      <c r="C580" s="136"/>
      <c r="D580" s="137"/>
      <c r="E580" s="138"/>
      <c r="F580" s="137"/>
      <c r="G580" s="127"/>
      <c r="H580" s="143"/>
      <c r="I580" s="143"/>
      <c r="K580" s="6"/>
      <c r="L580" s="6"/>
    </row>
    <row r="581" spans="1:12" x14ac:dyDescent="0.2">
      <c r="A581" s="477"/>
      <c r="B581" s="135"/>
      <c r="C581" s="136"/>
      <c r="D581" s="137"/>
      <c r="E581" s="138"/>
      <c r="F581" s="137"/>
      <c r="G581" s="127"/>
      <c r="H581" s="143"/>
      <c r="I581" s="143"/>
      <c r="K581" s="6"/>
      <c r="L581" s="6"/>
    </row>
    <row r="582" spans="1:12" x14ac:dyDescent="0.2">
      <c r="A582" s="477"/>
      <c r="B582" s="135"/>
      <c r="C582" s="136"/>
      <c r="D582" s="137"/>
      <c r="E582" s="138"/>
      <c r="F582" s="137"/>
      <c r="G582" s="127"/>
      <c r="H582" s="143"/>
      <c r="I582" s="143"/>
      <c r="K582" s="6"/>
      <c r="L582" s="6"/>
    </row>
    <row r="583" spans="1:12" x14ac:dyDescent="0.2">
      <c r="A583" s="477"/>
      <c r="B583" s="135"/>
      <c r="C583" s="136"/>
      <c r="D583" s="137"/>
      <c r="E583" s="138"/>
      <c r="F583" s="137"/>
      <c r="G583" s="127"/>
      <c r="H583" s="143"/>
      <c r="I583" s="143"/>
      <c r="K583" s="6"/>
      <c r="L583" s="6"/>
    </row>
    <row r="584" spans="1:12" x14ac:dyDescent="0.2">
      <c r="A584" s="477"/>
      <c r="B584" s="135"/>
      <c r="C584" s="136"/>
      <c r="D584" s="137"/>
      <c r="E584" s="138"/>
      <c r="F584" s="137"/>
      <c r="G584" s="127"/>
      <c r="H584" s="143"/>
      <c r="I584" s="143"/>
      <c r="K584" s="6"/>
      <c r="L584" s="6"/>
    </row>
    <row r="585" spans="1:12" x14ac:dyDescent="0.2">
      <c r="A585" s="477"/>
      <c r="B585" s="135"/>
      <c r="C585" s="136"/>
      <c r="D585" s="137"/>
      <c r="E585" s="138"/>
      <c r="F585" s="137"/>
      <c r="G585" s="127"/>
      <c r="H585" s="143"/>
      <c r="I585" s="143"/>
      <c r="K585" s="6"/>
      <c r="L585" s="6"/>
    </row>
    <row r="586" spans="1:12" x14ac:dyDescent="0.2">
      <c r="A586" s="477"/>
      <c r="B586" s="135"/>
      <c r="C586" s="136"/>
      <c r="D586" s="137"/>
      <c r="E586" s="138"/>
      <c r="F586" s="137"/>
      <c r="G586" s="127"/>
      <c r="H586" s="143"/>
      <c r="I586" s="143"/>
      <c r="K586" s="6"/>
      <c r="L586" s="6"/>
    </row>
    <row r="587" spans="1:12" x14ac:dyDescent="0.2">
      <c r="A587" s="477"/>
      <c r="B587" s="135"/>
      <c r="C587" s="136"/>
      <c r="D587" s="137"/>
      <c r="E587" s="138"/>
      <c r="F587" s="137"/>
      <c r="G587" s="127"/>
      <c r="H587" s="143"/>
      <c r="I587" s="143"/>
      <c r="K587" s="6"/>
      <c r="L587" s="6"/>
    </row>
    <row r="588" spans="1:12" x14ac:dyDescent="0.2">
      <c r="A588" s="477"/>
      <c r="B588" s="135"/>
      <c r="C588" s="136"/>
      <c r="D588" s="137"/>
      <c r="E588" s="138"/>
      <c r="F588" s="137"/>
      <c r="G588" s="127"/>
      <c r="H588" s="143"/>
      <c r="I588" s="143"/>
      <c r="K588" s="6"/>
      <c r="L588" s="6"/>
    </row>
    <row r="589" spans="1:12" x14ac:dyDescent="0.2">
      <c r="A589" s="477"/>
      <c r="B589" s="135"/>
      <c r="C589" s="136"/>
      <c r="D589" s="137"/>
      <c r="E589" s="138"/>
      <c r="F589" s="137"/>
      <c r="G589" s="127"/>
      <c r="H589" s="143"/>
      <c r="I589" s="143"/>
      <c r="K589" s="6"/>
      <c r="L589" s="6"/>
    </row>
    <row r="590" spans="1:12" x14ac:dyDescent="0.2">
      <c r="A590" s="477"/>
      <c r="B590" s="135"/>
      <c r="C590" s="136"/>
      <c r="D590" s="137"/>
      <c r="E590" s="138"/>
      <c r="F590" s="137"/>
      <c r="G590" s="127"/>
      <c r="H590" s="143"/>
      <c r="I590" s="143"/>
      <c r="K590" s="6"/>
      <c r="L590" s="6"/>
    </row>
    <row r="591" spans="1:12" x14ac:dyDescent="0.2">
      <c r="A591" s="477"/>
      <c r="B591" s="135"/>
      <c r="C591" s="136"/>
      <c r="D591" s="137"/>
      <c r="E591" s="138"/>
      <c r="F591" s="137"/>
      <c r="G591" s="127"/>
      <c r="H591" s="143"/>
      <c r="I591" s="143"/>
      <c r="K591" s="6"/>
      <c r="L591" s="6"/>
    </row>
    <row r="592" spans="1:12" x14ac:dyDescent="0.2">
      <c r="A592" s="477"/>
      <c r="B592" s="135"/>
      <c r="C592" s="136"/>
      <c r="D592" s="137"/>
      <c r="E592" s="138"/>
      <c r="F592" s="137"/>
      <c r="G592" s="127"/>
      <c r="H592" s="143"/>
      <c r="I592" s="143"/>
      <c r="K592" s="6"/>
      <c r="L592" s="6"/>
    </row>
    <row r="593" spans="1:12" x14ac:dyDescent="0.2">
      <c r="A593" s="477"/>
      <c r="B593" s="135"/>
      <c r="C593" s="136"/>
      <c r="D593" s="137"/>
      <c r="E593" s="138"/>
      <c r="F593" s="137"/>
      <c r="G593" s="127"/>
      <c r="H593" s="143"/>
      <c r="I593" s="143"/>
      <c r="K593" s="6"/>
      <c r="L593" s="6"/>
    </row>
    <row r="594" spans="1:12" x14ac:dyDescent="0.2">
      <c r="A594" s="477"/>
      <c r="B594" s="135"/>
      <c r="C594" s="136"/>
      <c r="D594" s="137"/>
      <c r="E594" s="138"/>
      <c r="F594" s="137"/>
      <c r="G594" s="127"/>
      <c r="H594" s="143"/>
      <c r="I594" s="143"/>
      <c r="K594" s="6"/>
      <c r="L594" s="6"/>
    </row>
    <row r="595" spans="1:12" x14ac:dyDescent="0.2">
      <c r="A595" s="477"/>
      <c r="B595" s="135"/>
      <c r="C595" s="136"/>
      <c r="D595" s="137"/>
      <c r="E595" s="138"/>
      <c r="F595" s="137"/>
      <c r="G595" s="127"/>
      <c r="H595" s="143"/>
      <c r="I595" s="143"/>
      <c r="K595" s="6"/>
      <c r="L595" s="6"/>
    </row>
    <row r="596" spans="1:12" x14ac:dyDescent="0.2">
      <c r="A596" s="477"/>
      <c r="B596" s="135"/>
      <c r="C596" s="136"/>
      <c r="D596" s="137"/>
      <c r="E596" s="138"/>
      <c r="F596" s="137"/>
      <c r="G596" s="127"/>
      <c r="H596" s="143"/>
      <c r="I596" s="143"/>
      <c r="K596" s="6"/>
      <c r="L596" s="6"/>
    </row>
    <row r="597" spans="1:12" x14ac:dyDescent="0.2">
      <c r="A597" s="477"/>
      <c r="B597" s="135"/>
      <c r="C597" s="136"/>
      <c r="D597" s="137"/>
      <c r="E597" s="138"/>
      <c r="F597" s="137"/>
      <c r="G597" s="127"/>
      <c r="H597" s="143"/>
      <c r="I597" s="143"/>
      <c r="K597" s="6"/>
      <c r="L597" s="6"/>
    </row>
    <row r="598" spans="1:12" x14ac:dyDescent="0.2">
      <c r="A598" s="477"/>
      <c r="B598" s="135"/>
      <c r="C598" s="136"/>
      <c r="D598" s="137"/>
      <c r="E598" s="138"/>
      <c r="F598" s="137"/>
      <c r="G598" s="127"/>
      <c r="H598" s="143"/>
      <c r="I598" s="143"/>
      <c r="K598" s="6"/>
      <c r="L598" s="6"/>
    </row>
    <row r="599" spans="1:12" x14ac:dyDescent="0.2">
      <c r="A599" s="477"/>
      <c r="B599" s="135"/>
      <c r="C599" s="136"/>
      <c r="D599" s="137"/>
      <c r="E599" s="138"/>
      <c r="F599" s="137"/>
      <c r="G599" s="127"/>
      <c r="H599" s="143"/>
      <c r="I599" s="143"/>
      <c r="K599" s="6"/>
      <c r="L599" s="6"/>
    </row>
    <row r="600" spans="1:12" x14ac:dyDescent="0.2">
      <c r="A600" s="477"/>
      <c r="B600" s="135"/>
      <c r="C600" s="136"/>
      <c r="D600" s="137"/>
      <c r="E600" s="138"/>
      <c r="F600" s="137"/>
      <c r="G600" s="127"/>
      <c r="H600" s="143"/>
      <c r="I600" s="143"/>
      <c r="K600" s="6"/>
      <c r="L600" s="6"/>
    </row>
    <row r="601" spans="1:12" x14ac:dyDescent="0.2">
      <c r="A601" s="477"/>
      <c r="B601" s="135"/>
      <c r="C601" s="136"/>
      <c r="D601" s="137"/>
      <c r="E601" s="138"/>
      <c r="F601" s="137"/>
      <c r="G601" s="127"/>
      <c r="H601" s="143"/>
      <c r="I601" s="143"/>
      <c r="K601" s="6"/>
      <c r="L601" s="6"/>
    </row>
    <row r="602" spans="1:12" x14ac:dyDescent="0.2">
      <c r="A602" s="477"/>
      <c r="B602" s="135"/>
      <c r="C602" s="136"/>
      <c r="D602" s="137"/>
      <c r="E602" s="138"/>
      <c r="F602" s="137"/>
      <c r="G602" s="127"/>
      <c r="H602" s="143"/>
      <c r="I602" s="143"/>
      <c r="K602" s="6"/>
      <c r="L602" s="6"/>
    </row>
    <row r="603" spans="1:12" x14ac:dyDescent="0.2">
      <c r="A603" s="477"/>
      <c r="B603" s="135"/>
      <c r="C603" s="136"/>
      <c r="D603" s="137"/>
      <c r="E603" s="138"/>
      <c r="F603" s="137"/>
      <c r="G603" s="127"/>
      <c r="H603" s="143"/>
      <c r="I603" s="143"/>
      <c r="K603" s="6"/>
      <c r="L603" s="6"/>
    </row>
    <row r="604" spans="1:12" x14ac:dyDescent="0.2">
      <c r="A604" s="477"/>
      <c r="B604" s="135"/>
      <c r="C604" s="136"/>
      <c r="D604" s="137"/>
      <c r="E604" s="138"/>
      <c r="F604" s="137"/>
      <c r="G604" s="127"/>
      <c r="H604" s="143"/>
      <c r="I604" s="143"/>
      <c r="K604" s="6"/>
      <c r="L604" s="6"/>
    </row>
    <row r="605" spans="1:12" x14ac:dyDescent="0.2">
      <c r="A605" s="477"/>
      <c r="B605" s="135"/>
      <c r="C605" s="136"/>
      <c r="D605" s="137"/>
      <c r="E605" s="138"/>
      <c r="F605" s="137"/>
      <c r="G605" s="127"/>
      <c r="H605" s="143"/>
      <c r="I605" s="143"/>
      <c r="K605" s="6"/>
      <c r="L605" s="6"/>
    </row>
    <row r="606" spans="1:12" x14ac:dyDescent="0.2">
      <c r="A606" s="477"/>
      <c r="B606" s="135"/>
      <c r="C606" s="136"/>
      <c r="D606" s="137"/>
      <c r="E606" s="138"/>
      <c r="F606" s="137"/>
      <c r="G606" s="127"/>
      <c r="H606" s="143"/>
      <c r="I606" s="143"/>
      <c r="K606" s="6"/>
      <c r="L606" s="6"/>
    </row>
    <row r="607" spans="1:12" x14ac:dyDescent="0.2">
      <c r="A607" s="477"/>
      <c r="B607" s="135"/>
      <c r="C607" s="136"/>
      <c r="D607" s="137"/>
      <c r="E607" s="138"/>
      <c r="F607" s="137"/>
      <c r="G607" s="127"/>
      <c r="H607" s="143"/>
      <c r="I607" s="143"/>
      <c r="K607" s="6"/>
      <c r="L607" s="6"/>
    </row>
    <row r="608" spans="1:12" x14ac:dyDescent="0.2">
      <c r="A608" s="477"/>
      <c r="B608" s="135"/>
      <c r="C608" s="136"/>
      <c r="D608" s="137"/>
      <c r="E608" s="138"/>
      <c r="F608" s="137"/>
      <c r="G608" s="127"/>
      <c r="H608" s="143"/>
      <c r="I608" s="143"/>
      <c r="K608" s="6"/>
      <c r="L608" s="6"/>
    </row>
    <row r="609" spans="1:12" x14ac:dyDescent="0.2">
      <c r="A609" s="477"/>
      <c r="B609" s="135"/>
      <c r="C609" s="136"/>
      <c r="D609" s="137"/>
      <c r="E609" s="138"/>
      <c r="F609" s="137"/>
      <c r="G609" s="127"/>
      <c r="H609" s="143"/>
      <c r="I609" s="143"/>
      <c r="K609" s="6"/>
      <c r="L609" s="6"/>
    </row>
    <row r="610" spans="1:12" x14ac:dyDescent="0.2">
      <c r="A610" s="477"/>
      <c r="B610" s="135"/>
      <c r="C610" s="136"/>
      <c r="D610" s="137"/>
      <c r="E610" s="138"/>
      <c r="F610" s="137"/>
      <c r="G610" s="127"/>
      <c r="H610" s="143"/>
      <c r="I610" s="143"/>
      <c r="K610" s="6"/>
      <c r="L610" s="6"/>
    </row>
    <row r="611" spans="1:12" x14ac:dyDescent="0.2">
      <c r="A611" s="477"/>
      <c r="B611" s="135"/>
      <c r="C611" s="136"/>
      <c r="D611" s="137"/>
      <c r="E611" s="138"/>
      <c r="F611" s="137"/>
      <c r="G611" s="127"/>
      <c r="H611" s="143"/>
      <c r="I611" s="143"/>
      <c r="K611" s="6"/>
      <c r="L611" s="6"/>
    </row>
    <row r="612" spans="1:12" x14ac:dyDescent="0.2">
      <c r="A612" s="477"/>
      <c r="B612" s="135"/>
      <c r="C612" s="136"/>
      <c r="D612" s="137"/>
      <c r="E612" s="138"/>
      <c r="F612" s="137"/>
      <c r="G612" s="127"/>
      <c r="H612" s="143"/>
      <c r="I612" s="143"/>
      <c r="K612" s="6"/>
      <c r="L612" s="6"/>
    </row>
    <row r="613" spans="1:12" x14ac:dyDescent="0.2">
      <c r="A613" s="477"/>
      <c r="B613" s="135"/>
      <c r="C613" s="136"/>
      <c r="D613" s="137"/>
      <c r="E613" s="138"/>
      <c r="F613" s="137"/>
      <c r="G613" s="127"/>
      <c r="H613" s="143"/>
      <c r="I613" s="143"/>
      <c r="K613" s="6"/>
      <c r="L613" s="6"/>
    </row>
    <row r="614" spans="1:12" x14ac:dyDescent="0.2">
      <c r="A614" s="477"/>
      <c r="B614" s="135"/>
      <c r="C614" s="136"/>
      <c r="D614" s="137"/>
      <c r="E614" s="138"/>
      <c r="F614" s="137"/>
      <c r="G614" s="127"/>
      <c r="H614" s="143"/>
      <c r="I614" s="143"/>
      <c r="K614" s="6"/>
      <c r="L614" s="6"/>
    </row>
    <row r="615" spans="1:12" x14ac:dyDescent="0.2">
      <c r="A615" s="477"/>
      <c r="B615" s="135"/>
      <c r="C615" s="136"/>
      <c r="D615" s="137"/>
      <c r="E615" s="138"/>
      <c r="F615" s="137"/>
      <c r="G615" s="127"/>
      <c r="H615" s="143"/>
      <c r="I615" s="143"/>
      <c r="K615" s="6"/>
      <c r="L615" s="6"/>
    </row>
    <row r="616" spans="1:12" x14ac:dyDescent="0.2">
      <c r="A616" s="477"/>
      <c r="B616" s="135"/>
      <c r="C616" s="136"/>
      <c r="D616" s="137"/>
      <c r="E616" s="138"/>
      <c r="F616" s="137"/>
      <c r="G616" s="127"/>
      <c r="H616" s="143"/>
      <c r="I616" s="143"/>
      <c r="K616" s="6"/>
      <c r="L616" s="6"/>
    </row>
    <row r="617" spans="1:12" x14ac:dyDescent="0.2">
      <c r="A617" s="477"/>
      <c r="B617" s="135"/>
      <c r="C617" s="136"/>
      <c r="D617" s="137"/>
      <c r="E617" s="138"/>
      <c r="F617" s="137"/>
      <c r="G617" s="127"/>
      <c r="H617" s="143"/>
      <c r="I617" s="143"/>
      <c r="K617" s="6"/>
      <c r="L617" s="6"/>
    </row>
    <row r="618" spans="1:12" x14ac:dyDescent="0.2">
      <c r="A618" s="477"/>
      <c r="B618" s="135"/>
      <c r="C618" s="136"/>
      <c r="D618" s="137"/>
      <c r="E618" s="138"/>
      <c r="F618" s="137"/>
      <c r="G618" s="127"/>
      <c r="H618" s="143"/>
      <c r="I618" s="143"/>
      <c r="K618" s="6"/>
      <c r="L618" s="6"/>
    </row>
    <row r="619" spans="1:12" x14ac:dyDescent="0.2">
      <c r="A619" s="477"/>
      <c r="B619" s="135"/>
      <c r="C619" s="136"/>
      <c r="D619" s="137"/>
      <c r="E619" s="138"/>
      <c r="F619" s="137"/>
      <c r="G619" s="127"/>
      <c r="H619" s="143"/>
      <c r="I619" s="143"/>
      <c r="K619" s="6"/>
      <c r="L619" s="6"/>
    </row>
    <row r="620" spans="1:12" x14ac:dyDescent="0.2">
      <c r="A620" s="477"/>
      <c r="B620" s="135"/>
      <c r="C620" s="136"/>
      <c r="D620" s="137"/>
      <c r="E620" s="138"/>
      <c r="F620" s="137"/>
      <c r="G620" s="127"/>
      <c r="H620" s="143"/>
      <c r="I620" s="143"/>
      <c r="K620" s="6"/>
      <c r="L620" s="6"/>
    </row>
    <row r="621" spans="1:12" x14ac:dyDescent="0.2">
      <c r="A621" s="477"/>
      <c r="B621" s="135"/>
      <c r="C621" s="136"/>
      <c r="D621" s="137"/>
      <c r="E621" s="138"/>
      <c r="F621" s="137"/>
      <c r="G621" s="127"/>
      <c r="H621" s="143"/>
      <c r="I621" s="143"/>
      <c r="K621" s="6"/>
      <c r="L621" s="6"/>
    </row>
    <row r="622" spans="1:12" x14ac:dyDescent="0.2">
      <c r="A622" s="477"/>
      <c r="B622" s="135"/>
      <c r="C622" s="136"/>
      <c r="D622" s="137"/>
      <c r="E622" s="138"/>
      <c r="F622" s="137"/>
      <c r="G622" s="127"/>
      <c r="H622" s="143"/>
      <c r="I622" s="143"/>
      <c r="K622" s="6"/>
      <c r="L622" s="6"/>
    </row>
    <row r="623" spans="1:12" x14ac:dyDescent="0.2">
      <c r="A623" s="477"/>
      <c r="B623" s="135"/>
      <c r="C623" s="136"/>
      <c r="D623" s="137"/>
      <c r="E623" s="138"/>
      <c r="F623" s="137"/>
      <c r="G623" s="127"/>
      <c r="H623" s="143"/>
      <c r="I623" s="143"/>
      <c r="K623" s="6"/>
      <c r="L623" s="6"/>
    </row>
    <row r="624" spans="1:12" x14ac:dyDescent="0.2">
      <c r="A624" s="477"/>
      <c r="B624" s="135"/>
      <c r="C624" s="136"/>
      <c r="D624" s="137"/>
      <c r="E624" s="138"/>
      <c r="F624" s="137"/>
      <c r="G624" s="127"/>
      <c r="H624" s="143"/>
      <c r="I624" s="143"/>
      <c r="K624" s="6"/>
      <c r="L624" s="6"/>
    </row>
    <row r="625" spans="1:12" x14ac:dyDescent="0.2">
      <c r="A625" s="477"/>
      <c r="B625" s="135"/>
      <c r="C625" s="136"/>
      <c r="D625" s="137"/>
      <c r="E625" s="138"/>
      <c r="F625" s="137"/>
      <c r="G625" s="127"/>
      <c r="H625" s="143"/>
      <c r="I625" s="143"/>
      <c r="K625" s="6"/>
      <c r="L625" s="6"/>
    </row>
    <row r="626" spans="1:12" x14ac:dyDescent="0.2">
      <c r="A626" s="477"/>
      <c r="B626" s="135"/>
      <c r="C626" s="136"/>
      <c r="D626" s="137"/>
      <c r="E626" s="138"/>
      <c r="F626" s="137"/>
      <c r="G626" s="127"/>
      <c r="H626" s="143"/>
      <c r="I626" s="143"/>
      <c r="K626" s="6"/>
      <c r="L626" s="6"/>
    </row>
    <row r="627" spans="1:12" x14ac:dyDescent="0.2">
      <c r="A627" s="477"/>
      <c r="B627" s="135"/>
      <c r="C627" s="136"/>
      <c r="D627" s="137"/>
      <c r="E627" s="138"/>
      <c r="F627" s="137"/>
      <c r="G627" s="127"/>
      <c r="H627" s="143"/>
      <c r="I627" s="143"/>
      <c r="K627" s="6"/>
      <c r="L627" s="6"/>
    </row>
    <row r="628" spans="1:12" x14ac:dyDescent="0.2">
      <c r="A628" s="477"/>
      <c r="B628" s="135"/>
      <c r="C628" s="136"/>
      <c r="D628" s="137"/>
      <c r="E628" s="138"/>
      <c r="F628" s="137"/>
      <c r="G628" s="127"/>
      <c r="H628" s="143"/>
      <c r="I628" s="143"/>
      <c r="K628" s="6"/>
      <c r="L628" s="6"/>
    </row>
    <row r="629" spans="1:12" x14ac:dyDescent="0.2">
      <c r="A629" s="477"/>
      <c r="B629" s="135"/>
      <c r="C629" s="136"/>
      <c r="D629" s="137"/>
      <c r="E629" s="138"/>
      <c r="F629" s="137"/>
      <c r="G629" s="127"/>
      <c r="H629" s="143"/>
      <c r="I629" s="143"/>
      <c r="K629" s="6"/>
      <c r="L629" s="6"/>
    </row>
    <row r="630" spans="1:12" x14ac:dyDescent="0.2">
      <c r="A630" s="477"/>
      <c r="B630" s="135"/>
      <c r="C630" s="136"/>
      <c r="D630" s="137"/>
      <c r="E630" s="138"/>
      <c r="F630" s="137"/>
      <c r="G630" s="127"/>
      <c r="H630" s="143"/>
      <c r="I630" s="143"/>
      <c r="K630" s="6"/>
      <c r="L630" s="6"/>
    </row>
    <row r="631" spans="1:12" x14ac:dyDescent="0.2">
      <c r="A631" s="477"/>
      <c r="B631" s="135"/>
      <c r="C631" s="136"/>
      <c r="D631" s="137"/>
      <c r="E631" s="138"/>
      <c r="F631" s="137"/>
      <c r="G631" s="127"/>
      <c r="H631" s="143"/>
      <c r="I631" s="143"/>
      <c r="K631" s="6"/>
      <c r="L631" s="6"/>
    </row>
    <row r="632" spans="1:12" x14ac:dyDescent="0.2">
      <c r="A632" s="477"/>
      <c r="B632" s="135"/>
      <c r="C632" s="136"/>
      <c r="D632" s="137"/>
      <c r="E632" s="138"/>
      <c r="F632" s="137"/>
      <c r="G632" s="127"/>
      <c r="H632" s="143"/>
      <c r="I632" s="143"/>
      <c r="K632" s="6"/>
      <c r="L632" s="6"/>
    </row>
    <row r="633" spans="1:12" x14ac:dyDescent="0.2">
      <c r="A633" s="477"/>
      <c r="B633" s="135"/>
      <c r="C633" s="136"/>
      <c r="D633" s="137"/>
      <c r="E633" s="138"/>
      <c r="F633" s="137"/>
      <c r="G633" s="127"/>
      <c r="H633" s="143"/>
      <c r="I633" s="143"/>
      <c r="K633" s="6"/>
      <c r="L633" s="6"/>
    </row>
    <row r="634" spans="1:12" x14ac:dyDescent="0.2">
      <c r="A634" s="477"/>
      <c r="B634" s="135"/>
      <c r="C634" s="136"/>
      <c r="D634" s="137"/>
      <c r="E634" s="138"/>
      <c r="F634" s="137"/>
      <c r="G634" s="127"/>
      <c r="H634" s="143"/>
      <c r="I634" s="143"/>
      <c r="K634" s="6"/>
      <c r="L634" s="6"/>
    </row>
    <row r="635" spans="1:12" x14ac:dyDescent="0.2">
      <c r="A635" s="477"/>
      <c r="B635" s="135"/>
      <c r="C635" s="136"/>
      <c r="D635" s="137"/>
      <c r="E635" s="138"/>
      <c r="F635" s="137"/>
      <c r="G635" s="127"/>
      <c r="H635" s="143"/>
      <c r="I635" s="143"/>
      <c r="K635" s="6"/>
      <c r="L635" s="6"/>
    </row>
    <row r="636" spans="1:12" x14ac:dyDescent="0.2">
      <c r="A636" s="477"/>
      <c r="B636" s="135"/>
      <c r="C636" s="136"/>
      <c r="D636" s="137"/>
      <c r="E636" s="138"/>
      <c r="F636" s="137"/>
      <c r="G636" s="127"/>
      <c r="H636" s="143"/>
      <c r="I636" s="143"/>
      <c r="K636" s="6"/>
      <c r="L636" s="6"/>
    </row>
    <row r="637" spans="1:12" x14ac:dyDescent="0.2">
      <c r="A637" s="477"/>
      <c r="B637" s="135"/>
      <c r="C637" s="136"/>
      <c r="D637" s="137"/>
      <c r="E637" s="138"/>
      <c r="F637" s="137"/>
      <c r="G637" s="127"/>
      <c r="H637" s="143"/>
      <c r="I637" s="143"/>
      <c r="K637" s="6"/>
      <c r="L637" s="6"/>
    </row>
    <row r="638" spans="1:12" x14ac:dyDescent="0.2">
      <c r="A638" s="477"/>
      <c r="B638" s="135"/>
      <c r="C638" s="136"/>
      <c r="D638" s="137"/>
      <c r="E638" s="138"/>
      <c r="F638" s="137"/>
      <c r="G638" s="127"/>
      <c r="H638" s="143"/>
      <c r="I638" s="143"/>
      <c r="K638" s="6"/>
      <c r="L638" s="6"/>
    </row>
    <row r="639" spans="1:12" x14ac:dyDescent="0.2">
      <c r="A639" s="477"/>
      <c r="B639" s="135"/>
      <c r="C639" s="136"/>
      <c r="D639" s="137"/>
      <c r="E639" s="138"/>
      <c r="F639" s="137"/>
      <c r="G639" s="127"/>
      <c r="H639" s="143"/>
      <c r="I639" s="143"/>
      <c r="K639" s="6"/>
      <c r="L639" s="6"/>
    </row>
    <row r="640" spans="1:12" x14ac:dyDescent="0.2">
      <c r="A640" s="477"/>
      <c r="B640" s="135"/>
      <c r="C640" s="136"/>
      <c r="D640" s="137"/>
      <c r="E640" s="138"/>
      <c r="F640" s="137"/>
      <c r="G640" s="127"/>
      <c r="H640" s="143"/>
      <c r="I640" s="143"/>
      <c r="K640" s="6"/>
      <c r="L640" s="6"/>
    </row>
    <row r="641" spans="1:12" x14ac:dyDescent="0.2">
      <c r="A641" s="477"/>
      <c r="B641" s="135"/>
      <c r="C641" s="136"/>
      <c r="D641" s="137"/>
      <c r="E641" s="138"/>
      <c r="F641" s="137"/>
      <c r="G641" s="127"/>
      <c r="H641" s="143"/>
      <c r="I641" s="143"/>
      <c r="K641" s="6"/>
      <c r="L641" s="6"/>
    </row>
    <row r="642" spans="1:12" x14ac:dyDescent="0.2">
      <c r="A642" s="477"/>
      <c r="B642" s="135"/>
      <c r="C642" s="136"/>
      <c r="D642" s="137"/>
      <c r="E642" s="138"/>
      <c r="F642" s="137"/>
      <c r="G642" s="127"/>
      <c r="H642" s="143"/>
      <c r="I642" s="143"/>
      <c r="K642" s="6"/>
      <c r="L642" s="6"/>
    </row>
    <row r="643" spans="1:12" x14ac:dyDescent="0.2">
      <c r="A643" s="477"/>
      <c r="B643" s="135"/>
      <c r="C643" s="136"/>
      <c r="D643" s="137"/>
      <c r="E643" s="138"/>
      <c r="F643" s="137"/>
      <c r="G643" s="127"/>
      <c r="H643" s="143"/>
      <c r="I643" s="143"/>
      <c r="K643" s="6"/>
      <c r="L643" s="6"/>
    </row>
    <row r="644" spans="1:12" x14ac:dyDescent="0.2">
      <c r="A644" s="477"/>
      <c r="B644" s="135"/>
      <c r="C644" s="136"/>
      <c r="D644" s="137"/>
      <c r="E644" s="138"/>
      <c r="F644" s="137"/>
      <c r="G644" s="127"/>
      <c r="H644" s="143"/>
      <c r="I644" s="143"/>
      <c r="K644" s="6"/>
      <c r="L644" s="6"/>
    </row>
    <row r="645" spans="1:12" x14ac:dyDescent="0.2">
      <c r="A645" s="477"/>
      <c r="B645" s="135"/>
      <c r="C645" s="136"/>
      <c r="D645" s="137"/>
      <c r="E645" s="138"/>
      <c r="F645" s="137"/>
      <c r="G645" s="127"/>
      <c r="H645" s="143"/>
      <c r="I645" s="143"/>
      <c r="K645" s="6"/>
      <c r="L645" s="6"/>
    </row>
    <row r="646" spans="1:12" x14ac:dyDescent="0.2">
      <c r="A646" s="477"/>
      <c r="B646" s="135"/>
      <c r="C646" s="136"/>
      <c r="D646" s="137"/>
      <c r="E646" s="138"/>
      <c r="F646" s="137"/>
      <c r="G646" s="127"/>
      <c r="H646" s="143"/>
      <c r="I646" s="143"/>
      <c r="K646" s="6"/>
      <c r="L646" s="6"/>
    </row>
    <row r="647" spans="1:12" x14ac:dyDescent="0.2">
      <c r="A647" s="477"/>
      <c r="B647" s="135"/>
      <c r="C647" s="136"/>
      <c r="D647" s="137"/>
      <c r="E647" s="138"/>
      <c r="F647" s="137"/>
      <c r="G647" s="127"/>
      <c r="H647" s="143"/>
      <c r="I647" s="143"/>
      <c r="K647" s="6"/>
      <c r="L647" s="6"/>
    </row>
    <row r="648" spans="1:12" x14ac:dyDescent="0.2">
      <c r="A648" s="477"/>
      <c r="B648" s="135"/>
      <c r="C648" s="136"/>
      <c r="D648" s="137"/>
      <c r="E648" s="138"/>
      <c r="F648" s="137"/>
      <c r="G648" s="127"/>
      <c r="H648" s="143"/>
      <c r="I648" s="143"/>
      <c r="K648" s="6"/>
      <c r="L648" s="6"/>
    </row>
    <row r="649" spans="1:12" x14ac:dyDescent="0.2">
      <c r="A649" s="477"/>
      <c r="B649" s="135"/>
      <c r="C649" s="136"/>
      <c r="D649" s="137"/>
      <c r="E649" s="138"/>
      <c r="F649" s="137"/>
      <c r="G649" s="127"/>
      <c r="H649" s="143"/>
      <c r="I649" s="143"/>
      <c r="K649" s="6"/>
      <c r="L649" s="6"/>
    </row>
    <row r="650" spans="1:12" x14ac:dyDescent="0.2">
      <c r="A650" s="477"/>
      <c r="B650" s="135"/>
      <c r="C650" s="136"/>
      <c r="D650" s="137"/>
      <c r="E650" s="138"/>
      <c r="F650" s="137"/>
      <c r="G650" s="127"/>
      <c r="H650" s="143"/>
      <c r="I650" s="143"/>
      <c r="K650" s="6"/>
      <c r="L650" s="6"/>
    </row>
    <row r="651" spans="1:12" x14ac:dyDescent="0.2">
      <c r="A651" s="477"/>
      <c r="B651" s="135"/>
      <c r="C651" s="136"/>
      <c r="D651" s="137"/>
      <c r="E651" s="138"/>
      <c r="F651" s="137"/>
      <c r="G651" s="127"/>
      <c r="H651" s="143"/>
      <c r="I651" s="143"/>
      <c r="K651" s="6"/>
      <c r="L651" s="6"/>
    </row>
    <row r="652" spans="1:12" x14ac:dyDescent="0.2">
      <c r="A652" s="477"/>
      <c r="B652" s="135"/>
      <c r="C652" s="136"/>
      <c r="D652" s="137"/>
      <c r="E652" s="138"/>
      <c r="F652" s="137"/>
      <c r="G652" s="127"/>
      <c r="H652" s="143"/>
      <c r="I652" s="143"/>
      <c r="K652" s="6"/>
      <c r="L652" s="6"/>
    </row>
    <row r="653" spans="1:12" x14ac:dyDescent="0.2">
      <c r="A653" s="477"/>
      <c r="B653" s="135"/>
      <c r="C653" s="136"/>
      <c r="D653" s="137"/>
      <c r="E653" s="138"/>
      <c r="F653" s="137"/>
      <c r="G653" s="127"/>
      <c r="H653" s="143"/>
      <c r="I653" s="143"/>
      <c r="K653" s="6"/>
      <c r="L653" s="6"/>
    </row>
    <row r="654" spans="1:12" x14ac:dyDescent="0.2">
      <c r="A654" s="477"/>
      <c r="B654" s="135"/>
      <c r="C654" s="136"/>
      <c r="D654" s="137"/>
      <c r="E654" s="138"/>
      <c r="F654" s="137"/>
      <c r="G654" s="127"/>
      <c r="H654" s="143"/>
      <c r="I654" s="143"/>
      <c r="K654" s="6"/>
      <c r="L654" s="6"/>
    </row>
    <row r="655" spans="1:12" x14ac:dyDescent="0.2">
      <c r="A655" s="477"/>
      <c r="B655" s="135"/>
      <c r="C655" s="136"/>
      <c r="D655" s="137"/>
      <c r="E655" s="138"/>
      <c r="F655" s="137"/>
      <c r="G655" s="127"/>
      <c r="H655" s="143"/>
      <c r="I655" s="143"/>
      <c r="K655" s="6"/>
      <c r="L655" s="6"/>
    </row>
    <row r="656" spans="1:12" x14ac:dyDescent="0.2">
      <c r="A656" s="477"/>
      <c r="B656" s="135"/>
      <c r="C656" s="136"/>
      <c r="D656" s="137"/>
      <c r="E656" s="138"/>
      <c r="F656" s="137"/>
      <c r="G656" s="127"/>
      <c r="H656" s="143"/>
      <c r="I656" s="143"/>
      <c r="K656" s="6"/>
      <c r="L656" s="6"/>
    </row>
    <row r="657" spans="1:12" x14ac:dyDescent="0.2">
      <c r="A657" s="477"/>
      <c r="B657" s="135"/>
      <c r="C657" s="136"/>
      <c r="D657" s="137"/>
      <c r="E657" s="138"/>
      <c r="F657" s="137"/>
      <c r="G657" s="127"/>
      <c r="H657" s="143"/>
      <c r="I657" s="143"/>
      <c r="K657" s="6"/>
      <c r="L657" s="6"/>
    </row>
    <row r="658" spans="1:12" x14ac:dyDescent="0.2">
      <c r="A658" s="477"/>
      <c r="B658" s="135"/>
      <c r="C658" s="136"/>
      <c r="D658" s="137"/>
      <c r="E658" s="138"/>
      <c r="F658" s="137"/>
      <c r="G658" s="127"/>
      <c r="H658" s="143"/>
      <c r="I658" s="143"/>
      <c r="K658" s="6"/>
      <c r="L658" s="6"/>
    </row>
    <row r="659" spans="1:12" x14ac:dyDescent="0.2">
      <c r="A659" s="477"/>
      <c r="B659" s="135"/>
      <c r="C659" s="136"/>
      <c r="D659" s="137"/>
      <c r="E659" s="138"/>
      <c r="F659" s="137"/>
      <c r="G659" s="127"/>
      <c r="H659" s="143"/>
      <c r="I659" s="143"/>
      <c r="K659" s="6"/>
      <c r="L659" s="6"/>
    </row>
    <row r="660" spans="1:12" x14ac:dyDescent="0.2">
      <c r="A660" s="477"/>
      <c r="B660" s="135"/>
      <c r="C660" s="136"/>
      <c r="D660" s="137"/>
      <c r="E660" s="138"/>
      <c r="F660" s="137"/>
      <c r="G660" s="127"/>
      <c r="H660" s="143"/>
      <c r="I660" s="143"/>
      <c r="K660" s="6"/>
      <c r="L660" s="6"/>
    </row>
    <row r="661" spans="1:12" x14ac:dyDescent="0.2">
      <c r="A661" s="477"/>
      <c r="B661" s="135"/>
      <c r="C661" s="136"/>
      <c r="D661" s="137"/>
      <c r="E661" s="138"/>
      <c r="F661" s="137"/>
      <c r="G661" s="127"/>
      <c r="H661" s="143"/>
      <c r="I661" s="143"/>
      <c r="K661" s="6"/>
      <c r="L661" s="6"/>
    </row>
    <row r="662" spans="1:12" x14ac:dyDescent="0.2">
      <c r="A662" s="477"/>
      <c r="B662" s="135"/>
      <c r="C662" s="136"/>
      <c r="D662" s="137"/>
      <c r="E662" s="138"/>
      <c r="F662" s="137"/>
      <c r="G662" s="127"/>
      <c r="H662" s="143"/>
      <c r="I662" s="143"/>
      <c r="K662" s="6"/>
      <c r="L662" s="6"/>
    </row>
    <row r="663" spans="1:12" x14ac:dyDescent="0.2">
      <c r="A663" s="477"/>
      <c r="B663" s="135"/>
      <c r="C663" s="136"/>
      <c r="D663" s="137"/>
      <c r="E663" s="138"/>
      <c r="F663" s="137"/>
      <c r="G663" s="127"/>
      <c r="H663" s="143"/>
      <c r="I663" s="143"/>
      <c r="K663" s="6"/>
      <c r="L663" s="6"/>
    </row>
    <row r="664" spans="1:12" x14ac:dyDescent="0.2">
      <c r="A664" s="477"/>
      <c r="B664" s="135"/>
      <c r="C664" s="136"/>
      <c r="D664" s="137"/>
      <c r="E664" s="138"/>
      <c r="F664" s="137"/>
      <c r="G664" s="127"/>
      <c r="H664" s="143"/>
      <c r="I664" s="143"/>
      <c r="K664" s="6"/>
      <c r="L664" s="6"/>
    </row>
    <row r="665" spans="1:12" x14ac:dyDescent="0.2">
      <c r="A665" s="477"/>
      <c r="B665" s="135"/>
      <c r="C665" s="136"/>
      <c r="D665" s="137"/>
      <c r="E665" s="138"/>
      <c r="F665" s="137"/>
      <c r="G665" s="127"/>
      <c r="H665" s="143"/>
      <c r="I665" s="143"/>
      <c r="K665" s="6"/>
      <c r="L665" s="6"/>
    </row>
    <row r="666" spans="1:12" x14ac:dyDescent="0.2">
      <c r="A666" s="477"/>
      <c r="B666" s="135"/>
      <c r="C666" s="136"/>
      <c r="D666" s="137"/>
      <c r="E666" s="138"/>
      <c r="F666" s="137"/>
      <c r="G666" s="127"/>
      <c r="H666" s="143"/>
      <c r="I666" s="143"/>
      <c r="K666" s="6"/>
      <c r="L666" s="6"/>
    </row>
    <row r="667" spans="1:12" x14ac:dyDescent="0.2">
      <c r="A667" s="477"/>
      <c r="B667" s="135"/>
      <c r="C667" s="136"/>
      <c r="D667" s="137"/>
      <c r="E667" s="138"/>
      <c r="F667" s="137"/>
      <c r="G667" s="127"/>
      <c r="H667" s="143"/>
      <c r="I667" s="143"/>
      <c r="K667" s="6"/>
      <c r="L667" s="6"/>
    </row>
    <row r="668" spans="1:12" x14ac:dyDescent="0.2">
      <c r="A668" s="477"/>
      <c r="B668" s="135"/>
      <c r="C668" s="136"/>
      <c r="D668" s="137"/>
      <c r="E668" s="138"/>
      <c r="F668" s="137"/>
      <c r="G668" s="127"/>
      <c r="H668" s="143"/>
      <c r="I668" s="143"/>
      <c r="K668" s="6"/>
      <c r="L668" s="6"/>
    </row>
    <row r="669" spans="1:12" x14ac:dyDescent="0.2">
      <c r="A669" s="477"/>
      <c r="B669" s="135"/>
      <c r="C669" s="136"/>
      <c r="D669" s="137"/>
      <c r="E669" s="138"/>
      <c r="F669" s="137"/>
      <c r="G669" s="127"/>
      <c r="H669" s="143"/>
      <c r="I669" s="143"/>
      <c r="K669" s="6"/>
      <c r="L669" s="6"/>
    </row>
    <row r="670" spans="1:12" x14ac:dyDescent="0.2">
      <c r="A670" s="477"/>
      <c r="B670" s="135"/>
      <c r="C670" s="136"/>
      <c r="D670" s="137"/>
      <c r="E670" s="138"/>
      <c r="F670" s="137"/>
      <c r="G670" s="127"/>
      <c r="H670" s="143"/>
      <c r="I670" s="143"/>
      <c r="K670" s="6"/>
      <c r="L670" s="6"/>
    </row>
    <row r="671" spans="1:12" x14ac:dyDescent="0.2">
      <c r="A671" s="477"/>
      <c r="B671" s="135"/>
      <c r="C671" s="136"/>
      <c r="D671" s="137"/>
      <c r="E671" s="138"/>
      <c r="F671" s="137"/>
      <c r="G671" s="127"/>
      <c r="H671" s="143"/>
      <c r="I671" s="143"/>
      <c r="K671" s="6"/>
      <c r="L671" s="6"/>
    </row>
    <row r="672" spans="1:12" x14ac:dyDescent="0.2">
      <c r="A672" s="477"/>
      <c r="B672" s="135"/>
      <c r="C672" s="136"/>
      <c r="D672" s="137"/>
      <c r="E672" s="138"/>
      <c r="F672" s="137"/>
      <c r="G672" s="127"/>
      <c r="H672" s="143"/>
      <c r="I672" s="143"/>
      <c r="K672" s="6"/>
      <c r="L672" s="6"/>
    </row>
    <row r="673" spans="1:12" x14ac:dyDescent="0.2">
      <c r="A673" s="477"/>
      <c r="B673" s="135"/>
      <c r="C673" s="136"/>
      <c r="D673" s="137"/>
      <c r="E673" s="138"/>
      <c r="F673" s="137"/>
      <c r="G673" s="127"/>
      <c r="H673" s="143"/>
      <c r="I673" s="143"/>
      <c r="K673" s="6"/>
      <c r="L673" s="6"/>
    </row>
    <row r="674" spans="1:12" x14ac:dyDescent="0.2">
      <c r="A674" s="477"/>
      <c r="B674" s="135"/>
      <c r="C674" s="136"/>
      <c r="D674" s="137"/>
      <c r="E674" s="138"/>
      <c r="F674" s="137"/>
      <c r="G674" s="127"/>
      <c r="H674" s="143"/>
      <c r="I674" s="143"/>
      <c r="K674" s="6"/>
      <c r="L674" s="6"/>
    </row>
    <row r="675" spans="1:12" x14ac:dyDescent="0.2">
      <c r="A675" s="477"/>
      <c r="B675" s="135"/>
      <c r="C675" s="136"/>
      <c r="D675" s="137"/>
      <c r="E675" s="138"/>
      <c r="F675" s="137"/>
      <c r="G675" s="127"/>
      <c r="H675" s="143"/>
      <c r="I675" s="143"/>
      <c r="K675" s="6"/>
      <c r="L675" s="6"/>
    </row>
    <row r="676" spans="1:12" x14ac:dyDescent="0.2">
      <c r="A676" s="477"/>
      <c r="B676" s="135"/>
      <c r="C676" s="136"/>
      <c r="D676" s="137"/>
      <c r="E676" s="138"/>
      <c r="F676" s="137"/>
      <c r="G676" s="127"/>
      <c r="H676" s="143"/>
      <c r="I676" s="143"/>
      <c r="K676" s="6"/>
      <c r="L676" s="6"/>
    </row>
    <row r="677" spans="1:12" x14ac:dyDescent="0.2">
      <c r="A677" s="477"/>
      <c r="B677" s="135"/>
      <c r="C677" s="136"/>
      <c r="D677" s="137"/>
      <c r="E677" s="138"/>
      <c r="F677" s="137"/>
      <c r="G677" s="127"/>
      <c r="H677" s="143"/>
      <c r="I677" s="143"/>
      <c r="K677" s="6"/>
      <c r="L677" s="6"/>
    </row>
    <row r="678" spans="1:12" x14ac:dyDescent="0.2">
      <c r="A678" s="477"/>
      <c r="B678" s="135"/>
      <c r="C678" s="136"/>
      <c r="D678" s="137"/>
      <c r="E678" s="138"/>
      <c r="F678" s="137"/>
      <c r="G678" s="127"/>
      <c r="H678" s="143"/>
      <c r="I678" s="143"/>
      <c r="K678" s="6"/>
      <c r="L678" s="6"/>
    </row>
    <row r="679" spans="1:12" x14ac:dyDescent="0.2">
      <c r="A679" s="477"/>
      <c r="B679" s="135"/>
      <c r="C679" s="136"/>
      <c r="D679" s="137"/>
      <c r="E679" s="138"/>
      <c r="F679" s="137"/>
      <c r="G679" s="127"/>
      <c r="H679" s="143"/>
      <c r="I679" s="143"/>
      <c r="K679" s="6"/>
      <c r="L679" s="6"/>
    </row>
    <row r="680" spans="1:12" x14ac:dyDescent="0.2">
      <c r="A680" s="477"/>
      <c r="B680" s="135"/>
      <c r="C680" s="136"/>
      <c r="D680" s="137"/>
      <c r="E680" s="138"/>
      <c r="F680" s="137"/>
      <c r="G680" s="127"/>
      <c r="H680" s="143"/>
      <c r="I680" s="143"/>
      <c r="K680" s="6"/>
      <c r="L680" s="6"/>
    </row>
    <row r="681" spans="1:12" x14ac:dyDescent="0.2">
      <c r="A681" s="477"/>
      <c r="B681" s="135"/>
      <c r="C681" s="136"/>
      <c r="D681" s="137"/>
      <c r="E681" s="138"/>
      <c r="F681" s="137"/>
      <c r="G681" s="127"/>
      <c r="H681" s="143"/>
      <c r="I681" s="143"/>
      <c r="K681" s="6"/>
      <c r="L681" s="6"/>
    </row>
    <row r="682" spans="1:12" x14ac:dyDescent="0.2">
      <c r="A682" s="477"/>
      <c r="B682" s="135"/>
      <c r="C682" s="136"/>
      <c r="D682" s="137"/>
      <c r="E682" s="138"/>
      <c r="F682" s="137"/>
      <c r="G682" s="127"/>
      <c r="H682" s="143"/>
      <c r="I682" s="143"/>
      <c r="K682" s="6"/>
      <c r="L682" s="6"/>
    </row>
    <row r="683" spans="1:12" x14ac:dyDescent="0.2">
      <c r="A683" s="477"/>
      <c r="B683" s="135"/>
      <c r="C683" s="136"/>
      <c r="D683" s="137"/>
      <c r="E683" s="138"/>
      <c r="F683" s="137"/>
      <c r="G683" s="127"/>
      <c r="H683" s="143"/>
      <c r="I683" s="143"/>
      <c r="K683" s="6"/>
      <c r="L683" s="6"/>
    </row>
    <row r="684" spans="1:12" x14ac:dyDescent="0.2">
      <c r="A684" s="477"/>
      <c r="B684" s="135"/>
      <c r="C684" s="136"/>
      <c r="D684" s="137"/>
      <c r="E684" s="138"/>
      <c r="F684" s="137"/>
      <c r="G684" s="127"/>
      <c r="H684" s="143"/>
      <c r="I684" s="143"/>
      <c r="K684" s="6"/>
      <c r="L684" s="6"/>
    </row>
    <row r="685" spans="1:12" x14ac:dyDescent="0.2">
      <c r="A685" s="477"/>
      <c r="B685" s="135"/>
      <c r="C685" s="136"/>
      <c r="D685" s="137"/>
      <c r="E685" s="138"/>
      <c r="F685" s="137"/>
      <c r="G685" s="127"/>
      <c r="H685" s="143"/>
      <c r="I685" s="143"/>
      <c r="K685" s="6"/>
      <c r="L685" s="6"/>
    </row>
    <row r="686" spans="1:12" x14ac:dyDescent="0.2">
      <c r="A686" s="477"/>
      <c r="B686" s="135"/>
      <c r="C686" s="136"/>
      <c r="D686" s="137"/>
      <c r="E686" s="138"/>
      <c r="F686" s="137"/>
      <c r="G686" s="127"/>
      <c r="H686" s="143"/>
      <c r="I686" s="143"/>
      <c r="K686" s="6"/>
      <c r="L686" s="6"/>
    </row>
    <row r="687" spans="1:12" x14ac:dyDescent="0.2">
      <c r="A687" s="477"/>
      <c r="B687" s="135"/>
      <c r="C687" s="136"/>
      <c r="D687" s="137"/>
      <c r="E687" s="138"/>
      <c r="F687" s="137"/>
      <c r="G687" s="127"/>
      <c r="H687" s="143"/>
      <c r="I687" s="143"/>
      <c r="K687" s="6"/>
      <c r="L687" s="6"/>
    </row>
    <row r="688" spans="1:12" x14ac:dyDescent="0.2">
      <c r="A688" s="477"/>
      <c r="B688" s="135"/>
      <c r="C688" s="136"/>
      <c r="D688" s="137"/>
      <c r="E688" s="138"/>
      <c r="F688" s="137"/>
      <c r="G688" s="127"/>
      <c r="H688" s="143"/>
      <c r="I688" s="143"/>
      <c r="K688" s="6"/>
      <c r="L688" s="6"/>
    </row>
    <row r="689" spans="1:12" x14ac:dyDescent="0.2">
      <c r="A689" s="477"/>
      <c r="B689" s="135"/>
      <c r="C689" s="136"/>
      <c r="D689" s="137"/>
      <c r="E689" s="138"/>
      <c r="F689" s="137"/>
      <c r="G689" s="127"/>
      <c r="H689" s="143"/>
      <c r="I689" s="143"/>
      <c r="K689" s="6"/>
      <c r="L689" s="6"/>
    </row>
    <row r="690" spans="1:12" x14ac:dyDescent="0.2">
      <c r="A690" s="477"/>
      <c r="B690" s="135"/>
      <c r="C690" s="136"/>
      <c r="D690" s="137"/>
      <c r="E690" s="138"/>
      <c r="F690" s="137"/>
      <c r="G690" s="127"/>
      <c r="H690" s="143"/>
      <c r="I690" s="143"/>
      <c r="K690" s="6"/>
      <c r="L690" s="6"/>
    </row>
    <row r="691" spans="1:12" x14ac:dyDescent="0.2">
      <c r="A691" s="477"/>
      <c r="B691" s="135"/>
      <c r="C691" s="136"/>
      <c r="D691" s="137"/>
      <c r="E691" s="138"/>
      <c r="F691" s="137"/>
      <c r="G691" s="127"/>
      <c r="H691" s="143"/>
      <c r="I691" s="143"/>
      <c r="K691" s="6"/>
      <c r="L691" s="6"/>
    </row>
    <row r="692" spans="1:12" x14ac:dyDescent="0.2">
      <c r="A692" s="477"/>
      <c r="B692" s="135"/>
      <c r="C692" s="136"/>
      <c r="D692" s="137"/>
      <c r="E692" s="138"/>
      <c r="F692" s="137"/>
      <c r="G692" s="127"/>
      <c r="H692" s="143"/>
      <c r="I692" s="143"/>
      <c r="K692" s="6"/>
      <c r="L692" s="6"/>
    </row>
    <row r="693" spans="1:12" x14ac:dyDescent="0.2">
      <c r="A693" s="477"/>
      <c r="B693" s="135"/>
      <c r="C693" s="136"/>
      <c r="D693" s="137"/>
      <c r="E693" s="138"/>
      <c r="F693" s="137"/>
      <c r="G693" s="127"/>
      <c r="H693" s="143"/>
      <c r="I693" s="143"/>
      <c r="K693" s="6"/>
      <c r="L693" s="6"/>
    </row>
    <row r="694" spans="1:12" x14ac:dyDescent="0.2">
      <c r="A694" s="477"/>
      <c r="B694" s="135"/>
      <c r="C694" s="136"/>
      <c r="D694" s="137"/>
      <c r="E694" s="138"/>
      <c r="F694" s="137"/>
      <c r="G694" s="127"/>
      <c r="H694" s="143"/>
      <c r="I694" s="143"/>
      <c r="K694" s="6"/>
      <c r="L694" s="6"/>
    </row>
    <row r="695" spans="1:12" x14ac:dyDescent="0.2">
      <c r="A695" s="477"/>
      <c r="B695" s="135"/>
      <c r="C695" s="136"/>
      <c r="D695" s="137"/>
      <c r="E695" s="138"/>
      <c r="F695" s="137"/>
      <c r="G695" s="127"/>
      <c r="H695" s="143"/>
      <c r="I695" s="143"/>
      <c r="K695" s="6"/>
      <c r="L695" s="6"/>
    </row>
    <row r="696" spans="1:12" x14ac:dyDescent="0.2">
      <c r="A696" s="477"/>
      <c r="B696" s="135"/>
      <c r="C696" s="136"/>
      <c r="D696" s="137"/>
      <c r="E696" s="138"/>
      <c r="F696" s="137"/>
      <c r="G696" s="127"/>
      <c r="H696" s="143"/>
      <c r="I696" s="143"/>
      <c r="K696" s="6"/>
      <c r="L696" s="6"/>
    </row>
    <row r="697" spans="1:12" x14ac:dyDescent="0.2">
      <c r="A697" s="477"/>
      <c r="B697" s="135"/>
      <c r="C697" s="136"/>
      <c r="D697" s="137"/>
      <c r="E697" s="138"/>
      <c r="F697" s="137"/>
      <c r="G697" s="127"/>
      <c r="H697" s="143"/>
      <c r="I697" s="143"/>
      <c r="K697" s="6"/>
      <c r="L697" s="6"/>
    </row>
    <row r="698" spans="1:12" x14ac:dyDescent="0.2">
      <c r="A698" s="477"/>
      <c r="B698" s="135"/>
      <c r="C698" s="136"/>
      <c r="D698" s="137"/>
      <c r="E698" s="138"/>
      <c r="F698" s="137"/>
      <c r="G698" s="127"/>
      <c r="H698" s="143"/>
      <c r="I698" s="143"/>
      <c r="K698" s="6"/>
      <c r="L698" s="6"/>
    </row>
    <row r="699" spans="1:12" x14ac:dyDescent="0.2">
      <c r="A699" s="477"/>
      <c r="B699" s="135"/>
      <c r="C699" s="136"/>
      <c r="D699" s="137"/>
      <c r="E699" s="138"/>
      <c r="F699" s="137"/>
      <c r="G699" s="127"/>
      <c r="H699" s="143"/>
      <c r="I699" s="143"/>
      <c r="K699" s="6"/>
      <c r="L699" s="6"/>
    </row>
    <row r="700" spans="1:12" x14ac:dyDescent="0.2">
      <c r="A700" s="477"/>
      <c r="B700" s="135"/>
      <c r="C700" s="136"/>
      <c r="D700" s="137"/>
      <c r="E700" s="138"/>
      <c r="F700" s="137"/>
      <c r="G700" s="127"/>
      <c r="H700" s="143"/>
      <c r="I700" s="143"/>
      <c r="K700" s="6"/>
      <c r="L700" s="6"/>
    </row>
    <row r="701" spans="1:12" x14ac:dyDescent="0.2">
      <c r="A701" s="477"/>
      <c r="B701" s="135"/>
      <c r="C701" s="136"/>
      <c r="D701" s="137"/>
      <c r="E701" s="138"/>
      <c r="F701" s="137"/>
      <c r="G701" s="127"/>
      <c r="H701" s="143"/>
      <c r="I701" s="143"/>
      <c r="K701" s="6"/>
      <c r="L701" s="6"/>
    </row>
    <row r="702" spans="1:12" x14ac:dyDescent="0.2">
      <c r="A702" s="477"/>
      <c r="B702" s="135"/>
      <c r="C702" s="136"/>
      <c r="D702" s="137"/>
      <c r="E702" s="138"/>
      <c r="F702" s="137"/>
      <c r="G702" s="127"/>
      <c r="H702" s="143"/>
      <c r="I702" s="143"/>
      <c r="K702" s="6"/>
      <c r="L702" s="6"/>
    </row>
    <row r="703" spans="1:12" x14ac:dyDescent="0.2">
      <c r="A703" s="477"/>
      <c r="B703" s="135"/>
      <c r="C703" s="136"/>
      <c r="D703" s="137"/>
      <c r="E703" s="138"/>
      <c r="F703" s="137"/>
      <c r="G703" s="127"/>
      <c r="H703" s="143"/>
      <c r="I703" s="143"/>
      <c r="K703" s="6"/>
      <c r="L703" s="6"/>
    </row>
    <row r="704" spans="1:12" x14ac:dyDescent="0.2">
      <c r="A704" s="477"/>
      <c r="B704" s="135"/>
      <c r="C704" s="136"/>
      <c r="D704" s="137"/>
      <c r="E704" s="138"/>
      <c r="F704" s="137"/>
      <c r="G704" s="127"/>
      <c r="H704" s="143"/>
      <c r="I704" s="143"/>
      <c r="K704" s="6"/>
      <c r="L704" s="6"/>
    </row>
    <row r="705" spans="1:12" x14ac:dyDescent="0.2">
      <c r="A705" s="477"/>
      <c r="B705" s="135"/>
      <c r="C705" s="136"/>
      <c r="D705" s="137"/>
      <c r="E705" s="138"/>
      <c r="F705" s="137"/>
      <c r="G705" s="127"/>
      <c r="H705" s="143"/>
      <c r="I705" s="143"/>
      <c r="K705" s="6"/>
      <c r="L705" s="6"/>
    </row>
    <row r="706" spans="1:12" x14ac:dyDescent="0.2">
      <c r="A706" s="477"/>
      <c r="B706" s="135"/>
      <c r="C706" s="136"/>
      <c r="D706" s="137"/>
      <c r="E706" s="138"/>
      <c r="F706" s="137"/>
      <c r="G706" s="127"/>
      <c r="H706" s="143"/>
      <c r="I706" s="143"/>
      <c r="K706" s="6"/>
      <c r="L706" s="6"/>
    </row>
    <row r="707" spans="1:12" x14ac:dyDescent="0.2">
      <c r="A707" s="477"/>
      <c r="B707" s="135"/>
      <c r="C707" s="136"/>
      <c r="D707" s="137"/>
      <c r="E707" s="138"/>
      <c r="F707" s="137"/>
      <c r="G707" s="127"/>
      <c r="H707" s="143"/>
      <c r="I707" s="143"/>
      <c r="K707" s="6"/>
      <c r="L707" s="6"/>
    </row>
    <row r="708" spans="1:12" x14ac:dyDescent="0.2">
      <c r="A708" s="477"/>
      <c r="B708" s="135"/>
      <c r="C708" s="136"/>
      <c r="D708" s="137"/>
      <c r="E708" s="138"/>
      <c r="F708" s="137"/>
      <c r="G708" s="127"/>
      <c r="H708" s="143"/>
      <c r="I708" s="143"/>
      <c r="K708" s="6"/>
      <c r="L708" s="6"/>
    </row>
    <row r="709" spans="1:12" x14ac:dyDescent="0.2">
      <c r="A709" s="477"/>
      <c r="B709" s="135"/>
      <c r="C709" s="136"/>
      <c r="D709" s="137"/>
      <c r="E709" s="138"/>
      <c r="F709" s="137"/>
      <c r="G709" s="127"/>
      <c r="H709" s="143"/>
      <c r="I709" s="143"/>
      <c r="K709" s="6"/>
      <c r="L709" s="6"/>
    </row>
    <row r="710" spans="1:12" x14ac:dyDescent="0.2">
      <c r="A710" s="477"/>
      <c r="B710" s="135"/>
      <c r="C710" s="136"/>
      <c r="D710" s="137"/>
      <c r="E710" s="138"/>
      <c r="F710" s="137"/>
      <c r="G710" s="127"/>
      <c r="H710" s="143"/>
      <c r="I710" s="143"/>
      <c r="K710" s="6"/>
      <c r="L710" s="6"/>
    </row>
    <row r="711" spans="1:12" x14ac:dyDescent="0.2">
      <c r="A711" s="477"/>
      <c r="B711" s="135"/>
      <c r="C711" s="136"/>
      <c r="D711" s="137"/>
      <c r="E711" s="138"/>
      <c r="F711" s="137"/>
      <c r="G711" s="127"/>
      <c r="H711" s="143"/>
      <c r="I711" s="143"/>
      <c r="K711" s="6"/>
      <c r="L711" s="6"/>
    </row>
    <row r="712" spans="1:12" x14ac:dyDescent="0.2">
      <c r="A712" s="477"/>
      <c r="B712" s="135"/>
      <c r="C712" s="136"/>
      <c r="D712" s="137"/>
      <c r="E712" s="138"/>
      <c r="F712" s="137"/>
      <c r="G712" s="127"/>
      <c r="H712" s="143"/>
      <c r="I712" s="143"/>
      <c r="K712" s="6"/>
      <c r="L712" s="6"/>
    </row>
    <row r="713" spans="1:12" x14ac:dyDescent="0.2">
      <c r="A713" s="477"/>
      <c r="B713" s="135"/>
      <c r="C713" s="136"/>
      <c r="D713" s="137"/>
      <c r="E713" s="138"/>
      <c r="F713" s="137"/>
      <c r="G713" s="127"/>
      <c r="H713" s="143"/>
      <c r="I713" s="143"/>
      <c r="K713" s="6"/>
      <c r="L713" s="6"/>
    </row>
    <row r="714" spans="1:12" x14ac:dyDescent="0.2">
      <c r="A714" s="477"/>
      <c r="B714" s="135"/>
      <c r="C714" s="136"/>
      <c r="D714" s="137"/>
      <c r="E714" s="138"/>
      <c r="F714" s="137"/>
      <c r="G714" s="127"/>
      <c r="H714" s="143"/>
      <c r="I714" s="143"/>
      <c r="K714" s="6"/>
      <c r="L714" s="6"/>
    </row>
    <row r="715" spans="1:12" x14ac:dyDescent="0.2">
      <c r="A715" s="477"/>
      <c r="B715" s="135"/>
      <c r="C715" s="136"/>
      <c r="D715" s="137"/>
      <c r="E715" s="138"/>
      <c r="F715" s="137"/>
      <c r="G715" s="127"/>
      <c r="H715" s="143"/>
      <c r="I715" s="143"/>
      <c r="K715" s="6"/>
      <c r="L715" s="6"/>
    </row>
    <row r="716" spans="1:12" x14ac:dyDescent="0.2">
      <c r="A716" s="477"/>
      <c r="B716" s="135"/>
      <c r="C716" s="136"/>
      <c r="D716" s="137"/>
      <c r="E716" s="138"/>
      <c r="F716" s="137"/>
      <c r="G716" s="127"/>
      <c r="H716" s="143"/>
      <c r="I716" s="143"/>
      <c r="K716" s="6"/>
      <c r="L716" s="6"/>
    </row>
    <row r="717" spans="1:12" x14ac:dyDescent="0.2">
      <c r="A717" s="477"/>
      <c r="B717" s="135"/>
      <c r="C717" s="136"/>
      <c r="D717" s="137"/>
      <c r="E717" s="138"/>
      <c r="F717" s="137"/>
      <c r="G717" s="127"/>
      <c r="H717" s="143"/>
      <c r="I717" s="143"/>
      <c r="K717" s="6"/>
      <c r="L717" s="6"/>
    </row>
    <row r="718" spans="1:12" x14ac:dyDescent="0.2">
      <c r="A718" s="477"/>
      <c r="B718" s="135"/>
      <c r="C718" s="136"/>
      <c r="D718" s="137"/>
      <c r="E718" s="138"/>
      <c r="F718" s="137"/>
      <c r="G718" s="127"/>
      <c r="H718" s="143"/>
      <c r="I718" s="143"/>
      <c r="K718" s="6"/>
      <c r="L718" s="6"/>
    </row>
    <row r="719" spans="1:12" x14ac:dyDescent="0.2">
      <c r="A719" s="477"/>
      <c r="B719" s="135"/>
      <c r="C719" s="136"/>
      <c r="D719" s="137"/>
      <c r="E719" s="138"/>
      <c r="F719" s="137"/>
      <c r="G719" s="127"/>
      <c r="H719" s="143"/>
      <c r="I719" s="143"/>
      <c r="K719" s="6"/>
      <c r="L719" s="6"/>
    </row>
    <row r="720" spans="1:12" x14ac:dyDescent="0.2">
      <c r="A720" s="477"/>
      <c r="B720" s="135"/>
      <c r="C720" s="136"/>
      <c r="D720" s="137"/>
      <c r="E720" s="138"/>
      <c r="F720" s="137"/>
      <c r="G720" s="127"/>
      <c r="H720" s="143"/>
      <c r="I720" s="143"/>
      <c r="K720" s="6"/>
      <c r="L720" s="6"/>
    </row>
    <row r="721" spans="1:12" x14ac:dyDescent="0.2">
      <c r="A721" s="477"/>
      <c r="B721" s="135"/>
      <c r="C721" s="136"/>
      <c r="D721" s="137"/>
      <c r="E721" s="138"/>
      <c r="F721" s="137"/>
      <c r="G721" s="127"/>
      <c r="H721" s="143"/>
      <c r="I721" s="143"/>
      <c r="K721" s="6"/>
      <c r="L721" s="6"/>
    </row>
    <row r="722" spans="1:12" x14ac:dyDescent="0.2">
      <c r="A722" s="477"/>
      <c r="B722" s="135"/>
      <c r="C722" s="136"/>
      <c r="D722" s="137"/>
      <c r="E722" s="138"/>
      <c r="F722" s="137"/>
      <c r="G722" s="127"/>
      <c r="H722" s="143"/>
      <c r="I722" s="143"/>
      <c r="K722" s="6"/>
      <c r="L722" s="6"/>
    </row>
    <row r="723" spans="1:12" x14ac:dyDescent="0.2">
      <c r="A723" s="477"/>
      <c r="B723" s="135"/>
      <c r="C723" s="136"/>
      <c r="D723" s="137"/>
      <c r="E723" s="138"/>
      <c r="F723" s="137"/>
      <c r="G723" s="127"/>
      <c r="H723" s="143"/>
      <c r="I723" s="143"/>
      <c r="K723" s="6"/>
      <c r="L723" s="6"/>
    </row>
    <row r="724" spans="1:12" x14ac:dyDescent="0.2">
      <c r="A724" s="477"/>
      <c r="B724" s="135"/>
      <c r="C724" s="136"/>
      <c r="D724" s="137"/>
      <c r="E724" s="138"/>
      <c r="F724" s="137"/>
      <c r="G724" s="127"/>
      <c r="H724" s="143"/>
      <c r="I724" s="143"/>
      <c r="K724" s="6"/>
      <c r="L724" s="6"/>
    </row>
    <row r="725" spans="1:12" x14ac:dyDescent="0.2">
      <c r="A725" s="477"/>
      <c r="B725" s="135"/>
      <c r="C725" s="136"/>
      <c r="D725" s="137"/>
      <c r="E725" s="138"/>
      <c r="F725" s="137"/>
      <c r="G725" s="127"/>
      <c r="H725" s="143"/>
      <c r="I725" s="143"/>
      <c r="K725" s="6"/>
      <c r="L725" s="6"/>
    </row>
    <row r="726" spans="1:12" x14ac:dyDescent="0.2">
      <c r="A726" s="477"/>
      <c r="B726" s="135"/>
      <c r="C726" s="136"/>
      <c r="D726" s="137"/>
      <c r="E726" s="138"/>
      <c r="F726" s="137"/>
      <c r="G726" s="127"/>
      <c r="H726" s="143"/>
      <c r="I726" s="143"/>
      <c r="K726" s="6"/>
      <c r="L726" s="6"/>
    </row>
    <row r="727" spans="1:12" x14ac:dyDescent="0.2">
      <c r="A727" s="477"/>
      <c r="B727" s="135"/>
      <c r="C727" s="136"/>
      <c r="D727" s="137"/>
      <c r="E727" s="138"/>
      <c r="F727" s="137"/>
      <c r="G727" s="127"/>
      <c r="H727" s="143"/>
      <c r="I727" s="143"/>
      <c r="K727" s="6"/>
      <c r="L727" s="6"/>
    </row>
    <row r="728" spans="1:12" x14ac:dyDescent="0.2">
      <c r="A728" s="477"/>
      <c r="B728" s="135"/>
      <c r="C728" s="136"/>
      <c r="D728" s="137"/>
      <c r="E728" s="138"/>
      <c r="F728" s="137"/>
      <c r="G728" s="127"/>
      <c r="H728" s="143"/>
      <c r="I728" s="143"/>
      <c r="K728" s="6"/>
      <c r="L728" s="6"/>
    </row>
    <row r="729" spans="1:12" x14ac:dyDescent="0.2">
      <c r="A729" s="477"/>
      <c r="B729" s="135"/>
      <c r="C729" s="136"/>
      <c r="D729" s="137"/>
      <c r="E729" s="138"/>
      <c r="F729" s="137"/>
      <c r="G729" s="127"/>
      <c r="H729" s="143"/>
      <c r="I729" s="143"/>
      <c r="K729" s="6"/>
      <c r="L729" s="6"/>
    </row>
    <row r="730" spans="1:12" x14ac:dyDescent="0.2">
      <c r="A730" s="477"/>
      <c r="B730" s="135"/>
      <c r="C730" s="136"/>
      <c r="D730" s="137"/>
      <c r="E730" s="138"/>
      <c r="F730" s="137"/>
      <c r="G730" s="127"/>
      <c r="H730" s="143"/>
      <c r="I730" s="143"/>
      <c r="K730" s="6"/>
      <c r="L730" s="6"/>
    </row>
    <row r="731" spans="1:12" x14ac:dyDescent="0.2">
      <c r="A731" s="477"/>
      <c r="B731" s="135"/>
      <c r="C731" s="136"/>
      <c r="D731" s="137"/>
      <c r="E731" s="138"/>
      <c r="F731" s="137"/>
      <c r="G731" s="127"/>
      <c r="H731" s="143"/>
      <c r="I731" s="143"/>
      <c r="K731" s="6"/>
      <c r="L731" s="6"/>
    </row>
    <row r="732" spans="1:12" x14ac:dyDescent="0.2">
      <c r="A732" s="477"/>
      <c r="B732" s="135"/>
      <c r="C732" s="136"/>
      <c r="D732" s="137"/>
      <c r="E732" s="138"/>
      <c r="F732" s="137"/>
      <c r="G732" s="127"/>
      <c r="H732" s="143"/>
      <c r="I732" s="143"/>
      <c r="K732" s="6"/>
      <c r="L732" s="6"/>
    </row>
    <row r="733" spans="1:12" x14ac:dyDescent="0.2">
      <c r="A733" s="477"/>
      <c r="B733" s="135"/>
      <c r="C733" s="136"/>
      <c r="D733" s="137"/>
      <c r="E733" s="138"/>
      <c r="F733" s="137"/>
      <c r="G733" s="127"/>
      <c r="H733" s="143"/>
      <c r="I733" s="143"/>
      <c r="K733" s="6"/>
      <c r="L733" s="6"/>
    </row>
    <row r="734" spans="1:12" x14ac:dyDescent="0.2">
      <c r="A734" s="477"/>
      <c r="B734" s="135"/>
      <c r="C734" s="136"/>
      <c r="D734" s="137"/>
      <c r="E734" s="138"/>
      <c r="F734" s="137"/>
      <c r="G734" s="127"/>
      <c r="H734" s="143"/>
      <c r="I734" s="143"/>
      <c r="K734" s="6"/>
      <c r="L734" s="6"/>
    </row>
    <row r="735" spans="1:12" x14ac:dyDescent="0.2">
      <c r="A735" s="477"/>
      <c r="B735" s="135"/>
      <c r="C735" s="136"/>
      <c r="D735" s="137"/>
      <c r="E735" s="138"/>
      <c r="F735" s="137"/>
      <c r="G735" s="127"/>
      <c r="H735" s="143"/>
      <c r="I735" s="143"/>
      <c r="K735" s="6"/>
      <c r="L735" s="6"/>
    </row>
    <row r="736" spans="1:12" x14ac:dyDescent="0.2">
      <c r="A736" s="477"/>
      <c r="B736" s="135"/>
      <c r="C736" s="136"/>
      <c r="D736" s="137"/>
      <c r="E736" s="138"/>
      <c r="F736" s="137"/>
      <c r="G736" s="127"/>
      <c r="H736" s="143"/>
      <c r="I736" s="143"/>
      <c r="K736" s="6"/>
      <c r="L736" s="6"/>
    </row>
    <row r="737" spans="1:12" x14ac:dyDescent="0.2">
      <c r="A737" s="477"/>
      <c r="B737" s="135"/>
      <c r="C737" s="136"/>
      <c r="D737" s="137"/>
      <c r="E737" s="138"/>
      <c r="F737" s="137"/>
      <c r="G737" s="127"/>
      <c r="H737" s="143"/>
      <c r="I737" s="143"/>
      <c r="K737" s="6"/>
      <c r="L737" s="6"/>
    </row>
    <row r="738" spans="1:12" x14ac:dyDescent="0.2">
      <c r="A738" s="477"/>
      <c r="B738" s="135"/>
      <c r="C738" s="136"/>
      <c r="D738" s="137"/>
      <c r="E738" s="138"/>
      <c r="F738" s="137"/>
      <c r="G738" s="127"/>
      <c r="H738" s="143"/>
      <c r="I738" s="143"/>
      <c r="K738" s="6"/>
      <c r="L738" s="6"/>
    </row>
    <row r="739" spans="1:12" x14ac:dyDescent="0.2">
      <c r="A739" s="477"/>
      <c r="B739" s="135"/>
      <c r="C739" s="136"/>
      <c r="D739" s="137"/>
      <c r="E739" s="138"/>
      <c r="F739" s="137"/>
      <c r="G739" s="127"/>
      <c r="H739" s="143"/>
      <c r="I739" s="143"/>
      <c r="K739" s="6"/>
      <c r="L739" s="6"/>
    </row>
    <row r="740" spans="1:12" x14ac:dyDescent="0.2">
      <c r="A740" s="477"/>
      <c r="B740" s="135"/>
      <c r="C740" s="136"/>
      <c r="D740" s="137"/>
      <c r="E740" s="138"/>
      <c r="F740" s="137"/>
      <c r="G740" s="127"/>
      <c r="H740" s="143"/>
      <c r="I740" s="143"/>
      <c r="K740" s="6"/>
      <c r="L740" s="6"/>
    </row>
    <row r="741" spans="1:12" x14ac:dyDescent="0.2">
      <c r="A741" s="477"/>
      <c r="B741" s="135"/>
      <c r="C741" s="136"/>
      <c r="D741" s="137"/>
      <c r="E741" s="138"/>
      <c r="F741" s="137"/>
      <c r="G741" s="127"/>
      <c r="H741" s="143"/>
      <c r="I741" s="143"/>
      <c r="K741" s="6"/>
      <c r="L741" s="6"/>
    </row>
    <row r="742" spans="1:12" x14ac:dyDescent="0.2">
      <c r="A742" s="477"/>
      <c r="B742" s="135"/>
      <c r="C742" s="136"/>
      <c r="D742" s="137"/>
      <c r="E742" s="138"/>
      <c r="F742" s="137"/>
      <c r="G742" s="127"/>
      <c r="H742" s="143"/>
      <c r="I742" s="143"/>
      <c r="K742" s="6"/>
      <c r="L742" s="6"/>
    </row>
    <row r="743" spans="1:12" x14ac:dyDescent="0.2">
      <c r="A743" s="477"/>
      <c r="B743" s="135"/>
      <c r="C743" s="136"/>
      <c r="D743" s="137"/>
      <c r="E743" s="138"/>
      <c r="F743" s="137"/>
      <c r="G743" s="127"/>
      <c r="H743" s="143"/>
      <c r="I743" s="143"/>
      <c r="K743" s="6"/>
      <c r="L743" s="6"/>
    </row>
    <row r="744" spans="1:12" x14ac:dyDescent="0.2">
      <c r="A744" s="477"/>
      <c r="B744" s="135"/>
      <c r="C744" s="136"/>
      <c r="D744" s="137"/>
      <c r="E744" s="138"/>
      <c r="F744" s="137"/>
      <c r="G744" s="127"/>
      <c r="H744" s="143"/>
      <c r="I744" s="143"/>
      <c r="K744" s="6"/>
      <c r="L744" s="6"/>
    </row>
    <row r="745" spans="1:12" x14ac:dyDescent="0.2">
      <c r="A745" s="477"/>
      <c r="B745" s="135"/>
      <c r="C745" s="136"/>
      <c r="D745" s="137"/>
      <c r="E745" s="138"/>
      <c r="F745" s="137"/>
      <c r="G745" s="127"/>
      <c r="H745" s="143"/>
      <c r="I745" s="143"/>
      <c r="K745" s="6"/>
      <c r="L745" s="6"/>
    </row>
    <row r="746" spans="1:12" x14ac:dyDescent="0.2">
      <c r="A746" s="477"/>
      <c r="B746" s="135"/>
      <c r="C746" s="136"/>
      <c r="D746" s="137"/>
      <c r="E746" s="138"/>
      <c r="F746" s="137"/>
      <c r="G746" s="127"/>
      <c r="H746" s="143"/>
      <c r="I746" s="143"/>
      <c r="K746" s="6"/>
      <c r="L746" s="6"/>
    </row>
    <row r="747" spans="1:12" x14ac:dyDescent="0.2">
      <c r="A747" s="477"/>
      <c r="B747" s="135"/>
      <c r="C747" s="136"/>
      <c r="D747" s="137"/>
      <c r="E747" s="138"/>
      <c r="F747" s="137"/>
      <c r="G747" s="127"/>
      <c r="H747" s="143"/>
      <c r="I747" s="143"/>
      <c r="K747" s="6"/>
      <c r="L747" s="6"/>
    </row>
    <row r="748" spans="1:12" x14ac:dyDescent="0.2">
      <c r="A748" s="477"/>
      <c r="B748" s="135"/>
      <c r="C748" s="136"/>
      <c r="D748" s="137"/>
      <c r="E748" s="138"/>
      <c r="F748" s="137"/>
      <c r="G748" s="127"/>
      <c r="H748" s="143"/>
      <c r="I748" s="143"/>
      <c r="K748" s="6"/>
      <c r="L748" s="6"/>
    </row>
    <row r="749" spans="1:12" x14ac:dyDescent="0.2">
      <c r="A749" s="477"/>
      <c r="B749" s="135"/>
      <c r="C749" s="136"/>
      <c r="D749" s="137"/>
      <c r="E749" s="138"/>
      <c r="F749" s="137"/>
      <c r="G749" s="127"/>
      <c r="H749" s="143"/>
      <c r="I749" s="143"/>
      <c r="K749" s="6"/>
      <c r="L749" s="6"/>
    </row>
    <row r="750" spans="1:12" x14ac:dyDescent="0.2">
      <c r="A750" s="477"/>
      <c r="B750" s="135"/>
      <c r="C750" s="136"/>
      <c r="D750" s="137"/>
      <c r="E750" s="138"/>
      <c r="F750" s="137"/>
      <c r="G750" s="127"/>
      <c r="H750" s="143"/>
      <c r="I750" s="143"/>
      <c r="K750" s="6"/>
      <c r="L750" s="6"/>
    </row>
    <row r="751" spans="1:12" x14ac:dyDescent="0.2">
      <c r="A751" s="477"/>
      <c r="B751" s="135"/>
      <c r="C751" s="136"/>
      <c r="D751" s="137"/>
      <c r="E751" s="138"/>
      <c r="F751" s="137"/>
      <c r="G751" s="127"/>
      <c r="H751" s="143"/>
      <c r="I751" s="143"/>
      <c r="K751" s="6"/>
      <c r="L751" s="6"/>
    </row>
    <row r="752" spans="1:12" x14ac:dyDescent="0.2">
      <c r="A752" s="477"/>
      <c r="B752" s="135"/>
      <c r="C752" s="136"/>
      <c r="D752" s="137"/>
      <c r="E752" s="138"/>
      <c r="F752" s="137"/>
      <c r="G752" s="127"/>
      <c r="H752" s="143"/>
      <c r="I752" s="143"/>
      <c r="K752" s="6"/>
      <c r="L752" s="6"/>
    </row>
    <row r="753" spans="1:12" x14ac:dyDescent="0.2">
      <c r="A753" s="477"/>
      <c r="B753" s="135"/>
      <c r="C753" s="136"/>
      <c r="D753" s="137"/>
      <c r="E753" s="138"/>
      <c r="F753" s="137"/>
      <c r="G753" s="127"/>
      <c r="H753" s="143"/>
      <c r="I753" s="143"/>
      <c r="K753" s="6"/>
      <c r="L753" s="6"/>
    </row>
    <row r="754" spans="1:12" x14ac:dyDescent="0.2">
      <c r="A754" s="477"/>
      <c r="B754" s="135"/>
      <c r="C754" s="136"/>
      <c r="D754" s="137"/>
      <c r="E754" s="138"/>
      <c r="F754" s="137"/>
      <c r="G754" s="127"/>
      <c r="H754" s="143"/>
      <c r="I754" s="143"/>
      <c r="K754" s="6"/>
      <c r="L754" s="6"/>
    </row>
    <row r="755" spans="1:12" x14ac:dyDescent="0.2">
      <c r="A755" s="477"/>
      <c r="B755" s="135"/>
      <c r="C755" s="136"/>
      <c r="D755" s="137"/>
      <c r="E755" s="138"/>
      <c r="F755" s="137"/>
      <c r="G755" s="127"/>
      <c r="H755" s="143"/>
      <c r="I755" s="143"/>
      <c r="K755" s="6"/>
      <c r="L755" s="6"/>
    </row>
    <row r="756" spans="1:12" x14ac:dyDescent="0.2">
      <c r="A756" s="477"/>
      <c r="B756" s="135"/>
      <c r="C756" s="136"/>
      <c r="D756" s="137"/>
      <c r="E756" s="138"/>
      <c r="F756" s="137"/>
      <c r="G756" s="127"/>
      <c r="H756" s="143"/>
      <c r="I756" s="143"/>
      <c r="K756" s="6"/>
      <c r="L756" s="6"/>
    </row>
    <row r="757" spans="1:12" x14ac:dyDescent="0.2">
      <c r="A757" s="477"/>
      <c r="B757" s="135"/>
      <c r="C757" s="136"/>
      <c r="D757" s="137"/>
      <c r="E757" s="138"/>
      <c r="F757" s="137"/>
      <c r="G757" s="127"/>
      <c r="H757" s="143"/>
      <c r="I757" s="143"/>
      <c r="K757" s="6"/>
      <c r="L757" s="6"/>
    </row>
    <row r="758" spans="1:12" x14ac:dyDescent="0.2">
      <c r="A758" s="477"/>
      <c r="B758" s="135"/>
      <c r="C758" s="136"/>
      <c r="D758" s="137"/>
      <c r="E758" s="138"/>
      <c r="F758" s="137"/>
      <c r="G758" s="127"/>
      <c r="H758" s="143"/>
      <c r="I758" s="143"/>
      <c r="K758" s="6"/>
      <c r="L758" s="6"/>
    </row>
    <row r="759" spans="1:12" x14ac:dyDescent="0.2">
      <c r="A759" s="477"/>
      <c r="B759" s="135"/>
      <c r="C759" s="136"/>
      <c r="D759" s="137"/>
      <c r="E759" s="138"/>
      <c r="F759" s="137"/>
      <c r="G759" s="127"/>
      <c r="H759" s="143"/>
      <c r="I759" s="143"/>
      <c r="K759" s="6"/>
      <c r="L759" s="6"/>
    </row>
    <row r="760" spans="1:12" x14ac:dyDescent="0.2">
      <c r="A760" s="477"/>
      <c r="B760" s="135"/>
      <c r="C760" s="136"/>
      <c r="D760" s="137"/>
      <c r="E760" s="138"/>
      <c r="F760" s="137"/>
      <c r="G760" s="127"/>
      <c r="H760" s="143"/>
      <c r="I760" s="143"/>
      <c r="K760" s="6"/>
      <c r="L760" s="6"/>
    </row>
    <row r="761" spans="1:12" x14ac:dyDescent="0.2">
      <c r="A761" s="477"/>
      <c r="B761" s="135"/>
      <c r="C761" s="136"/>
      <c r="D761" s="137"/>
      <c r="E761" s="138"/>
      <c r="F761" s="137"/>
      <c r="G761" s="127"/>
      <c r="H761" s="143"/>
      <c r="I761" s="143"/>
      <c r="K761" s="6"/>
      <c r="L761" s="6"/>
    </row>
    <row r="762" spans="1:12" x14ac:dyDescent="0.2">
      <c r="A762" s="477"/>
      <c r="B762" s="135"/>
      <c r="C762" s="136"/>
      <c r="D762" s="137"/>
      <c r="E762" s="138"/>
      <c r="F762" s="137"/>
      <c r="G762" s="127"/>
      <c r="H762" s="143"/>
      <c r="I762" s="143"/>
      <c r="K762" s="6"/>
      <c r="L762" s="6"/>
    </row>
    <row r="763" spans="1:12" x14ac:dyDescent="0.2">
      <c r="A763" s="477"/>
      <c r="B763" s="135"/>
      <c r="C763" s="136"/>
      <c r="D763" s="137"/>
      <c r="E763" s="138"/>
      <c r="F763" s="137"/>
      <c r="G763" s="127"/>
      <c r="H763" s="143"/>
      <c r="I763" s="143"/>
      <c r="K763" s="6"/>
      <c r="L763" s="6"/>
    </row>
    <row r="764" spans="1:12" x14ac:dyDescent="0.2">
      <c r="A764" s="477"/>
      <c r="B764" s="135"/>
      <c r="C764" s="136"/>
      <c r="D764" s="137"/>
      <c r="E764" s="138"/>
      <c r="F764" s="137"/>
      <c r="G764" s="127"/>
      <c r="H764" s="143"/>
      <c r="I764" s="143"/>
      <c r="K764" s="6"/>
      <c r="L764" s="6"/>
    </row>
    <row r="765" spans="1:12" x14ac:dyDescent="0.2">
      <c r="A765" s="477"/>
      <c r="B765" s="135"/>
      <c r="C765" s="136"/>
      <c r="D765" s="137"/>
      <c r="E765" s="138"/>
      <c r="F765" s="137"/>
      <c r="G765" s="127"/>
      <c r="H765" s="143"/>
      <c r="I765" s="143"/>
      <c r="K765" s="6"/>
      <c r="L765" s="6"/>
    </row>
    <row r="766" spans="1:12" x14ac:dyDescent="0.2">
      <c r="A766" s="477"/>
      <c r="B766" s="135"/>
      <c r="C766" s="136"/>
      <c r="D766" s="137"/>
      <c r="E766" s="138"/>
      <c r="F766" s="137"/>
      <c r="G766" s="127"/>
      <c r="H766" s="143"/>
      <c r="I766" s="143"/>
      <c r="K766" s="6"/>
      <c r="L766" s="6"/>
    </row>
    <row r="767" spans="1:12" x14ac:dyDescent="0.2">
      <c r="A767" s="477"/>
      <c r="B767" s="135"/>
      <c r="C767" s="136"/>
      <c r="D767" s="137"/>
      <c r="E767" s="138"/>
      <c r="F767" s="137"/>
      <c r="G767" s="127"/>
      <c r="H767" s="143"/>
      <c r="I767" s="143"/>
      <c r="K767" s="6"/>
      <c r="L767" s="6"/>
    </row>
    <row r="768" spans="1:12" x14ac:dyDescent="0.2">
      <c r="A768" s="477"/>
      <c r="B768" s="135"/>
      <c r="C768" s="136"/>
      <c r="D768" s="137"/>
      <c r="E768" s="138"/>
      <c r="F768" s="137"/>
      <c r="G768" s="127"/>
      <c r="H768" s="143"/>
      <c r="I768" s="143"/>
      <c r="K768" s="6"/>
      <c r="L768" s="6"/>
    </row>
    <row r="769" spans="1:12" x14ac:dyDescent="0.2">
      <c r="A769" s="477"/>
      <c r="B769" s="135"/>
      <c r="C769" s="136"/>
      <c r="D769" s="137"/>
      <c r="E769" s="138"/>
      <c r="F769" s="137"/>
      <c r="G769" s="127"/>
      <c r="H769" s="143"/>
      <c r="I769" s="143"/>
      <c r="K769" s="6"/>
      <c r="L769" s="6"/>
    </row>
    <row r="770" spans="1:12" x14ac:dyDescent="0.2">
      <c r="A770" s="477"/>
      <c r="B770" s="135"/>
      <c r="C770" s="136"/>
      <c r="D770" s="137"/>
      <c r="E770" s="138"/>
      <c r="F770" s="137"/>
      <c r="G770" s="127"/>
      <c r="H770" s="143"/>
      <c r="I770" s="143"/>
      <c r="K770" s="6"/>
      <c r="L770" s="6"/>
    </row>
    <row r="771" spans="1:12" x14ac:dyDescent="0.2">
      <c r="A771" s="477"/>
      <c r="B771" s="135"/>
      <c r="C771" s="136"/>
      <c r="D771" s="137"/>
      <c r="E771" s="138"/>
      <c r="F771" s="137"/>
      <c r="G771" s="127"/>
      <c r="H771" s="143"/>
      <c r="I771" s="143"/>
      <c r="K771" s="6"/>
      <c r="L771" s="6"/>
    </row>
    <row r="772" spans="1:12" x14ac:dyDescent="0.2">
      <c r="A772" s="477"/>
      <c r="B772" s="135"/>
      <c r="C772" s="136"/>
      <c r="D772" s="137"/>
      <c r="E772" s="138"/>
      <c r="F772" s="137"/>
      <c r="G772" s="127"/>
      <c r="H772" s="143"/>
      <c r="I772" s="143"/>
      <c r="K772" s="6"/>
      <c r="L772" s="6"/>
    </row>
    <row r="773" spans="1:12" x14ac:dyDescent="0.2">
      <c r="A773" s="477"/>
      <c r="B773" s="135"/>
      <c r="C773" s="136"/>
      <c r="D773" s="137"/>
      <c r="E773" s="138"/>
      <c r="F773" s="137"/>
      <c r="G773" s="127"/>
      <c r="H773" s="143"/>
      <c r="I773" s="143"/>
      <c r="K773" s="6"/>
      <c r="L773" s="6"/>
    </row>
    <row r="774" spans="1:12" x14ac:dyDescent="0.2">
      <c r="A774" s="477"/>
      <c r="B774" s="135"/>
      <c r="C774" s="136"/>
      <c r="D774" s="137"/>
      <c r="E774" s="138"/>
      <c r="F774" s="137"/>
      <c r="G774" s="127"/>
      <c r="H774" s="143"/>
      <c r="I774" s="143"/>
      <c r="K774" s="6"/>
      <c r="L774" s="6"/>
    </row>
    <row r="775" spans="1:12" x14ac:dyDescent="0.2">
      <c r="A775" s="477"/>
      <c r="B775" s="135"/>
      <c r="C775" s="136"/>
      <c r="D775" s="137"/>
      <c r="E775" s="138"/>
      <c r="F775" s="137"/>
      <c r="G775" s="127"/>
      <c r="H775" s="143"/>
      <c r="I775" s="143"/>
      <c r="K775" s="6"/>
      <c r="L775" s="6"/>
    </row>
    <row r="776" spans="1:12" x14ac:dyDescent="0.2">
      <c r="A776" s="477"/>
      <c r="B776" s="135"/>
      <c r="C776" s="136"/>
      <c r="D776" s="137"/>
      <c r="E776" s="138"/>
      <c r="F776" s="137"/>
      <c r="G776" s="127"/>
      <c r="H776" s="143"/>
      <c r="I776" s="143"/>
      <c r="K776" s="6"/>
      <c r="L776" s="6"/>
    </row>
    <row r="777" spans="1:12" x14ac:dyDescent="0.2">
      <c r="A777" s="477"/>
      <c r="B777" s="135"/>
      <c r="C777" s="136"/>
      <c r="D777" s="137"/>
      <c r="E777" s="138"/>
      <c r="F777" s="137"/>
      <c r="G777" s="127"/>
      <c r="H777" s="143"/>
      <c r="I777" s="143"/>
      <c r="K777" s="6"/>
      <c r="L777" s="6"/>
    </row>
    <row r="778" spans="1:12" x14ac:dyDescent="0.2">
      <c r="A778" s="477"/>
      <c r="B778" s="135"/>
      <c r="C778" s="136"/>
      <c r="D778" s="137"/>
      <c r="E778" s="138"/>
      <c r="F778" s="137"/>
      <c r="G778" s="127"/>
      <c r="H778" s="143"/>
      <c r="I778" s="143"/>
      <c r="K778" s="6"/>
      <c r="L778" s="6"/>
    </row>
    <row r="779" spans="1:12" x14ac:dyDescent="0.2">
      <c r="A779" s="477"/>
      <c r="B779" s="135"/>
      <c r="C779" s="136"/>
      <c r="D779" s="137"/>
      <c r="E779" s="138"/>
      <c r="F779" s="137"/>
      <c r="G779" s="127"/>
      <c r="H779" s="143"/>
      <c r="I779" s="143"/>
      <c r="K779" s="6"/>
      <c r="L779" s="6"/>
    </row>
    <row r="780" spans="1:12" x14ac:dyDescent="0.2">
      <c r="A780" s="477"/>
      <c r="B780" s="135"/>
      <c r="C780" s="136"/>
      <c r="D780" s="137"/>
      <c r="E780" s="138"/>
      <c r="F780" s="137"/>
      <c r="G780" s="127"/>
      <c r="H780" s="143"/>
      <c r="I780" s="143"/>
      <c r="K780" s="6"/>
      <c r="L780" s="6"/>
    </row>
    <row r="781" spans="1:12" x14ac:dyDescent="0.2">
      <c r="A781" s="477"/>
      <c r="B781" s="135"/>
      <c r="C781" s="136"/>
      <c r="D781" s="137"/>
      <c r="E781" s="138"/>
      <c r="F781" s="137"/>
      <c r="G781" s="127"/>
      <c r="H781" s="143"/>
      <c r="I781" s="143"/>
      <c r="K781" s="6"/>
      <c r="L781" s="6"/>
    </row>
    <row r="782" spans="1:12" x14ac:dyDescent="0.2">
      <c r="A782" s="477"/>
      <c r="B782" s="135"/>
      <c r="C782" s="136"/>
      <c r="D782" s="137"/>
      <c r="E782" s="138"/>
      <c r="F782" s="137"/>
      <c r="G782" s="127"/>
      <c r="H782" s="143"/>
      <c r="I782" s="143"/>
      <c r="K782" s="6"/>
      <c r="L782" s="6"/>
    </row>
    <row r="783" spans="1:12" x14ac:dyDescent="0.2">
      <c r="A783" s="477"/>
      <c r="B783" s="135"/>
      <c r="C783" s="136"/>
      <c r="D783" s="137"/>
      <c r="E783" s="138"/>
      <c r="F783" s="137"/>
      <c r="G783" s="127"/>
      <c r="H783" s="143"/>
      <c r="I783" s="143"/>
      <c r="K783" s="6"/>
      <c r="L783" s="6"/>
    </row>
    <row r="784" spans="1:12" x14ac:dyDescent="0.2">
      <c r="A784" s="477"/>
      <c r="B784" s="135"/>
      <c r="C784" s="136"/>
      <c r="D784" s="137"/>
      <c r="E784" s="138"/>
      <c r="F784" s="137"/>
      <c r="G784" s="127"/>
      <c r="H784" s="143"/>
      <c r="I784" s="143"/>
      <c r="K784" s="6"/>
      <c r="L784" s="6"/>
    </row>
    <row r="785" spans="1:12" x14ac:dyDescent="0.2">
      <c r="A785" s="477"/>
      <c r="B785" s="135"/>
      <c r="C785" s="136"/>
      <c r="D785" s="137"/>
      <c r="E785" s="138"/>
      <c r="F785" s="137"/>
      <c r="G785" s="127"/>
      <c r="H785" s="143"/>
      <c r="I785" s="143"/>
      <c r="K785" s="6"/>
      <c r="L785" s="6"/>
    </row>
    <row r="786" spans="1:12" x14ac:dyDescent="0.2">
      <c r="A786" s="477"/>
      <c r="B786" s="135"/>
      <c r="C786" s="136"/>
      <c r="D786" s="137"/>
      <c r="E786" s="138"/>
      <c r="F786" s="137"/>
      <c r="G786" s="127"/>
      <c r="H786" s="143"/>
      <c r="I786" s="143"/>
      <c r="K786" s="6"/>
      <c r="L786" s="6"/>
    </row>
    <row r="787" spans="1:12" x14ac:dyDescent="0.2">
      <c r="A787" s="477"/>
      <c r="B787" s="135"/>
      <c r="C787" s="136"/>
      <c r="D787" s="137"/>
      <c r="E787" s="138"/>
      <c r="F787" s="137"/>
      <c r="G787" s="127"/>
      <c r="H787" s="143"/>
      <c r="I787" s="143"/>
      <c r="K787" s="6"/>
      <c r="L787" s="6"/>
    </row>
    <row r="788" spans="1:12" x14ac:dyDescent="0.2">
      <c r="A788" s="477"/>
      <c r="B788" s="135"/>
      <c r="C788" s="136"/>
      <c r="D788" s="137"/>
      <c r="E788" s="138"/>
      <c r="F788" s="137"/>
      <c r="G788" s="127"/>
      <c r="H788" s="143"/>
      <c r="I788" s="143"/>
      <c r="K788" s="6"/>
      <c r="L788" s="6"/>
    </row>
    <row r="789" spans="1:12" x14ac:dyDescent="0.2">
      <c r="A789" s="477"/>
      <c r="B789" s="135"/>
      <c r="C789" s="136"/>
      <c r="D789" s="137"/>
      <c r="E789" s="138"/>
      <c r="F789" s="137"/>
      <c r="G789" s="127"/>
      <c r="H789" s="143"/>
      <c r="I789" s="143"/>
      <c r="K789" s="6"/>
      <c r="L789" s="6"/>
    </row>
    <row r="790" spans="1:12" x14ac:dyDescent="0.2">
      <c r="A790" s="477"/>
      <c r="B790" s="135"/>
      <c r="C790" s="136"/>
      <c r="D790" s="137"/>
      <c r="E790" s="138"/>
      <c r="F790" s="137"/>
      <c r="G790" s="127"/>
      <c r="H790" s="143"/>
      <c r="I790" s="143"/>
      <c r="K790" s="6"/>
      <c r="L790" s="6"/>
    </row>
    <row r="791" spans="1:12" x14ac:dyDescent="0.2">
      <c r="A791" s="477"/>
      <c r="B791" s="135"/>
      <c r="C791" s="136"/>
      <c r="D791" s="137"/>
      <c r="E791" s="138"/>
      <c r="F791" s="137"/>
      <c r="G791" s="127"/>
      <c r="H791" s="143"/>
      <c r="I791" s="143"/>
      <c r="K791" s="6"/>
      <c r="L791" s="6"/>
    </row>
    <row r="792" spans="1:12" x14ac:dyDescent="0.2">
      <c r="A792" s="477"/>
      <c r="B792" s="135"/>
      <c r="C792" s="136"/>
      <c r="D792" s="137"/>
      <c r="E792" s="138"/>
      <c r="F792" s="137"/>
      <c r="G792" s="127"/>
      <c r="H792" s="143"/>
      <c r="I792" s="143"/>
      <c r="K792" s="6"/>
      <c r="L792" s="6"/>
    </row>
    <row r="793" spans="1:12" x14ac:dyDescent="0.2">
      <c r="A793" s="477"/>
      <c r="B793" s="135"/>
      <c r="C793" s="136"/>
      <c r="D793" s="137"/>
      <c r="E793" s="138"/>
      <c r="F793" s="137"/>
      <c r="G793" s="127"/>
      <c r="H793" s="143"/>
      <c r="I793" s="143"/>
      <c r="K793" s="6"/>
      <c r="L793" s="6"/>
    </row>
    <row r="794" spans="1:12" x14ac:dyDescent="0.2">
      <c r="A794" s="477"/>
      <c r="B794" s="135"/>
      <c r="C794" s="136"/>
      <c r="D794" s="137"/>
      <c r="E794" s="138"/>
      <c r="F794" s="137"/>
      <c r="G794" s="127"/>
      <c r="H794" s="143"/>
      <c r="I794" s="143"/>
      <c r="K794" s="6"/>
      <c r="L794" s="6"/>
    </row>
    <row r="795" spans="1:12" x14ac:dyDescent="0.2">
      <c r="A795" s="477"/>
      <c r="B795" s="135"/>
      <c r="C795" s="136"/>
      <c r="D795" s="137"/>
      <c r="E795" s="138"/>
      <c r="F795" s="137"/>
      <c r="G795" s="127"/>
      <c r="H795" s="143"/>
      <c r="I795" s="143"/>
      <c r="K795" s="6"/>
      <c r="L795" s="6"/>
    </row>
    <row r="796" spans="1:12" x14ac:dyDescent="0.2">
      <c r="A796" s="477"/>
      <c r="B796" s="135"/>
      <c r="C796" s="136"/>
      <c r="D796" s="137"/>
      <c r="E796" s="138"/>
      <c r="F796" s="137"/>
      <c r="G796" s="127"/>
      <c r="H796" s="143"/>
      <c r="I796" s="143"/>
      <c r="K796" s="6"/>
      <c r="L796" s="6"/>
    </row>
    <row r="797" spans="1:12" x14ac:dyDescent="0.2">
      <c r="A797" s="477"/>
      <c r="B797" s="135"/>
      <c r="C797" s="136"/>
      <c r="D797" s="137"/>
      <c r="E797" s="138"/>
      <c r="F797" s="137"/>
      <c r="G797" s="127"/>
      <c r="H797" s="143"/>
      <c r="I797" s="143"/>
      <c r="K797" s="6"/>
      <c r="L797" s="6"/>
    </row>
    <row r="798" spans="1:12" x14ac:dyDescent="0.2">
      <c r="A798" s="477"/>
      <c r="B798" s="135"/>
      <c r="C798" s="136"/>
      <c r="D798" s="137"/>
      <c r="E798" s="138"/>
      <c r="F798" s="137"/>
      <c r="G798" s="127"/>
      <c r="H798" s="143"/>
      <c r="I798" s="143"/>
      <c r="K798" s="6"/>
      <c r="L798" s="6"/>
    </row>
    <row r="799" spans="1:12" x14ac:dyDescent="0.2">
      <c r="A799" s="477"/>
      <c r="B799" s="135"/>
      <c r="C799" s="136"/>
      <c r="D799" s="137"/>
      <c r="E799" s="138"/>
      <c r="F799" s="137"/>
      <c r="G799" s="127"/>
      <c r="H799" s="143"/>
      <c r="I799" s="143"/>
      <c r="K799" s="6"/>
      <c r="L799" s="6"/>
    </row>
    <row r="800" spans="1:12" x14ac:dyDescent="0.2">
      <c r="A800" s="477"/>
      <c r="B800" s="135"/>
      <c r="C800" s="136"/>
      <c r="D800" s="137"/>
      <c r="E800" s="138"/>
      <c r="F800" s="137"/>
      <c r="G800" s="127"/>
      <c r="H800" s="143"/>
      <c r="I800" s="143"/>
      <c r="K800" s="6"/>
      <c r="L800" s="6"/>
    </row>
    <row r="801" spans="1:12" x14ac:dyDescent="0.2">
      <c r="A801" s="477"/>
      <c r="B801" s="135"/>
      <c r="C801" s="136"/>
      <c r="D801" s="137"/>
      <c r="E801" s="138"/>
      <c r="F801" s="137"/>
      <c r="G801" s="127"/>
      <c r="H801" s="143"/>
      <c r="I801" s="143"/>
      <c r="K801" s="6"/>
      <c r="L801" s="6"/>
    </row>
    <row r="802" spans="1:12" x14ac:dyDescent="0.2">
      <c r="A802" s="477"/>
      <c r="B802" s="135"/>
      <c r="C802" s="136"/>
      <c r="D802" s="137"/>
      <c r="E802" s="138"/>
      <c r="F802" s="137"/>
      <c r="G802" s="127"/>
      <c r="H802" s="143"/>
      <c r="I802" s="143"/>
      <c r="K802" s="6"/>
      <c r="L802" s="6"/>
    </row>
    <row r="803" spans="1:12" x14ac:dyDescent="0.2">
      <c r="A803" s="477"/>
      <c r="B803" s="135"/>
      <c r="C803" s="136"/>
      <c r="D803" s="137"/>
      <c r="E803" s="138"/>
      <c r="F803" s="137"/>
      <c r="G803" s="127"/>
      <c r="H803" s="143"/>
      <c r="I803" s="143"/>
      <c r="K803" s="6"/>
      <c r="L803" s="6"/>
    </row>
    <row r="804" spans="1:12" x14ac:dyDescent="0.2">
      <c r="A804" s="477"/>
      <c r="B804" s="135"/>
      <c r="C804" s="136"/>
      <c r="D804" s="137"/>
      <c r="E804" s="138"/>
      <c r="F804" s="137"/>
      <c r="G804" s="127"/>
      <c r="H804" s="143"/>
      <c r="I804" s="143"/>
      <c r="K804" s="6"/>
      <c r="L804" s="6"/>
    </row>
    <row r="805" spans="1:12" x14ac:dyDescent="0.2">
      <c r="A805" s="477"/>
      <c r="B805" s="135"/>
      <c r="C805" s="136"/>
      <c r="D805" s="137"/>
      <c r="E805" s="138"/>
      <c r="F805" s="137"/>
      <c r="G805" s="127"/>
      <c r="H805" s="143"/>
      <c r="I805" s="143"/>
      <c r="K805" s="6"/>
      <c r="L805" s="6"/>
    </row>
    <row r="806" spans="1:12" x14ac:dyDescent="0.2">
      <c r="A806" s="477"/>
      <c r="B806" s="135"/>
      <c r="C806" s="136"/>
      <c r="D806" s="137"/>
      <c r="E806" s="138"/>
      <c r="F806" s="137"/>
      <c r="G806" s="127"/>
      <c r="H806" s="143"/>
      <c r="I806" s="143"/>
      <c r="K806" s="6"/>
      <c r="L806" s="6"/>
    </row>
    <row r="807" spans="1:12" x14ac:dyDescent="0.2">
      <c r="A807" s="477"/>
      <c r="B807" s="135"/>
      <c r="C807" s="136"/>
      <c r="D807" s="137"/>
      <c r="E807" s="138"/>
      <c r="F807" s="137"/>
      <c r="G807" s="127"/>
      <c r="H807" s="143"/>
      <c r="I807" s="143"/>
      <c r="K807" s="6"/>
      <c r="L807" s="6"/>
    </row>
    <row r="808" spans="1:12" x14ac:dyDescent="0.2">
      <c r="A808" s="477"/>
      <c r="B808" s="135"/>
      <c r="C808" s="136"/>
      <c r="D808" s="137"/>
      <c r="E808" s="138"/>
      <c r="F808" s="137"/>
      <c r="G808" s="127"/>
      <c r="H808" s="143"/>
      <c r="I808" s="143"/>
      <c r="K808" s="6"/>
      <c r="L808" s="6"/>
    </row>
    <row r="809" spans="1:12" x14ac:dyDescent="0.2">
      <c r="A809" s="477"/>
      <c r="B809" s="135"/>
      <c r="C809" s="136"/>
      <c r="D809" s="137"/>
      <c r="E809" s="138"/>
      <c r="F809" s="137"/>
      <c r="G809" s="127"/>
      <c r="H809" s="143"/>
      <c r="I809" s="143"/>
      <c r="K809" s="6"/>
      <c r="L809" s="6"/>
    </row>
    <row r="810" spans="1:12" x14ac:dyDescent="0.2">
      <c r="A810" s="477"/>
      <c r="B810" s="135"/>
      <c r="C810" s="136"/>
      <c r="D810" s="137"/>
      <c r="E810" s="138"/>
      <c r="F810" s="137"/>
      <c r="G810" s="127"/>
      <c r="H810" s="143"/>
      <c r="I810" s="143"/>
      <c r="K810" s="6"/>
      <c r="L810" s="6"/>
    </row>
    <row r="811" spans="1:12" x14ac:dyDescent="0.2">
      <c r="A811" s="477"/>
      <c r="B811" s="135"/>
      <c r="C811" s="136"/>
      <c r="D811" s="137"/>
      <c r="E811" s="138"/>
      <c r="F811" s="137"/>
      <c r="G811" s="127"/>
      <c r="H811" s="143"/>
      <c r="I811" s="143"/>
      <c r="K811" s="6"/>
      <c r="L811" s="6"/>
    </row>
    <row r="812" spans="1:12" x14ac:dyDescent="0.2">
      <c r="A812" s="477"/>
      <c r="B812" s="135"/>
      <c r="C812" s="136"/>
      <c r="D812" s="137"/>
      <c r="E812" s="138"/>
      <c r="F812" s="137"/>
      <c r="G812" s="127"/>
      <c r="H812" s="143"/>
      <c r="I812" s="143"/>
      <c r="K812" s="6"/>
      <c r="L812" s="6"/>
    </row>
    <row r="813" spans="1:12" x14ac:dyDescent="0.2">
      <c r="A813" s="477"/>
      <c r="B813" s="135"/>
      <c r="C813" s="136"/>
      <c r="D813" s="137"/>
      <c r="E813" s="138"/>
      <c r="F813" s="137"/>
      <c r="G813" s="127"/>
      <c r="H813" s="143"/>
      <c r="I813" s="143"/>
      <c r="K813" s="6"/>
      <c r="L813" s="6"/>
    </row>
    <row r="814" spans="1:12" x14ac:dyDescent="0.2">
      <c r="A814" s="477"/>
      <c r="B814" s="135"/>
      <c r="C814" s="136"/>
      <c r="D814" s="137"/>
      <c r="E814" s="138"/>
      <c r="F814" s="137"/>
      <c r="G814" s="127"/>
      <c r="H814" s="143"/>
      <c r="I814" s="143"/>
      <c r="K814" s="6"/>
      <c r="L814" s="6"/>
    </row>
    <row r="815" spans="1:12" x14ac:dyDescent="0.2">
      <c r="A815" s="477"/>
      <c r="B815" s="135"/>
      <c r="C815" s="136"/>
      <c r="D815" s="137"/>
      <c r="E815" s="138"/>
      <c r="F815" s="137"/>
      <c r="G815" s="127"/>
      <c r="H815" s="143"/>
      <c r="I815" s="143"/>
      <c r="K815" s="6"/>
      <c r="L815" s="6"/>
    </row>
    <row r="816" spans="1:12" x14ac:dyDescent="0.2">
      <c r="A816" s="477"/>
      <c r="B816" s="135"/>
      <c r="C816" s="136"/>
      <c r="D816" s="137"/>
      <c r="E816" s="138"/>
      <c r="F816" s="137"/>
      <c r="G816" s="127"/>
      <c r="H816" s="143"/>
      <c r="I816" s="143"/>
      <c r="K816" s="6"/>
      <c r="L816" s="6"/>
    </row>
    <row r="817" spans="1:12" x14ac:dyDescent="0.2">
      <c r="A817" s="477"/>
      <c r="B817" s="135"/>
      <c r="C817" s="136"/>
      <c r="D817" s="137"/>
      <c r="E817" s="138"/>
      <c r="F817" s="137"/>
      <c r="G817" s="127"/>
      <c r="H817" s="143"/>
      <c r="I817" s="143"/>
      <c r="K817" s="6"/>
      <c r="L817" s="6"/>
    </row>
    <row r="818" spans="1:12" x14ac:dyDescent="0.2">
      <c r="A818" s="477"/>
      <c r="B818" s="135"/>
      <c r="C818" s="136"/>
      <c r="D818" s="137"/>
      <c r="E818" s="138"/>
      <c r="F818" s="137"/>
      <c r="G818" s="127"/>
      <c r="H818" s="143"/>
      <c r="I818" s="143"/>
      <c r="K818" s="6"/>
      <c r="L818" s="6"/>
    </row>
    <row r="819" spans="1:12" x14ac:dyDescent="0.2">
      <c r="A819" s="477"/>
      <c r="B819" s="135"/>
      <c r="C819" s="136"/>
      <c r="D819" s="137"/>
      <c r="E819" s="138"/>
      <c r="F819" s="137"/>
      <c r="G819" s="127"/>
      <c r="H819" s="143"/>
      <c r="I819" s="143"/>
      <c r="K819" s="6"/>
      <c r="L819" s="6"/>
    </row>
    <row r="820" spans="1:12" x14ac:dyDescent="0.2">
      <c r="A820" s="477"/>
      <c r="B820" s="135"/>
      <c r="C820" s="136"/>
      <c r="D820" s="137"/>
      <c r="E820" s="138"/>
      <c r="F820" s="137"/>
      <c r="G820" s="127"/>
      <c r="H820" s="143"/>
      <c r="I820" s="143"/>
      <c r="K820" s="6"/>
      <c r="L820" s="6"/>
    </row>
    <row r="821" spans="1:12" x14ac:dyDescent="0.2">
      <c r="A821" s="477"/>
      <c r="B821" s="135"/>
      <c r="C821" s="136"/>
      <c r="D821" s="137"/>
      <c r="E821" s="138"/>
      <c r="F821" s="137"/>
      <c r="G821" s="127"/>
      <c r="H821" s="143"/>
      <c r="I821" s="143"/>
      <c r="K821" s="6"/>
      <c r="L821" s="6"/>
    </row>
    <row r="822" spans="1:12" x14ac:dyDescent="0.2">
      <c r="A822" s="477"/>
      <c r="B822" s="135"/>
      <c r="C822" s="136"/>
      <c r="D822" s="137"/>
      <c r="E822" s="138"/>
      <c r="F822" s="137"/>
      <c r="G822" s="127"/>
      <c r="H822" s="143"/>
      <c r="I822" s="143"/>
      <c r="K822" s="6"/>
      <c r="L822" s="6"/>
    </row>
    <row r="823" spans="1:12" x14ac:dyDescent="0.2">
      <c r="A823" s="477"/>
      <c r="B823" s="135"/>
      <c r="C823" s="136"/>
      <c r="D823" s="137"/>
      <c r="E823" s="138"/>
      <c r="F823" s="137"/>
      <c r="G823" s="127"/>
      <c r="H823" s="143"/>
      <c r="I823" s="143"/>
      <c r="K823" s="6"/>
      <c r="L823" s="6"/>
    </row>
    <row r="824" spans="1:12" x14ac:dyDescent="0.2">
      <c r="A824" s="477"/>
      <c r="B824" s="135"/>
      <c r="C824" s="136"/>
      <c r="D824" s="137"/>
      <c r="E824" s="138"/>
      <c r="F824" s="137"/>
      <c r="G824" s="127"/>
      <c r="H824" s="143"/>
      <c r="I824" s="143"/>
      <c r="K824" s="6"/>
      <c r="L824" s="6"/>
    </row>
    <row r="825" spans="1:12" x14ac:dyDescent="0.2">
      <c r="A825" s="477"/>
      <c r="B825" s="135"/>
      <c r="C825" s="136"/>
      <c r="D825" s="137"/>
      <c r="E825" s="138"/>
      <c r="F825" s="137"/>
      <c r="G825" s="127"/>
      <c r="H825" s="143"/>
      <c r="I825" s="143"/>
      <c r="K825" s="6"/>
      <c r="L825" s="6"/>
    </row>
    <row r="826" spans="1:12" x14ac:dyDescent="0.2">
      <c r="A826" s="477"/>
      <c r="B826" s="135"/>
      <c r="C826" s="136"/>
      <c r="D826" s="137"/>
      <c r="E826" s="138"/>
      <c r="F826" s="137"/>
      <c r="G826" s="127"/>
      <c r="H826" s="143"/>
      <c r="I826" s="143"/>
      <c r="K826" s="6"/>
      <c r="L826" s="6"/>
    </row>
    <row r="827" spans="1:12" x14ac:dyDescent="0.2">
      <c r="A827" s="477"/>
      <c r="B827" s="135"/>
      <c r="C827" s="136"/>
      <c r="D827" s="137"/>
      <c r="E827" s="138"/>
      <c r="F827" s="137"/>
      <c r="G827" s="127"/>
      <c r="H827" s="143"/>
      <c r="I827" s="143"/>
      <c r="K827" s="6"/>
      <c r="L827" s="6"/>
    </row>
    <row r="828" spans="1:12" x14ac:dyDescent="0.2">
      <c r="A828" s="477"/>
      <c r="B828" s="135"/>
      <c r="C828" s="136"/>
      <c r="D828" s="137"/>
      <c r="E828" s="138"/>
      <c r="F828" s="137"/>
      <c r="G828" s="127"/>
      <c r="H828" s="143"/>
      <c r="I828" s="143"/>
      <c r="K828" s="6"/>
      <c r="L828" s="6"/>
    </row>
    <row r="829" spans="1:12" x14ac:dyDescent="0.2">
      <c r="A829" s="477"/>
      <c r="B829" s="135"/>
      <c r="C829" s="136"/>
      <c r="D829" s="137"/>
      <c r="E829" s="138"/>
      <c r="F829" s="137"/>
      <c r="G829" s="127"/>
      <c r="H829" s="143"/>
      <c r="I829" s="143"/>
      <c r="K829" s="6"/>
      <c r="L829" s="6"/>
    </row>
    <row r="830" spans="1:12" x14ac:dyDescent="0.2">
      <c r="A830" s="477"/>
      <c r="B830" s="135"/>
      <c r="C830" s="136"/>
      <c r="D830" s="137"/>
      <c r="E830" s="138"/>
      <c r="F830" s="137"/>
      <c r="G830" s="127"/>
      <c r="H830" s="143"/>
      <c r="I830" s="143"/>
      <c r="K830" s="6"/>
      <c r="L830" s="6"/>
    </row>
    <row r="831" spans="1:12" x14ac:dyDescent="0.2">
      <c r="A831" s="477"/>
      <c r="B831" s="135"/>
      <c r="C831" s="136"/>
      <c r="D831" s="137"/>
      <c r="E831" s="138"/>
      <c r="F831" s="137"/>
      <c r="G831" s="127"/>
      <c r="H831" s="143"/>
      <c r="I831" s="143"/>
      <c r="K831" s="6"/>
      <c r="L831" s="6"/>
    </row>
    <row r="832" spans="1:12" x14ac:dyDescent="0.2">
      <c r="A832" s="477"/>
      <c r="B832" s="135"/>
      <c r="C832" s="136"/>
      <c r="D832" s="137"/>
      <c r="E832" s="138"/>
      <c r="F832" s="137"/>
      <c r="G832" s="127"/>
      <c r="H832" s="143"/>
      <c r="I832" s="143"/>
      <c r="K832" s="6"/>
      <c r="L832" s="6"/>
    </row>
    <row r="833" spans="1:12" x14ac:dyDescent="0.2">
      <c r="A833" s="477"/>
      <c r="B833" s="135"/>
      <c r="C833" s="136"/>
      <c r="D833" s="137"/>
      <c r="E833" s="138"/>
      <c r="F833" s="137"/>
      <c r="G833" s="127"/>
      <c r="H833" s="143"/>
      <c r="I833" s="143"/>
      <c r="K833" s="6"/>
      <c r="L833" s="6"/>
    </row>
    <row r="834" spans="1:12" x14ac:dyDescent="0.2">
      <c r="A834" s="477"/>
      <c r="B834" s="135"/>
      <c r="C834" s="136"/>
      <c r="D834" s="137"/>
      <c r="E834" s="138"/>
      <c r="F834" s="137"/>
      <c r="G834" s="127"/>
      <c r="H834" s="143"/>
      <c r="I834" s="143"/>
      <c r="K834" s="6"/>
      <c r="L834" s="6"/>
    </row>
    <row r="835" spans="1:12" x14ac:dyDescent="0.2">
      <c r="A835" s="477"/>
      <c r="B835" s="135"/>
      <c r="C835" s="136"/>
      <c r="D835" s="137"/>
      <c r="E835" s="138"/>
      <c r="F835" s="137"/>
      <c r="G835" s="127"/>
      <c r="H835" s="143"/>
      <c r="I835" s="143"/>
      <c r="K835" s="6"/>
      <c r="L835" s="6"/>
    </row>
    <row r="836" spans="1:12" x14ac:dyDescent="0.2">
      <c r="A836" s="477"/>
      <c r="B836" s="135"/>
      <c r="C836" s="136"/>
      <c r="D836" s="137"/>
      <c r="E836" s="138"/>
      <c r="F836" s="137"/>
      <c r="G836" s="127"/>
      <c r="H836" s="143"/>
      <c r="I836" s="143"/>
      <c r="K836" s="6"/>
      <c r="L836" s="6"/>
    </row>
    <row r="837" spans="1:12" x14ac:dyDescent="0.2">
      <c r="A837" s="477"/>
      <c r="B837" s="135"/>
      <c r="C837" s="136"/>
      <c r="D837" s="137"/>
      <c r="E837" s="138"/>
      <c r="F837" s="137"/>
      <c r="G837" s="127"/>
      <c r="H837" s="143"/>
      <c r="I837" s="143"/>
      <c r="K837" s="6"/>
      <c r="L837" s="6"/>
    </row>
    <row r="838" spans="1:12" x14ac:dyDescent="0.2">
      <c r="A838" s="477"/>
      <c r="B838" s="135"/>
      <c r="C838" s="136"/>
      <c r="D838" s="137"/>
      <c r="E838" s="138"/>
      <c r="F838" s="137"/>
      <c r="G838" s="127"/>
      <c r="H838" s="143"/>
      <c r="I838" s="143"/>
      <c r="K838" s="6"/>
      <c r="L838" s="6"/>
    </row>
    <row r="839" spans="1:12" x14ac:dyDescent="0.2">
      <c r="A839" s="477"/>
      <c r="B839" s="135"/>
      <c r="C839" s="136"/>
      <c r="D839" s="137"/>
      <c r="E839" s="138"/>
      <c r="F839" s="137"/>
      <c r="G839" s="127"/>
      <c r="H839" s="143"/>
      <c r="I839" s="143"/>
      <c r="K839" s="6"/>
      <c r="L839" s="6"/>
    </row>
    <row r="840" spans="1:12" x14ac:dyDescent="0.2">
      <c r="A840" s="477"/>
      <c r="B840" s="135"/>
      <c r="C840" s="136"/>
      <c r="D840" s="137"/>
      <c r="E840" s="138"/>
      <c r="F840" s="137"/>
      <c r="G840" s="127"/>
      <c r="H840" s="143"/>
      <c r="I840" s="143"/>
      <c r="K840" s="6"/>
      <c r="L840" s="6"/>
    </row>
    <row r="841" spans="1:12" x14ac:dyDescent="0.2">
      <c r="A841" s="477"/>
      <c r="B841" s="135"/>
      <c r="C841" s="136"/>
      <c r="D841" s="137"/>
      <c r="E841" s="138"/>
      <c r="F841" s="137"/>
      <c r="G841" s="127"/>
      <c r="H841" s="143"/>
      <c r="I841" s="143"/>
      <c r="K841" s="6"/>
      <c r="L841" s="6"/>
    </row>
    <row r="842" spans="1:12" x14ac:dyDescent="0.2">
      <c r="A842" s="477"/>
      <c r="B842" s="135"/>
      <c r="C842" s="136"/>
      <c r="D842" s="137"/>
      <c r="E842" s="138"/>
      <c r="F842" s="137"/>
      <c r="G842" s="127"/>
      <c r="H842" s="143"/>
      <c r="I842" s="143"/>
      <c r="K842" s="6"/>
      <c r="L842" s="6"/>
    </row>
    <row r="843" spans="1:12" x14ac:dyDescent="0.2">
      <c r="A843" s="477"/>
      <c r="B843" s="135"/>
      <c r="C843" s="136"/>
      <c r="D843" s="137"/>
      <c r="E843" s="138"/>
      <c r="F843" s="137"/>
      <c r="G843" s="127"/>
      <c r="H843" s="143"/>
      <c r="I843" s="143"/>
      <c r="K843" s="6"/>
      <c r="L843" s="6"/>
    </row>
    <row r="844" spans="1:12" x14ac:dyDescent="0.2">
      <c r="A844" s="477"/>
      <c r="B844" s="135"/>
      <c r="C844" s="136"/>
      <c r="D844" s="137"/>
      <c r="E844" s="138"/>
      <c r="F844" s="137"/>
      <c r="G844" s="127"/>
      <c r="H844" s="143"/>
      <c r="I844" s="143"/>
      <c r="K844" s="6"/>
      <c r="L844" s="6"/>
    </row>
    <row r="845" spans="1:12" x14ac:dyDescent="0.2">
      <c r="A845" s="477"/>
      <c r="B845" s="135"/>
      <c r="C845" s="136"/>
      <c r="D845" s="137"/>
      <c r="E845" s="138"/>
      <c r="F845" s="137"/>
      <c r="G845" s="127"/>
      <c r="H845" s="143"/>
      <c r="I845" s="143"/>
      <c r="K845" s="6"/>
      <c r="L845" s="6"/>
    </row>
    <row r="846" spans="1:12" x14ac:dyDescent="0.2">
      <c r="A846" s="477"/>
      <c r="B846" s="135"/>
      <c r="C846" s="136"/>
      <c r="D846" s="137"/>
      <c r="E846" s="138"/>
      <c r="F846" s="137"/>
      <c r="G846" s="127"/>
      <c r="H846" s="143"/>
      <c r="I846" s="143"/>
      <c r="K846" s="6"/>
      <c r="L846" s="6"/>
    </row>
    <row r="847" spans="1:12" x14ac:dyDescent="0.2">
      <c r="A847" s="477"/>
      <c r="B847" s="135"/>
      <c r="C847" s="136"/>
      <c r="D847" s="137"/>
      <c r="E847" s="138"/>
      <c r="F847" s="137"/>
      <c r="G847" s="127"/>
      <c r="H847" s="143"/>
      <c r="I847" s="143"/>
      <c r="K847" s="6"/>
      <c r="L847" s="6"/>
    </row>
    <row r="848" spans="1:12" x14ac:dyDescent="0.2">
      <c r="A848" s="477"/>
      <c r="B848" s="135"/>
      <c r="C848" s="136"/>
      <c r="D848" s="137"/>
      <c r="E848" s="138"/>
      <c r="F848" s="137"/>
      <c r="G848" s="127"/>
      <c r="H848" s="143"/>
      <c r="I848" s="143"/>
      <c r="K848" s="6"/>
      <c r="L848" s="6"/>
    </row>
    <row r="849" spans="1:12" x14ac:dyDescent="0.2">
      <c r="A849" s="477"/>
      <c r="B849" s="135"/>
      <c r="C849" s="136"/>
      <c r="D849" s="137"/>
      <c r="E849" s="138"/>
      <c r="F849" s="137"/>
      <c r="G849" s="127"/>
      <c r="H849" s="143"/>
      <c r="I849" s="143"/>
      <c r="K849" s="6"/>
      <c r="L849" s="6"/>
    </row>
    <row r="850" spans="1:12" x14ac:dyDescent="0.2">
      <c r="A850" s="477"/>
      <c r="B850" s="135"/>
      <c r="C850" s="136"/>
      <c r="D850" s="137"/>
      <c r="E850" s="138"/>
      <c r="F850" s="137"/>
      <c r="G850" s="127"/>
      <c r="H850" s="143"/>
      <c r="I850" s="143"/>
      <c r="K850" s="6"/>
      <c r="L850" s="6"/>
    </row>
    <row r="851" spans="1:12" x14ac:dyDescent="0.2">
      <c r="A851" s="477"/>
      <c r="B851" s="135"/>
      <c r="C851" s="136"/>
      <c r="D851" s="137"/>
      <c r="E851" s="138"/>
      <c r="F851" s="137"/>
      <c r="G851" s="127"/>
      <c r="H851" s="143"/>
      <c r="I851" s="143"/>
      <c r="K851" s="6"/>
      <c r="L851" s="6"/>
    </row>
    <row r="852" spans="1:12" x14ac:dyDescent="0.2">
      <c r="A852" s="477"/>
      <c r="B852" s="135"/>
      <c r="C852" s="136"/>
      <c r="D852" s="137"/>
      <c r="E852" s="138"/>
      <c r="F852" s="137"/>
      <c r="G852" s="127"/>
      <c r="H852" s="143"/>
      <c r="I852" s="143"/>
      <c r="K852" s="6"/>
      <c r="L852" s="6"/>
    </row>
    <row r="853" spans="1:12" x14ac:dyDescent="0.2">
      <c r="A853" s="477"/>
      <c r="B853" s="135"/>
      <c r="C853" s="136"/>
      <c r="D853" s="137"/>
      <c r="E853" s="138"/>
      <c r="F853" s="137"/>
      <c r="G853" s="127"/>
      <c r="H853" s="143"/>
      <c r="I853" s="143"/>
      <c r="K853" s="6"/>
      <c r="L853" s="6"/>
    </row>
    <row r="854" spans="1:12" x14ac:dyDescent="0.2">
      <c r="A854" s="477"/>
      <c r="B854" s="135"/>
      <c r="C854" s="136"/>
      <c r="D854" s="137"/>
      <c r="E854" s="138"/>
      <c r="F854" s="137"/>
      <c r="G854" s="127"/>
      <c r="H854" s="143"/>
      <c r="I854" s="143"/>
      <c r="K854" s="6"/>
      <c r="L854" s="6"/>
    </row>
    <row r="855" spans="1:12" x14ac:dyDescent="0.2">
      <c r="A855" s="477"/>
      <c r="B855" s="135"/>
      <c r="C855" s="136"/>
      <c r="D855" s="137"/>
      <c r="E855" s="138"/>
      <c r="F855" s="137"/>
      <c r="G855" s="127"/>
      <c r="H855" s="143"/>
      <c r="I855" s="143"/>
      <c r="K855" s="6"/>
      <c r="L855" s="6"/>
    </row>
    <row r="856" spans="1:12" x14ac:dyDescent="0.2">
      <c r="A856" s="477"/>
      <c r="B856" s="135"/>
      <c r="C856" s="136"/>
      <c r="D856" s="137"/>
      <c r="E856" s="138"/>
      <c r="F856" s="137"/>
      <c r="G856" s="127"/>
      <c r="H856" s="143"/>
      <c r="I856" s="143"/>
      <c r="K856" s="6"/>
      <c r="L856" s="6"/>
    </row>
    <row r="857" spans="1:12" x14ac:dyDescent="0.2">
      <c r="A857" s="477"/>
      <c r="B857" s="135"/>
      <c r="C857" s="136"/>
      <c r="D857" s="137"/>
      <c r="E857" s="138"/>
      <c r="F857" s="137"/>
      <c r="G857" s="127"/>
      <c r="H857" s="143"/>
      <c r="I857" s="143"/>
      <c r="K857" s="6"/>
      <c r="L857" s="6"/>
    </row>
    <row r="858" spans="1:12" x14ac:dyDescent="0.2">
      <c r="A858" s="477"/>
      <c r="B858" s="135"/>
      <c r="C858" s="136"/>
      <c r="D858" s="137"/>
      <c r="E858" s="138"/>
      <c r="F858" s="137"/>
      <c r="G858" s="127"/>
      <c r="H858" s="143"/>
      <c r="I858" s="143"/>
      <c r="K858" s="6"/>
      <c r="L858" s="6"/>
    </row>
    <row r="859" spans="1:12" x14ac:dyDescent="0.2">
      <c r="A859" s="477"/>
      <c r="B859" s="135"/>
      <c r="C859" s="136"/>
      <c r="D859" s="137"/>
      <c r="E859" s="138"/>
      <c r="F859" s="137"/>
      <c r="G859" s="127"/>
      <c r="H859" s="143"/>
      <c r="I859" s="143"/>
      <c r="K859" s="6"/>
      <c r="L859" s="6"/>
    </row>
    <row r="860" spans="1:12" x14ac:dyDescent="0.2">
      <c r="A860" s="477"/>
      <c r="B860" s="135"/>
      <c r="C860" s="136"/>
      <c r="D860" s="137"/>
      <c r="E860" s="138"/>
      <c r="F860" s="137"/>
      <c r="G860" s="127"/>
      <c r="H860" s="143"/>
      <c r="I860" s="143"/>
      <c r="K860" s="6"/>
      <c r="L860" s="6"/>
    </row>
    <row r="861" spans="1:12" x14ac:dyDescent="0.2">
      <c r="A861" s="477"/>
      <c r="B861" s="135"/>
      <c r="C861" s="136"/>
      <c r="D861" s="137"/>
      <c r="E861" s="138"/>
      <c r="F861" s="137"/>
      <c r="G861" s="127"/>
      <c r="H861" s="143"/>
      <c r="I861" s="143"/>
      <c r="K861" s="6"/>
      <c r="L861" s="6"/>
    </row>
    <row r="862" spans="1:12" x14ac:dyDescent="0.2">
      <c r="A862" s="477"/>
      <c r="B862" s="135"/>
      <c r="C862" s="136"/>
      <c r="D862" s="137"/>
      <c r="E862" s="138"/>
      <c r="F862" s="137"/>
      <c r="G862" s="127"/>
      <c r="H862" s="143"/>
      <c r="I862" s="143"/>
      <c r="K862" s="6"/>
      <c r="L862" s="6"/>
    </row>
    <row r="863" spans="1:12" x14ac:dyDescent="0.2">
      <c r="A863" s="477"/>
      <c r="B863" s="135"/>
      <c r="C863" s="136"/>
      <c r="D863" s="137"/>
      <c r="E863" s="138"/>
      <c r="F863" s="137"/>
      <c r="G863" s="127"/>
      <c r="H863" s="143"/>
      <c r="I863" s="143"/>
      <c r="K863" s="6"/>
      <c r="L863" s="6"/>
    </row>
    <row r="864" spans="1:12" x14ac:dyDescent="0.2">
      <c r="A864" s="477"/>
      <c r="B864" s="135"/>
      <c r="C864" s="136"/>
      <c r="D864" s="137"/>
      <c r="E864" s="138"/>
      <c r="F864" s="137"/>
      <c r="G864" s="127"/>
      <c r="H864" s="143"/>
      <c r="I864" s="143"/>
      <c r="K864" s="6"/>
      <c r="L864" s="6"/>
    </row>
    <row r="865" spans="1:12" x14ac:dyDescent="0.2">
      <c r="A865" s="477"/>
      <c r="B865" s="135"/>
      <c r="C865" s="136"/>
      <c r="D865" s="137"/>
      <c r="E865" s="138"/>
      <c r="F865" s="137"/>
      <c r="G865" s="127"/>
      <c r="H865" s="143"/>
      <c r="I865" s="143"/>
      <c r="K865" s="6"/>
      <c r="L865" s="6"/>
    </row>
    <row r="866" spans="1:12" x14ac:dyDescent="0.2">
      <c r="A866" s="477"/>
      <c r="B866" s="135"/>
      <c r="C866" s="136"/>
      <c r="D866" s="137"/>
      <c r="E866" s="138"/>
      <c r="F866" s="137"/>
      <c r="G866" s="127"/>
      <c r="H866" s="143"/>
      <c r="I866" s="143"/>
      <c r="K866" s="6"/>
      <c r="L866" s="6"/>
    </row>
    <row r="867" spans="1:12" x14ac:dyDescent="0.2">
      <c r="A867" s="477"/>
      <c r="B867" s="135"/>
      <c r="C867" s="136"/>
      <c r="D867" s="137"/>
      <c r="E867" s="138"/>
      <c r="F867" s="137"/>
      <c r="G867" s="127"/>
      <c r="H867" s="143"/>
      <c r="I867" s="143"/>
      <c r="K867" s="6"/>
      <c r="L867" s="6"/>
    </row>
    <row r="868" spans="1:12" x14ac:dyDescent="0.2">
      <c r="A868" s="477"/>
      <c r="B868" s="135"/>
      <c r="C868" s="136"/>
      <c r="D868" s="137"/>
      <c r="E868" s="138"/>
      <c r="F868" s="137"/>
      <c r="G868" s="127"/>
      <c r="H868" s="143"/>
      <c r="I868" s="143"/>
      <c r="K868" s="6"/>
      <c r="L868" s="6"/>
    </row>
    <row r="869" spans="1:12" x14ac:dyDescent="0.2">
      <c r="A869" s="477"/>
      <c r="B869" s="135"/>
      <c r="C869" s="136"/>
      <c r="D869" s="137"/>
      <c r="E869" s="138"/>
      <c r="F869" s="137"/>
      <c r="G869" s="127"/>
      <c r="H869" s="143"/>
      <c r="I869" s="143"/>
      <c r="K869" s="6"/>
      <c r="L869" s="6"/>
    </row>
    <row r="870" spans="1:12" x14ac:dyDescent="0.2">
      <c r="A870" s="477"/>
      <c r="B870" s="135"/>
      <c r="C870" s="136"/>
      <c r="D870" s="137"/>
      <c r="E870" s="138"/>
      <c r="F870" s="137"/>
      <c r="G870" s="127"/>
      <c r="H870" s="143"/>
      <c r="I870" s="143"/>
      <c r="K870" s="6"/>
      <c r="L870" s="6"/>
    </row>
    <row r="871" spans="1:12" x14ac:dyDescent="0.2">
      <c r="A871" s="477"/>
      <c r="B871" s="135"/>
      <c r="C871" s="136"/>
      <c r="D871" s="137"/>
      <c r="E871" s="138"/>
      <c r="F871" s="137"/>
      <c r="G871" s="127"/>
      <c r="H871" s="143"/>
      <c r="I871" s="143"/>
      <c r="K871" s="6"/>
      <c r="L871" s="6"/>
    </row>
    <row r="872" spans="1:12" x14ac:dyDescent="0.2">
      <c r="A872" s="477"/>
      <c r="B872" s="135"/>
      <c r="C872" s="136"/>
      <c r="D872" s="137"/>
      <c r="E872" s="138"/>
      <c r="F872" s="137"/>
      <c r="G872" s="127"/>
      <c r="H872" s="143"/>
      <c r="I872" s="143"/>
      <c r="K872" s="6"/>
      <c r="L872" s="6"/>
    </row>
    <row r="873" spans="1:12" x14ac:dyDescent="0.2">
      <c r="A873" s="477"/>
      <c r="B873" s="135"/>
      <c r="C873" s="136"/>
      <c r="D873" s="137"/>
      <c r="E873" s="138"/>
      <c r="F873" s="137"/>
      <c r="G873" s="127"/>
      <c r="H873" s="143"/>
      <c r="I873" s="143"/>
      <c r="K873" s="6"/>
      <c r="L873" s="6"/>
    </row>
    <row r="874" spans="1:12" x14ac:dyDescent="0.2">
      <c r="A874" s="477"/>
      <c r="B874" s="135"/>
      <c r="C874" s="136"/>
      <c r="D874" s="137"/>
      <c r="E874" s="138"/>
      <c r="F874" s="137"/>
      <c r="G874" s="127"/>
      <c r="H874" s="143"/>
      <c r="I874" s="143"/>
      <c r="K874" s="6"/>
      <c r="L874" s="6"/>
    </row>
    <row r="875" spans="1:12" x14ac:dyDescent="0.2">
      <c r="A875" s="477"/>
      <c r="B875" s="135"/>
      <c r="C875" s="136"/>
      <c r="D875" s="137"/>
      <c r="E875" s="138"/>
      <c r="F875" s="137"/>
      <c r="G875" s="127"/>
      <c r="H875" s="143"/>
      <c r="I875" s="143"/>
      <c r="K875" s="6"/>
      <c r="L875" s="6"/>
    </row>
    <row r="876" spans="1:12" x14ac:dyDescent="0.2">
      <c r="A876" s="477"/>
      <c r="B876" s="135"/>
      <c r="C876" s="136"/>
      <c r="D876" s="137"/>
      <c r="E876" s="138"/>
      <c r="F876" s="137"/>
      <c r="G876" s="127"/>
      <c r="H876" s="143"/>
      <c r="I876" s="143"/>
      <c r="K876" s="6"/>
      <c r="L876" s="6"/>
    </row>
    <row r="877" spans="1:12" x14ac:dyDescent="0.2">
      <c r="A877" s="477"/>
      <c r="B877" s="135"/>
      <c r="C877" s="136"/>
      <c r="D877" s="137"/>
      <c r="E877" s="138"/>
      <c r="F877" s="137"/>
      <c r="G877" s="127"/>
      <c r="H877" s="143"/>
      <c r="I877" s="143"/>
      <c r="K877" s="6"/>
      <c r="L877" s="6"/>
    </row>
    <row r="878" spans="1:12" x14ac:dyDescent="0.2">
      <c r="A878" s="477"/>
      <c r="B878" s="135"/>
      <c r="C878" s="136"/>
      <c r="D878" s="137"/>
      <c r="E878" s="138"/>
      <c r="F878" s="137"/>
      <c r="G878" s="127"/>
      <c r="H878" s="143"/>
      <c r="I878" s="143"/>
      <c r="K878" s="6"/>
      <c r="L878" s="6"/>
    </row>
    <row r="879" spans="1:12" x14ac:dyDescent="0.2">
      <c r="A879" s="477"/>
      <c r="B879" s="135"/>
      <c r="C879" s="136"/>
      <c r="D879" s="137"/>
      <c r="E879" s="138"/>
      <c r="F879" s="137"/>
      <c r="G879" s="127"/>
      <c r="H879" s="143"/>
      <c r="I879" s="143"/>
      <c r="K879" s="6"/>
      <c r="L879" s="6"/>
    </row>
    <row r="880" spans="1:12" x14ac:dyDescent="0.2">
      <c r="A880" s="477"/>
      <c r="B880" s="135"/>
      <c r="C880" s="136"/>
      <c r="D880" s="137"/>
      <c r="E880" s="138"/>
      <c r="F880" s="137"/>
      <c r="G880" s="127"/>
      <c r="H880" s="143"/>
      <c r="I880" s="143"/>
      <c r="K880" s="6"/>
      <c r="L880" s="6"/>
    </row>
    <row r="881" spans="1:12" x14ac:dyDescent="0.2">
      <c r="A881" s="477"/>
      <c r="B881" s="135"/>
      <c r="C881" s="136"/>
      <c r="D881" s="137"/>
      <c r="E881" s="138"/>
      <c r="F881" s="137"/>
      <c r="G881" s="127"/>
      <c r="H881" s="143"/>
      <c r="I881" s="143"/>
      <c r="K881" s="6"/>
      <c r="L881" s="6"/>
    </row>
    <row r="882" spans="1:12" x14ac:dyDescent="0.2">
      <c r="A882" s="477"/>
      <c r="B882" s="135"/>
      <c r="C882" s="136"/>
      <c r="D882" s="137"/>
      <c r="E882" s="138"/>
      <c r="F882" s="137"/>
      <c r="G882" s="127"/>
      <c r="H882" s="143"/>
      <c r="I882" s="143"/>
      <c r="K882" s="6"/>
      <c r="L882" s="6"/>
    </row>
    <row r="883" spans="1:12" x14ac:dyDescent="0.2">
      <c r="A883" s="477"/>
      <c r="B883" s="135"/>
      <c r="C883" s="136"/>
      <c r="D883" s="137"/>
      <c r="E883" s="138"/>
      <c r="F883" s="137"/>
      <c r="G883" s="127"/>
      <c r="H883" s="143"/>
      <c r="I883" s="143"/>
      <c r="K883" s="6"/>
      <c r="L883" s="6"/>
    </row>
    <row r="884" spans="1:12" x14ac:dyDescent="0.2">
      <c r="A884" s="477"/>
      <c r="B884" s="135"/>
      <c r="C884" s="136"/>
      <c r="D884" s="137"/>
      <c r="E884" s="138"/>
      <c r="F884" s="137"/>
      <c r="G884" s="127"/>
      <c r="H884" s="143"/>
      <c r="I884" s="143"/>
      <c r="K884" s="6"/>
      <c r="L884" s="6"/>
    </row>
    <row r="885" spans="1:12" x14ac:dyDescent="0.2">
      <c r="A885" s="477"/>
      <c r="B885" s="135"/>
      <c r="C885" s="136"/>
      <c r="D885" s="137"/>
      <c r="E885" s="138"/>
      <c r="F885" s="137"/>
      <c r="G885" s="127"/>
      <c r="H885" s="143"/>
      <c r="I885" s="143"/>
      <c r="K885" s="6"/>
      <c r="L885" s="6"/>
    </row>
    <row r="886" spans="1:12" x14ac:dyDescent="0.2">
      <c r="A886" s="477"/>
      <c r="B886" s="135"/>
      <c r="C886" s="136"/>
      <c r="D886" s="137"/>
      <c r="E886" s="138"/>
      <c r="F886" s="137"/>
      <c r="G886" s="127"/>
      <c r="H886" s="143"/>
      <c r="I886" s="143"/>
      <c r="K886" s="6"/>
      <c r="L886" s="6"/>
    </row>
    <row r="887" spans="1:12" x14ac:dyDescent="0.2">
      <c r="A887" s="477"/>
      <c r="B887" s="135"/>
      <c r="C887" s="136"/>
      <c r="D887" s="137"/>
      <c r="E887" s="138"/>
      <c r="F887" s="137"/>
      <c r="G887" s="127"/>
      <c r="H887" s="143"/>
      <c r="I887" s="143"/>
      <c r="K887" s="6"/>
      <c r="L887" s="6"/>
    </row>
    <row r="888" spans="1:12" x14ac:dyDescent="0.2">
      <c r="A888" s="477"/>
      <c r="B888" s="135"/>
      <c r="C888" s="136"/>
      <c r="D888" s="137"/>
      <c r="E888" s="138"/>
      <c r="F888" s="137"/>
      <c r="G888" s="127"/>
      <c r="H888" s="143"/>
      <c r="I888" s="143"/>
      <c r="K888" s="6"/>
      <c r="L888" s="6"/>
    </row>
    <row r="889" spans="1:12" x14ac:dyDescent="0.2">
      <c r="A889" s="477"/>
      <c r="B889" s="135"/>
      <c r="C889" s="136"/>
      <c r="D889" s="137"/>
      <c r="E889" s="138"/>
      <c r="F889" s="137"/>
      <c r="G889" s="127"/>
      <c r="H889" s="143"/>
      <c r="I889" s="143"/>
      <c r="K889" s="6"/>
      <c r="L889" s="6"/>
    </row>
    <row r="890" spans="1:12" x14ac:dyDescent="0.2">
      <c r="A890" s="477"/>
      <c r="B890" s="135"/>
      <c r="C890" s="136"/>
      <c r="D890" s="137"/>
      <c r="E890" s="138"/>
      <c r="F890" s="137"/>
      <c r="G890" s="127"/>
      <c r="H890" s="143"/>
      <c r="I890" s="143"/>
      <c r="K890" s="6"/>
      <c r="L890" s="6"/>
    </row>
    <row r="891" spans="1:12" x14ac:dyDescent="0.2">
      <c r="A891" s="477"/>
      <c r="B891" s="135"/>
      <c r="C891" s="136"/>
      <c r="D891" s="137"/>
      <c r="E891" s="138"/>
      <c r="F891" s="137"/>
      <c r="G891" s="127"/>
      <c r="H891" s="143"/>
      <c r="I891" s="143"/>
      <c r="K891" s="6"/>
      <c r="L891" s="6"/>
    </row>
    <row r="892" spans="1:12" x14ac:dyDescent="0.2">
      <c r="A892" s="477"/>
      <c r="B892" s="135"/>
      <c r="C892" s="136"/>
      <c r="D892" s="137"/>
      <c r="E892" s="138"/>
      <c r="F892" s="137"/>
      <c r="G892" s="127"/>
      <c r="H892" s="143"/>
      <c r="I892" s="143"/>
      <c r="K892" s="6"/>
      <c r="L892" s="6"/>
    </row>
    <row r="893" spans="1:12" x14ac:dyDescent="0.2">
      <c r="A893" s="477"/>
      <c r="B893" s="135"/>
      <c r="C893" s="136"/>
      <c r="D893" s="137"/>
      <c r="E893" s="138"/>
      <c r="F893" s="137"/>
      <c r="G893" s="127"/>
      <c r="H893" s="143"/>
      <c r="I893" s="143"/>
      <c r="K893" s="6"/>
      <c r="L893" s="6"/>
    </row>
    <row r="894" spans="1:12" x14ac:dyDescent="0.2">
      <c r="A894" s="477"/>
      <c r="B894" s="135"/>
      <c r="C894" s="136"/>
      <c r="D894" s="137"/>
      <c r="E894" s="138"/>
      <c r="F894" s="137"/>
      <c r="G894" s="127"/>
      <c r="H894" s="143"/>
      <c r="I894" s="143"/>
      <c r="K894" s="6"/>
      <c r="L894" s="6"/>
    </row>
    <row r="895" spans="1:12" x14ac:dyDescent="0.2">
      <c r="A895" s="477"/>
      <c r="B895" s="135"/>
      <c r="C895" s="136"/>
      <c r="D895" s="137"/>
      <c r="E895" s="138"/>
      <c r="F895" s="137"/>
      <c r="G895" s="127"/>
      <c r="H895" s="143"/>
      <c r="I895" s="143"/>
      <c r="K895" s="6"/>
      <c r="L895" s="6"/>
    </row>
    <row r="896" spans="1:12" x14ac:dyDescent="0.2">
      <c r="A896" s="477"/>
      <c r="B896" s="135"/>
      <c r="C896" s="136"/>
      <c r="D896" s="137"/>
      <c r="E896" s="138"/>
      <c r="F896" s="137"/>
      <c r="G896" s="127"/>
      <c r="H896" s="143"/>
      <c r="I896" s="143"/>
      <c r="K896" s="6"/>
      <c r="L896" s="6"/>
    </row>
    <row r="897" spans="1:12" x14ac:dyDescent="0.2">
      <c r="A897" s="477"/>
      <c r="B897" s="135"/>
      <c r="C897" s="136"/>
      <c r="D897" s="137"/>
      <c r="E897" s="138"/>
      <c r="F897" s="137"/>
      <c r="G897" s="127"/>
      <c r="H897" s="143"/>
      <c r="I897" s="143"/>
      <c r="K897" s="6"/>
      <c r="L897" s="6"/>
    </row>
    <row r="898" spans="1:12" x14ac:dyDescent="0.2">
      <c r="A898" s="477"/>
      <c r="B898" s="135"/>
      <c r="C898" s="136"/>
      <c r="D898" s="137"/>
      <c r="E898" s="138"/>
      <c r="F898" s="137"/>
      <c r="G898" s="127"/>
      <c r="H898" s="143"/>
      <c r="I898" s="143"/>
      <c r="K898" s="6"/>
      <c r="L898" s="6"/>
    </row>
    <row r="899" spans="1:12" x14ac:dyDescent="0.2">
      <c r="A899" s="477"/>
      <c r="B899" s="135"/>
      <c r="C899" s="136"/>
      <c r="D899" s="137"/>
      <c r="E899" s="138"/>
      <c r="F899" s="137"/>
      <c r="G899" s="127"/>
      <c r="H899" s="143"/>
      <c r="I899" s="143"/>
      <c r="K899" s="6"/>
      <c r="L899" s="6"/>
    </row>
    <row r="900" spans="1:12" x14ac:dyDescent="0.2">
      <c r="A900" s="477"/>
      <c r="B900" s="135"/>
      <c r="C900" s="136"/>
      <c r="D900" s="137"/>
      <c r="E900" s="138"/>
      <c r="F900" s="137"/>
      <c r="G900" s="127"/>
      <c r="H900" s="143"/>
      <c r="I900" s="143"/>
      <c r="K900" s="6"/>
      <c r="L900" s="6"/>
    </row>
    <row r="901" spans="1:12" x14ac:dyDescent="0.2">
      <c r="A901" s="477"/>
      <c r="B901" s="135"/>
      <c r="C901" s="136"/>
      <c r="D901" s="137"/>
      <c r="E901" s="138"/>
      <c r="F901" s="137"/>
      <c r="G901" s="127"/>
      <c r="H901" s="143"/>
      <c r="I901" s="143"/>
      <c r="K901" s="6"/>
      <c r="L901" s="6"/>
    </row>
    <row r="902" spans="1:12" x14ac:dyDescent="0.2">
      <c r="A902" s="477"/>
      <c r="B902" s="135"/>
      <c r="C902" s="136"/>
      <c r="D902" s="137"/>
      <c r="E902" s="138"/>
      <c r="F902" s="137"/>
      <c r="G902" s="127"/>
      <c r="H902" s="143"/>
      <c r="I902" s="143"/>
      <c r="K902" s="6"/>
      <c r="L902" s="6"/>
    </row>
    <row r="903" spans="1:12" x14ac:dyDescent="0.2">
      <c r="A903" s="477"/>
      <c r="B903" s="135"/>
      <c r="C903" s="136"/>
      <c r="D903" s="137"/>
      <c r="E903" s="138"/>
      <c r="F903" s="137"/>
      <c r="G903" s="127"/>
      <c r="H903" s="143"/>
      <c r="I903" s="143"/>
      <c r="K903" s="6"/>
      <c r="L903" s="6"/>
    </row>
    <row r="904" spans="1:12" x14ac:dyDescent="0.2">
      <c r="A904" s="477"/>
      <c r="B904" s="135"/>
      <c r="C904" s="136"/>
      <c r="D904" s="137"/>
      <c r="E904" s="138"/>
      <c r="F904" s="137"/>
      <c r="G904" s="127"/>
      <c r="H904" s="143"/>
      <c r="I904" s="143"/>
      <c r="K904" s="6"/>
      <c r="L904" s="6"/>
    </row>
    <row r="905" spans="1:12" x14ac:dyDescent="0.2">
      <c r="A905" s="477"/>
      <c r="B905" s="135"/>
      <c r="C905" s="136"/>
      <c r="D905" s="137"/>
      <c r="E905" s="138"/>
      <c r="F905" s="137"/>
      <c r="G905" s="127"/>
      <c r="H905" s="143"/>
      <c r="I905" s="143"/>
      <c r="K905" s="6"/>
      <c r="L905" s="6"/>
    </row>
    <row r="906" spans="1:12" x14ac:dyDescent="0.2">
      <c r="A906" s="477"/>
      <c r="B906" s="135"/>
      <c r="C906" s="136"/>
      <c r="D906" s="137"/>
      <c r="E906" s="138"/>
      <c r="F906" s="137"/>
      <c r="G906" s="127"/>
      <c r="H906" s="143"/>
      <c r="I906" s="143"/>
      <c r="K906" s="6"/>
      <c r="L906" s="6"/>
    </row>
    <row r="907" spans="1:12" x14ac:dyDescent="0.2">
      <c r="A907" s="477"/>
      <c r="B907" s="135"/>
      <c r="C907" s="136"/>
      <c r="D907" s="137"/>
      <c r="E907" s="138"/>
      <c r="F907" s="137"/>
      <c r="G907" s="127"/>
      <c r="H907" s="143"/>
      <c r="I907" s="143"/>
      <c r="K907" s="6"/>
      <c r="L907" s="6"/>
    </row>
    <row r="908" spans="1:12" x14ac:dyDescent="0.2">
      <c r="A908" s="477"/>
      <c r="B908" s="135"/>
      <c r="C908" s="136"/>
      <c r="D908" s="137"/>
      <c r="E908" s="138"/>
      <c r="F908" s="137"/>
      <c r="G908" s="127"/>
      <c r="H908" s="143"/>
      <c r="I908" s="143"/>
      <c r="K908" s="6"/>
      <c r="L908" s="6"/>
    </row>
    <row r="909" spans="1:12" x14ac:dyDescent="0.2">
      <c r="A909" s="477"/>
      <c r="B909" s="135"/>
      <c r="C909" s="136"/>
      <c r="D909" s="137"/>
      <c r="E909" s="138"/>
      <c r="F909" s="137"/>
      <c r="G909" s="127"/>
      <c r="H909" s="143"/>
      <c r="I909" s="143"/>
      <c r="K909" s="6"/>
      <c r="L909" s="6"/>
    </row>
    <row r="910" spans="1:12" x14ac:dyDescent="0.2">
      <c r="A910" s="477"/>
      <c r="B910" s="135"/>
      <c r="C910" s="136"/>
      <c r="D910" s="137"/>
      <c r="E910" s="138"/>
      <c r="F910" s="137"/>
      <c r="G910" s="127"/>
      <c r="H910" s="143"/>
      <c r="I910" s="143"/>
      <c r="K910" s="6"/>
      <c r="L910" s="6"/>
    </row>
    <row r="911" spans="1:12" x14ac:dyDescent="0.2">
      <c r="A911" s="477"/>
      <c r="B911" s="135"/>
      <c r="C911" s="136"/>
      <c r="D911" s="137"/>
      <c r="E911" s="138"/>
      <c r="F911" s="137"/>
      <c r="G911" s="127"/>
      <c r="H911" s="143"/>
      <c r="I911" s="143"/>
      <c r="K911" s="6"/>
      <c r="L911" s="6"/>
    </row>
    <row r="912" spans="1:12" x14ac:dyDescent="0.2">
      <c r="A912" s="477"/>
      <c r="B912" s="135"/>
      <c r="C912" s="136"/>
      <c r="D912" s="137"/>
      <c r="E912" s="138"/>
      <c r="F912" s="137"/>
      <c r="G912" s="127"/>
      <c r="H912" s="143"/>
      <c r="I912" s="143"/>
      <c r="K912" s="6"/>
      <c r="L912" s="6"/>
    </row>
    <row r="913" spans="1:12" x14ac:dyDescent="0.2">
      <c r="A913" s="477"/>
      <c r="B913" s="135"/>
      <c r="C913" s="136"/>
      <c r="D913" s="137"/>
      <c r="E913" s="138"/>
      <c r="F913" s="137"/>
      <c r="G913" s="127"/>
      <c r="H913" s="143"/>
      <c r="I913" s="143"/>
      <c r="K913" s="6"/>
      <c r="L913" s="6"/>
    </row>
    <row r="914" spans="1:12" x14ac:dyDescent="0.2">
      <c r="A914" s="477"/>
      <c r="B914" s="135"/>
      <c r="C914" s="136"/>
      <c r="D914" s="137"/>
      <c r="E914" s="138"/>
      <c r="F914" s="137"/>
      <c r="G914" s="127"/>
      <c r="H914" s="143"/>
      <c r="I914" s="143"/>
      <c r="K914" s="6"/>
      <c r="L914" s="6"/>
    </row>
    <row r="915" spans="1:12" x14ac:dyDescent="0.2">
      <c r="A915" s="477"/>
      <c r="B915" s="135"/>
      <c r="C915" s="136"/>
      <c r="D915" s="137"/>
      <c r="E915" s="138"/>
      <c r="F915" s="137"/>
      <c r="G915" s="127"/>
      <c r="H915" s="143"/>
      <c r="I915" s="143"/>
      <c r="K915" s="6"/>
      <c r="L915" s="6"/>
    </row>
    <row r="916" spans="1:12" x14ac:dyDescent="0.2">
      <c r="A916" s="477"/>
      <c r="B916" s="135"/>
      <c r="C916" s="136"/>
      <c r="D916" s="137"/>
      <c r="E916" s="138"/>
      <c r="F916" s="137"/>
      <c r="G916" s="127"/>
      <c r="H916" s="143"/>
      <c r="I916" s="143"/>
      <c r="K916" s="6"/>
      <c r="L916" s="6"/>
    </row>
    <row r="917" spans="1:12" x14ac:dyDescent="0.2">
      <c r="A917" s="477"/>
      <c r="B917" s="135"/>
      <c r="C917" s="136"/>
      <c r="D917" s="137"/>
      <c r="E917" s="138"/>
      <c r="F917" s="137"/>
      <c r="G917" s="127"/>
      <c r="H917" s="143"/>
      <c r="I917" s="143"/>
      <c r="K917" s="6"/>
      <c r="L917" s="6"/>
    </row>
    <row r="918" spans="1:12" x14ac:dyDescent="0.2">
      <c r="A918" s="477"/>
      <c r="B918" s="135"/>
      <c r="C918" s="136"/>
      <c r="D918" s="137"/>
      <c r="E918" s="138"/>
      <c r="F918" s="137"/>
      <c r="G918" s="127"/>
      <c r="H918" s="143"/>
      <c r="I918" s="143"/>
      <c r="K918" s="6"/>
      <c r="L918" s="6"/>
    </row>
    <row r="919" spans="1:12" x14ac:dyDescent="0.2">
      <c r="A919" s="477"/>
      <c r="B919" s="135"/>
      <c r="C919" s="136"/>
      <c r="D919" s="137"/>
      <c r="E919" s="138"/>
      <c r="F919" s="137"/>
      <c r="G919" s="127"/>
      <c r="H919" s="143"/>
      <c r="I919" s="143"/>
      <c r="K919" s="6"/>
      <c r="L919" s="6"/>
    </row>
    <row r="920" spans="1:12" x14ac:dyDescent="0.2">
      <c r="A920" s="477"/>
      <c r="B920" s="135"/>
      <c r="C920" s="136"/>
      <c r="D920" s="137"/>
      <c r="E920" s="138"/>
      <c r="F920" s="137"/>
      <c r="G920" s="127"/>
      <c r="H920" s="143"/>
      <c r="I920" s="143"/>
      <c r="K920" s="6"/>
      <c r="L920" s="6"/>
    </row>
    <row r="921" spans="1:12" x14ac:dyDescent="0.2">
      <c r="A921" s="477"/>
      <c r="B921" s="135"/>
      <c r="C921" s="136"/>
      <c r="D921" s="137"/>
      <c r="E921" s="138"/>
      <c r="F921" s="137"/>
      <c r="G921" s="127"/>
      <c r="H921" s="143"/>
      <c r="I921" s="143"/>
      <c r="K921" s="6"/>
      <c r="L921" s="6"/>
    </row>
    <row r="922" spans="1:12" x14ac:dyDescent="0.2">
      <c r="A922" s="477"/>
      <c r="B922" s="135"/>
      <c r="C922" s="136"/>
      <c r="D922" s="137"/>
      <c r="E922" s="138"/>
      <c r="F922" s="137"/>
      <c r="G922" s="127"/>
      <c r="H922" s="143"/>
      <c r="I922" s="143"/>
      <c r="K922" s="6"/>
      <c r="L922" s="6"/>
    </row>
    <row r="923" spans="1:12" x14ac:dyDescent="0.2">
      <c r="A923" s="477"/>
      <c r="B923" s="135"/>
      <c r="C923" s="136"/>
      <c r="D923" s="137"/>
      <c r="E923" s="138"/>
      <c r="F923" s="137"/>
      <c r="G923" s="127"/>
      <c r="H923" s="143"/>
      <c r="I923" s="143"/>
      <c r="K923" s="6"/>
      <c r="L923" s="6"/>
    </row>
    <row r="924" spans="1:12" x14ac:dyDescent="0.2">
      <c r="A924" s="477"/>
      <c r="B924" s="135"/>
      <c r="C924" s="136"/>
      <c r="D924" s="137"/>
      <c r="E924" s="138"/>
      <c r="F924" s="137"/>
      <c r="G924" s="127"/>
      <c r="H924" s="143"/>
      <c r="I924" s="143"/>
      <c r="K924" s="6"/>
      <c r="L924" s="6"/>
    </row>
    <row r="925" spans="1:12" x14ac:dyDescent="0.2">
      <c r="A925" s="477"/>
      <c r="B925" s="135"/>
      <c r="C925" s="136"/>
      <c r="D925" s="137"/>
      <c r="E925" s="138"/>
      <c r="F925" s="137"/>
      <c r="G925" s="127"/>
      <c r="H925" s="143"/>
      <c r="I925" s="143"/>
      <c r="K925" s="6"/>
      <c r="L925" s="6"/>
    </row>
    <row r="926" spans="1:12" x14ac:dyDescent="0.2">
      <c r="A926" s="477"/>
      <c r="B926" s="135"/>
      <c r="C926" s="136"/>
      <c r="D926" s="137"/>
      <c r="E926" s="138"/>
      <c r="F926" s="137"/>
      <c r="G926" s="127"/>
      <c r="H926" s="143"/>
      <c r="I926" s="143"/>
      <c r="K926" s="6"/>
      <c r="L926" s="6"/>
    </row>
    <row r="927" spans="1:12" x14ac:dyDescent="0.2">
      <c r="A927" s="477"/>
      <c r="B927" s="135"/>
      <c r="C927" s="136"/>
      <c r="D927" s="137"/>
      <c r="E927" s="138"/>
      <c r="F927" s="137"/>
      <c r="G927" s="127"/>
      <c r="H927" s="143"/>
      <c r="I927" s="143"/>
      <c r="K927" s="6"/>
      <c r="L927" s="6"/>
    </row>
    <row r="928" spans="1:12" x14ac:dyDescent="0.2">
      <c r="A928" s="477"/>
      <c r="B928" s="135"/>
      <c r="C928" s="136"/>
      <c r="D928" s="137"/>
      <c r="E928" s="138"/>
      <c r="F928" s="137"/>
      <c r="G928" s="127"/>
      <c r="H928" s="143"/>
      <c r="I928" s="143"/>
      <c r="K928" s="6"/>
      <c r="L928" s="6"/>
    </row>
    <row r="929" spans="1:12" x14ac:dyDescent="0.2">
      <c r="A929" s="477"/>
      <c r="B929" s="135"/>
      <c r="C929" s="136"/>
      <c r="D929" s="137"/>
      <c r="E929" s="138"/>
      <c r="F929" s="137"/>
      <c r="G929" s="127"/>
      <c r="H929" s="143"/>
      <c r="I929" s="143"/>
      <c r="K929" s="6"/>
      <c r="L929" s="6"/>
    </row>
    <row r="930" spans="1:12" x14ac:dyDescent="0.2">
      <c r="A930" s="477"/>
      <c r="B930" s="135"/>
      <c r="C930" s="136"/>
      <c r="D930" s="137"/>
      <c r="E930" s="138"/>
      <c r="F930" s="137"/>
      <c r="G930" s="127"/>
      <c r="H930" s="143"/>
      <c r="I930" s="143"/>
      <c r="K930" s="6"/>
      <c r="L930" s="6"/>
    </row>
    <row r="931" spans="1:12" x14ac:dyDescent="0.2">
      <c r="A931" s="477"/>
      <c r="B931" s="135"/>
      <c r="C931" s="136"/>
      <c r="D931" s="137"/>
      <c r="E931" s="138"/>
      <c r="F931" s="137"/>
      <c r="G931" s="127"/>
      <c r="H931" s="143"/>
      <c r="I931" s="143"/>
      <c r="K931" s="6"/>
      <c r="L931" s="6"/>
    </row>
    <row r="932" spans="1:12" x14ac:dyDescent="0.2">
      <c r="A932" s="477"/>
      <c r="B932" s="135"/>
      <c r="C932" s="136"/>
      <c r="D932" s="137"/>
      <c r="E932" s="138"/>
      <c r="F932" s="137"/>
      <c r="G932" s="127"/>
      <c r="H932" s="143"/>
      <c r="I932" s="143"/>
      <c r="K932" s="6"/>
      <c r="L932" s="6"/>
    </row>
    <row r="933" spans="1:12" x14ac:dyDescent="0.2">
      <c r="A933" s="477"/>
      <c r="B933" s="135"/>
      <c r="C933" s="136"/>
      <c r="D933" s="137"/>
      <c r="E933" s="138"/>
      <c r="F933" s="137"/>
      <c r="G933" s="127"/>
      <c r="H933" s="143"/>
      <c r="I933" s="143"/>
      <c r="K933" s="6"/>
      <c r="L933" s="6"/>
    </row>
    <row r="934" spans="1:12" x14ac:dyDescent="0.2">
      <c r="A934" s="477"/>
      <c r="B934" s="135"/>
      <c r="C934" s="136"/>
      <c r="D934" s="137"/>
      <c r="E934" s="138"/>
      <c r="F934" s="137"/>
      <c r="G934" s="127"/>
      <c r="H934" s="143"/>
      <c r="I934" s="143"/>
      <c r="K934" s="6"/>
      <c r="L934" s="6"/>
    </row>
    <row r="935" spans="1:12" x14ac:dyDescent="0.2">
      <c r="A935" s="477"/>
      <c r="B935" s="135"/>
      <c r="C935" s="136"/>
      <c r="D935" s="137"/>
      <c r="E935" s="138"/>
      <c r="F935" s="137"/>
      <c r="G935" s="127"/>
      <c r="H935" s="143"/>
      <c r="I935" s="143"/>
      <c r="K935" s="6"/>
      <c r="L935" s="6"/>
    </row>
    <row r="936" spans="1:12" x14ac:dyDescent="0.2">
      <c r="A936" s="477"/>
      <c r="B936" s="135"/>
      <c r="C936" s="136"/>
      <c r="D936" s="137"/>
      <c r="E936" s="138"/>
      <c r="F936" s="137"/>
      <c r="G936" s="127"/>
      <c r="H936" s="143"/>
      <c r="I936" s="143"/>
      <c r="K936" s="6"/>
      <c r="L936" s="6"/>
    </row>
    <row r="937" spans="1:12" x14ac:dyDescent="0.2">
      <c r="A937" s="477"/>
      <c r="B937" s="135"/>
      <c r="C937" s="136"/>
      <c r="D937" s="137"/>
      <c r="E937" s="138"/>
      <c r="F937" s="137"/>
      <c r="G937" s="127"/>
      <c r="H937" s="143"/>
      <c r="I937" s="143"/>
      <c r="K937" s="6"/>
      <c r="L937" s="6"/>
    </row>
    <row r="938" spans="1:12" x14ac:dyDescent="0.2">
      <c r="A938" s="477"/>
      <c r="B938" s="135"/>
      <c r="C938" s="136"/>
      <c r="D938" s="137"/>
      <c r="E938" s="138"/>
      <c r="F938" s="137"/>
      <c r="G938" s="127"/>
      <c r="H938" s="143"/>
      <c r="I938" s="143"/>
      <c r="K938" s="6"/>
      <c r="L938" s="6"/>
    </row>
    <row r="939" spans="1:12" x14ac:dyDescent="0.2">
      <c r="A939" s="477"/>
      <c r="B939" s="135"/>
      <c r="C939" s="136"/>
      <c r="D939" s="137"/>
      <c r="E939" s="138"/>
      <c r="F939" s="137"/>
      <c r="G939" s="127"/>
      <c r="H939" s="143"/>
      <c r="I939" s="143"/>
      <c r="K939" s="6"/>
      <c r="L939" s="6"/>
    </row>
    <row r="940" spans="1:12" x14ac:dyDescent="0.2">
      <c r="A940" s="477"/>
      <c r="B940" s="135"/>
      <c r="C940" s="136"/>
      <c r="D940" s="137"/>
      <c r="E940" s="138"/>
      <c r="F940" s="137"/>
      <c r="G940" s="127"/>
      <c r="H940" s="143"/>
      <c r="I940" s="143"/>
      <c r="K940" s="6"/>
      <c r="L940" s="6"/>
    </row>
    <row r="941" spans="1:12" x14ac:dyDescent="0.2">
      <c r="A941" s="477"/>
      <c r="B941" s="135"/>
      <c r="C941" s="136"/>
      <c r="D941" s="137"/>
      <c r="E941" s="138"/>
      <c r="F941" s="137"/>
      <c r="G941" s="127"/>
      <c r="H941" s="143"/>
      <c r="I941" s="143"/>
      <c r="K941" s="6"/>
      <c r="L941" s="6"/>
    </row>
    <row r="942" spans="1:12" x14ac:dyDescent="0.2">
      <c r="A942" s="477"/>
      <c r="B942" s="135"/>
      <c r="C942" s="136"/>
      <c r="D942" s="137"/>
      <c r="E942" s="138"/>
      <c r="F942" s="137"/>
      <c r="G942" s="127"/>
      <c r="H942" s="143"/>
      <c r="I942" s="143"/>
      <c r="K942" s="6"/>
      <c r="L942" s="6"/>
    </row>
    <row r="943" spans="1:12" x14ac:dyDescent="0.2">
      <c r="A943" s="477"/>
      <c r="B943" s="135"/>
      <c r="C943" s="136"/>
      <c r="D943" s="137"/>
      <c r="E943" s="138"/>
      <c r="F943" s="137"/>
      <c r="G943" s="127"/>
      <c r="H943" s="143"/>
      <c r="I943" s="143"/>
      <c r="K943" s="6"/>
      <c r="L943" s="6"/>
    </row>
    <row r="944" spans="1:12" x14ac:dyDescent="0.2">
      <c r="A944" s="477"/>
      <c r="B944" s="135"/>
      <c r="C944" s="136"/>
      <c r="D944" s="137"/>
      <c r="E944" s="138"/>
      <c r="F944" s="137"/>
      <c r="G944" s="127"/>
      <c r="H944" s="143"/>
      <c r="I944" s="143"/>
      <c r="K944" s="6"/>
      <c r="L944" s="6"/>
    </row>
    <row r="945" spans="1:12" x14ac:dyDescent="0.2">
      <c r="A945" s="477"/>
      <c r="B945" s="135"/>
      <c r="C945" s="136"/>
      <c r="D945" s="137"/>
      <c r="E945" s="138"/>
      <c r="F945" s="137"/>
      <c r="G945" s="127"/>
      <c r="H945" s="143"/>
      <c r="I945" s="143"/>
      <c r="K945" s="6"/>
      <c r="L945" s="6"/>
    </row>
    <row r="946" spans="1:12" x14ac:dyDescent="0.2">
      <c r="A946" s="477"/>
      <c r="B946" s="135"/>
      <c r="C946" s="136"/>
      <c r="D946" s="137"/>
      <c r="E946" s="138"/>
      <c r="F946" s="137"/>
      <c r="G946" s="127"/>
      <c r="H946" s="143"/>
      <c r="I946" s="143"/>
      <c r="K946" s="6"/>
      <c r="L946" s="6"/>
    </row>
    <row r="947" spans="1:12" x14ac:dyDescent="0.2">
      <c r="A947" s="477"/>
      <c r="B947" s="135"/>
      <c r="C947" s="136"/>
      <c r="D947" s="137"/>
      <c r="E947" s="138"/>
      <c r="F947" s="137"/>
      <c r="G947" s="127"/>
      <c r="H947" s="143"/>
      <c r="I947" s="143"/>
      <c r="K947" s="6"/>
      <c r="L947" s="6"/>
    </row>
    <row r="948" spans="1:12" x14ac:dyDescent="0.2">
      <c r="A948" s="477"/>
      <c r="B948" s="135"/>
      <c r="C948" s="136"/>
      <c r="D948" s="137"/>
      <c r="E948" s="138"/>
      <c r="F948" s="137"/>
      <c r="G948" s="127"/>
      <c r="H948" s="143"/>
      <c r="I948" s="143"/>
      <c r="K948" s="6"/>
      <c r="L948" s="6"/>
    </row>
    <row r="949" spans="1:12" x14ac:dyDescent="0.2">
      <c r="A949" s="477"/>
      <c r="B949" s="135"/>
      <c r="C949" s="136"/>
      <c r="D949" s="137"/>
      <c r="E949" s="138"/>
      <c r="F949" s="137"/>
      <c r="G949" s="127"/>
      <c r="H949" s="143"/>
      <c r="I949" s="143"/>
      <c r="K949" s="6"/>
      <c r="L949" s="6"/>
    </row>
    <row r="950" spans="1:12" x14ac:dyDescent="0.2">
      <c r="A950" s="477"/>
      <c r="B950" s="135"/>
      <c r="C950" s="136"/>
      <c r="D950" s="137"/>
      <c r="E950" s="138"/>
      <c r="F950" s="137"/>
      <c r="G950" s="127"/>
      <c r="H950" s="143"/>
      <c r="I950" s="143"/>
      <c r="K950" s="6"/>
      <c r="L950" s="6"/>
    </row>
    <row r="951" spans="1:12" x14ac:dyDescent="0.2">
      <c r="A951" s="477"/>
      <c r="B951" s="135"/>
      <c r="C951" s="136"/>
      <c r="D951" s="137"/>
      <c r="E951" s="138"/>
      <c r="F951" s="137"/>
      <c r="G951" s="127"/>
      <c r="H951" s="143"/>
      <c r="I951" s="143"/>
      <c r="K951" s="6"/>
      <c r="L951" s="6"/>
    </row>
    <row r="952" spans="1:12" x14ac:dyDescent="0.2">
      <c r="A952" s="477"/>
      <c r="B952" s="135"/>
      <c r="C952" s="136"/>
      <c r="D952" s="137"/>
      <c r="E952" s="138"/>
      <c r="F952" s="137"/>
      <c r="G952" s="127"/>
      <c r="H952" s="143"/>
      <c r="I952" s="143"/>
      <c r="K952" s="6"/>
      <c r="L952" s="6"/>
    </row>
    <row r="953" spans="1:12" x14ac:dyDescent="0.2">
      <c r="A953" s="477"/>
      <c r="B953" s="135"/>
      <c r="C953" s="136"/>
      <c r="D953" s="137"/>
      <c r="E953" s="138"/>
      <c r="F953" s="137"/>
      <c r="G953" s="127"/>
      <c r="H953" s="143"/>
      <c r="I953" s="143"/>
      <c r="K953" s="6"/>
      <c r="L953" s="6"/>
    </row>
    <row r="954" spans="1:12" x14ac:dyDescent="0.2">
      <c r="A954" s="477"/>
      <c r="B954" s="135"/>
      <c r="C954" s="136"/>
      <c r="D954" s="137"/>
      <c r="E954" s="138"/>
      <c r="F954" s="137"/>
      <c r="G954" s="127"/>
      <c r="H954" s="143"/>
      <c r="I954" s="143"/>
      <c r="K954" s="6"/>
      <c r="L954" s="6"/>
    </row>
    <row r="955" spans="1:12" x14ac:dyDescent="0.2">
      <c r="A955" s="477"/>
      <c r="B955" s="135"/>
      <c r="C955" s="136"/>
      <c r="D955" s="137"/>
      <c r="E955" s="138"/>
      <c r="F955" s="137"/>
      <c r="G955" s="127"/>
      <c r="H955" s="143"/>
      <c r="I955" s="143"/>
      <c r="K955" s="6"/>
      <c r="L955" s="6"/>
    </row>
    <row r="956" spans="1:12" x14ac:dyDescent="0.2">
      <c r="A956" s="477"/>
      <c r="B956" s="135"/>
      <c r="C956" s="136"/>
      <c r="D956" s="137"/>
      <c r="E956" s="138"/>
      <c r="F956" s="137"/>
      <c r="G956" s="127"/>
      <c r="H956" s="143"/>
      <c r="I956" s="143"/>
      <c r="K956" s="6"/>
      <c r="L956" s="6"/>
    </row>
    <row r="957" spans="1:12" x14ac:dyDescent="0.2">
      <c r="A957" s="477"/>
      <c r="B957" s="135"/>
      <c r="C957" s="136"/>
      <c r="D957" s="137"/>
      <c r="E957" s="138"/>
      <c r="F957" s="137"/>
      <c r="G957" s="127"/>
      <c r="H957" s="143"/>
      <c r="I957" s="143"/>
      <c r="K957" s="6"/>
      <c r="L957" s="6"/>
    </row>
    <row r="958" spans="1:12" x14ac:dyDescent="0.2">
      <c r="A958" s="477"/>
      <c r="B958" s="135"/>
      <c r="C958" s="136"/>
      <c r="D958" s="137"/>
      <c r="E958" s="138"/>
      <c r="F958" s="137"/>
      <c r="G958" s="127"/>
      <c r="H958" s="143"/>
      <c r="I958" s="143"/>
      <c r="K958" s="6"/>
      <c r="L958" s="6"/>
    </row>
    <row r="959" spans="1:12" x14ac:dyDescent="0.2">
      <c r="A959" s="477"/>
      <c r="B959" s="135"/>
      <c r="C959" s="136"/>
      <c r="D959" s="137"/>
      <c r="E959" s="138"/>
      <c r="F959" s="137"/>
      <c r="G959" s="127"/>
      <c r="H959" s="143"/>
      <c r="I959" s="143"/>
      <c r="K959" s="6"/>
      <c r="L959" s="6"/>
    </row>
    <row r="960" spans="1:12" x14ac:dyDescent="0.2">
      <c r="A960" s="477"/>
      <c r="B960" s="135"/>
      <c r="C960" s="136"/>
      <c r="D960" s="137"/>
      <c r="E960" s="138"/>
      <c r="F960" s="137"/>
      <c r="G960" s="127"/>
      <c r="H960" s="143"/>
      <c r="I960" s="143"/>
      <c r="K960" s="6"/>
      <c r="L960" s="6"/>
    </row>
    <row r="961" spans="1:12" x14ac:dyDescent="0.2">
      <c r="A961" s="477"/>
      <c r="B961" s="135"/>
      <c r="C961" s="136"/>
      <c r="D961" s="137"/>
      <c r="E961" s="138"/>
      <c r="F961" s="137"/>
      <c r="G961" s="127"/>
      <c r="H961" s="143"/>
      <c r="I961" s="143"/>
      <c r="K961" s="6"/>
      <c r="L961" s="6"/>
    </row>
    <row r="962" spans="1:12" x14ac:dyDescent="0.2">
      <c r="A962" s="477"/>
      <c r="B962" s="135"/>
      <c r="C962" s="136"/>
      <c r="D962" s="137"/>
      <c r="E962" s="138"/>
      <c r="F962" s="137"/>
      <c r="G962" s="127"/>
      <c r="H962" s="143"/>
      <c r="I962" s="143"/>
      <c r="K962" s="6"/>
      <c r="L962" s="6"/>
    </row>
    <row r="963" spans="1:12" x14ac:dyDescent="0.2">
      <c r="A963" s="477"/>
      <c r="B963" s="135"/>
      <c r="C963" s="136"/>
      <c r="D963" s="137"/>
      <c r="E963" s="138"/>
      <c r="F963" s="137"/>
      <c r="G963" s="127"/>
      <c r="H963" s="143"/>
      <c r="I963" s="143"/>
      <c r="K963" s="6"/>
      <c r="L963" s="6"/>
    </row>
    <row r="964" spans="1:12" x14ac:dyDescent="0.2">
      <c r="A964" s="477"/>
      <c r="B964" s="135"/>
      <c r="C964" s="136"/>
      <c r="D964" s="137"/>
      <c r="E964" s="138"/>
      <c r="F964" s="137"/>
      <c r="G964" s="127"/>
      <c r="H964" s="143"/>
      <c r="I964" s="143"/>
      <c r="K964" s="6"/>
      <c r="L964" s="6"/>
    </row>
    <row r="965" spans="1:12" x14ac:dyDescent="0.2">
      <c r="A965" s="477"/>
      <c r="B965" s="135"/>
      <c r="C965" s="136"/>
      <c r="D965" s="137"/>
      <c r="E965" s="138"/>
      <c r="F965" s="137"/>
      <c r="G965" s="127"/>
      <c r="H965" s="143"/>
      <c r="I965" s="143"/>
      <c r="K965" s="6"/>
      <c r="L965" s="6"/>
    </row>
    <row r="966" spans="1:12" x14ac:dyDescent="0.2">
      <c r="A966" s="477"/>
      <c r="B966" s="135"/>
      <c r="C966" s="136"/>
      <c r="D966" s="137"/>
      <c r="E966" s="138"/>
      <c r="F966" s="137"/>
      <c r="G966" s="127"/>
      <c r="H966" s="143"/>
      <c r="I966" s="143"/>
      <c r="K966" s="6"/>
      <c r="L966" s="6"/>
    </row>
    <row r="967" spans="1:12" x14ac:dyDescent="0.2">
      <c r="A967" s="477"/>
      <c r="B967" s="135"/>
      <c r="C967" s="136"/>
      <c r="D967" s="137"/>
      <c r="E967" s="138"/>
      <c r="F967" s="137"/>
      <c r="G967" s="127"/>
      <c r="H967" s="143"/>
      <c r="I967" s="143"/>
      <c r="K967" s="6"/>
      <c r="L967" s="6"/>
    </row>
    <row r="968" spans="1:12" x14ac:dyDescent="0.2">
      <c r="A968" s="477"/>
      <c r="B968" s="135"/>
      <c r="C968" s="136"/>
      <c r="D968" s="137"/>
      <c r="E968" s="138"/>
      <c r="F968" s="137"/>
      <c r="G968" s="127"/>
      <c r="H968" s="143"/>
      <c r="I968" s="143"/>
      <c r="K968" s="6"/>
      <c r="L968" s="6"/>
    </row>
    <row r="969" spans="1:12" x14ac:dyDescent="0.2">
      <c r="A969" s="477"/>
      <c r="B969" s="135"/>
      <c r="C969" s="136"/>
      <c r="D969" s="137"/>
      <c r="E969" s="138"/>
      <c r="F969" s="137"/>
      <c r="G969" s="127"/>
      <c r="H969" s="143"/>
      <c r="I969" s="143"/>
      <c r="K969" s="6"/>
      <c r="L969" s="6"/>
    </row>
    <row r="970" spans="1:12" x14ac:dyDescent="0.2">
      <c r="A970" s="477"/>
      <c r="B970" s="135"/>
      <c r="C970" s="136"/>
      <c r="D970" s="137"/>
      <c r="E970" s="138"/>
      <c r="F970" s="137"/>
      <c r="G970" s="127"/>
      <c r="H970" s="143"/>
      <c r="I970" s="143"/>
      <c r="K970" s="6"/>
      <c r="L970" s="6"/>
    </row>
    <row r="971" spans="1:12" x14ac:dyDescent="0.2">
      <c r="A971" s="477"/>
      <c r="B971" s="135"/>
      <c r="C971" s="136"/>
      <c r="D971" s="137"/>
      <c r="E971" s="138"/>
      <c r="F971" s="137"/>
      <c r="G971" s="127"/>
      <c r="H971" s="143"/>
      <c r="I971" s="143"/>
      <c r="K971" s="6"/>
      <c r="L971" s="6"/>
    </row>
    <row r="972" spans="1:12" x14ac:dyDescent="0.2">
      <c r="A972" s="477"/>
      <c r="B972" s="135"/>
      <c r="C972" s="136"/>
      <c r="D972" s="137"/>
      <c r="E972" s="138"/>
      <c r="F972" s="137"/>
      <c r="G972" s="127"/>
      <c r="H972" s="143"/>
      <c r="I972" s="143"/>
      <c r="K972" s="6"/>
      <c r="L972" s="6"/>
    </row>
    <row r="973" spans="1:12" x14ac:dyDescent="0.2">
      <c r="A973" s="477"/>
      <c r="B973" s="135"/>
      <c r="C973" s="136"/>
      <c r="D973" s="137"/>
      <c r="E973" s="138"/>
      <c r="F973" s="137"/>
      <c r="G973" s="127"/>
      <c r="H973" s="143"/>
      <c r="I973" s="143"/>
      <c r="K973" s="6"/>
      <c r="L973" s="6"/>
    </row>
    <row r="974" spans="1:12" x14ac:dyDescent="0.2">
      <c r="A974" s="477"/>
      <c r="B974" s="135"/>
      <c r="C974" s="136"/>
      <c r="D974" s="137"/>
      <c r="E974" s="138"/>
      <c r="F974" s="137"/>
      <c r="G974" s="127"/>
      <c r="H974" s="143"/>
      <c r="I974" s="143"/>
      <c r="K974" s="6"/>
      <c r="L974" s="6"/>
    </row>
    <row r="975" spans="1:12" x14ac:dyDescent="0.2">
      <c r="A975" s="477"/>
      <c r="B975" s="135"/>
      <c r="C975" s="136"/>
      <c r="D975" s="137"/>
      <c r="E975" s="138"/>
      <c r="F975" s="137"/>
      <c r="G975" s="127"/>
      <c r="H975" s="143"/>
      <c r="I975" s="143"/>
      <c r="K975" s="6"/>
      <c r="L975" s="6"/>
    </row>
    <row r="976" spans="1:12" x14ac:dyDescent="0.2">
      <c r="A976" s="477"/>
      <c r="B976" s="135"/>
      <c r="C976" s="136"/>
      <c r="D976" s="137"/>
      <c r="E976" s="138"/>
      <c r="F976" s="137"/>
      <c r="G976" s="127"/>
      <c r="H976" s="143"/>
      <c r="I976" s="143"/>
      <c r="K976" s="6"/>
      <c r="L976" s="6"/>
    </row>
    <row r="977" spans="1:12" x14ac:dyDescent="0.2">
      <c r="A977" s="477"/>
      <c r="B977" s="135"/>
      <c r="C977" s="136"/>
      <c r="D977" s="137"/>
      <c r="E977" s="138"/>
      <c r="F977" s="137"/>
      <c r="G977" s="127"/>
      <c r="H977" s="143"/>
      <c r="I977" s="143"/>
      <c r="K977" s="6"/>
      <c r="L977" s="6"/>
    </row>
    <row r="978" spans="1:12" x14ac:dyDescent="0.2">
      <c r="A978" s="477"/>
      <c r="B978" s="135"/>
      <c r="C978" s="136"/>
      <c r="D978" s="137"/>
      <c r="E978" s="138"/>
      <c r="F978" s="137"/>
      <c r="G978" s="127"/>
      <c r="H978" s="143"/>
      <c r="I978" s="143"/>
      <c r="K978" s="6"/>
      <c r="L978" s="6"/>
    </row>
    <row r="979" spans="1:12" x14ac:dyDescent="0.2">
      <c r="A979" s="477"/>
      <c r="B979" s="135"/>
      <c r="C979" s="136"/>
      <c r="D979" s="137"/>
      <c r="E979" s="138"/>
      <c r="F979" s="137"/>
      <c r="G979" s="127"/>
      <c r="H979" s="143"/>
      <c r="I979" s="143"/>
      <c r="K979" s="6"/>
      <c r="L979" s="6"/>
    </row>
    <row r="980" spans="1:12" x14ac:dyDescent="0.2">
      <c r="A980" s="477"/>
      <c r="B980" s="135"/>
      <c r="C980" s="136"/>
      <c r="D980" s="137"/>
      <c r="E980" s="138"/>
      <c r="F980" s="137"/>
      <c r="G980" s="127"/>
      <c r="H980" s="143"/>
      <c r="I980" s="143"/>
      <c r="K980" s="6"/>
      <c r="L980" s="6"/>
    </row>
    <row r="981" spans="1:12" x14ac:dyDescent="0.2">
      <c r="A981" s="477"/>
      <c r="B981" s="135"/>
      <c r="C981" s="136"/>
      <c r="D981" s="137"/>
      <c r="E981" s="138"/>
      <c r="F981" s="137"/>
      <c r="G981" s="127"/>
      <c r="H981" s="143"/>
      <c r="I981" s="143"/>
      <c r="K981" s="6"/>
      <c r="L981" s="6"/>
    </row>
    <row r="982" spans="1:12" x14ac:dyDescent="0.2">
      <c r="A982" s="477"/>
      <c r="B982" s="135"/>
      <c r="C982" s="136"/>
      <c r="D982" s="137"/>
      <c r="E982" s="138"/>
      <c r="F982" s="137"/>
      <c r="G982" s="127"/>
      <c r="H982" s="143"/>
      <c r="I982" s="143"/>
      <c r="K982" s="6"/>
      <c r="L982" s="6"/>
    </row>
    <row r="983" spans="1:12" x14ac:dyDescent="0.2">
      <c r="A983" s="477"/>
      <c r="B983" s="135"/>
      <c r="C983" s="136"/>
      <c r="D983" s="137"/>
      <c r="E983" s="138"/>
      <c r="F983" s="137"/>
      <c r="G983" s="127"/>
      <c r="H983" s="143"/>
      <c r="I983" s="143"/>
      <c r="K983" s="6"/>
      <c r="L983" s="6"/>
    </row>
    <row r="984" spans="1:12" x14ac:dyDescent="0.2">
      <c r="A984" s="477"/>
      <c r="B984" s="135"/>
      <c r="C984" s="136"/>
      <c r="D984" s="137"/>
      <c r="E984" s="138"/>
      <c r="F984" s="137"/>
      <c r="G984" s="127"/>
      <c r="H984" s="143"/>
      <c r="I984" s="143"/>
      <c r="K984" s="6"/>
      <c r="L984" s="6"/>
    </row>
    <row r="985" spans="1:12" x14ac:dyDescent="0.2">
      <c r="A985" s="477"/>
      <c r="B985" s="135"/>
      <c r="C985" s="136"/>
      <c r="D985" s="137"/>
      <c r="E985" s="138"/>
      <c r="F985" s="137"/>
      <c r="G985" s="127"/>
      <c r="H985" s="143"/>
      <c r="I985" s="143"/>
      <c r="K985" s="6"/>
      <c r="L985" s="6"/>
    </row>
    <row r="986" spans="1:12" x14ac:dyDescent="0.2">
      <c r="A986" s="477"/>
      <c r="B986" s="135"/>
      <c r="C986" s="136"/>
      <c r="D986" s="137"/>
      <c r="E986" s="138"/>
      <c r="F986" s="137"/>
      <c r="G986" s="127"/>
      <c r="H986" s="143"/>
      <c r="I986" s="143"/>
      <c r="K986" s="6"/>
      <c r="L986" s="6"/>
    </row>
    <row r="987" spans="1:12" x14ac:dyDescent="0.2">
      <c r="A987" s="477"/>
      <c r="B987" s="135"/>
      <c r="C987" s="136"/>
      <c r="D987" s="137"/>
      <c r="E987" s="138"/>
      <c r="F987" s="137"/>
      <c r="G987" s="127"/>
      <c r="H987" s="143"/>
      <c r="I987" s="143"/>
      <c r="K987" s="6"/>
      <c r="L987" s="6"/>
    </row>
    <row r="988" spans="1:12" x14ac:dyDescent="0.2">
      <c r="A988" s="477"/>
      <c r="B988" s="135"/>
      <c r="C988" s="136"/>
      <c r="D988" s="137"/>
      <c r="E988" s="138"/>
      <c r="F988" s="137"/>
      <c r="G988" s="127"/>
      <c r="H988" s="143"/>
      <c r="I988" s="143"/>
      <c r="K988" s="6"/>
      <c r="L988" s="6"/>
    </row>
    <row r="989" spans="1:12" x14ac:dyDescent="0.2">
      <c r="A989" s="477"/>
      <c r="B989" s="135"/>
      <c r="C989" s="136"/>
      <c r="D989" s="137"/>
      <c r="E989" s="138"/>
      <c r="F989" s="137"/>
      <c r="G989" s="127"/>
      <c r="H989" s="143"/>
      <c r="I989" s="143"/>
      <c r="K989" s="6"/>
      <c r="L989" s="6"/>
    </row>
    <row r="990" spans="1:12" x14ac:dyDescent="0.2">
      <c r="A990" s="477"/>
      <c r="B990" s="135"/>
      <c r="C990" s="136"/>
      <c r="D990" s="137"/>
      <c r="E990" s="138"/>
      <c r="F990" s="137"/>
      <c r="G990" s="127"/>
      <c r="H990" s="143"/>
      <c r="I990" s="143"/>
      <c r="K990" s="6"/>
      <c r="L990" s="6"/>
    </row>
    <row r="991" spans="1:12" x14ac:dyDescent="0.2">
      <c r="A991" s="477"/>
      <c r="B991" s="135"/>
      <c r="C991" s="136"/>
      <c r="D991" s="137"/>
      <c r="E991" s="138"/>
      <c r="F991" s="137"/>
      <c r="G991" s="127"/>
      <c r="H991" s="143"/>
      <c r="I991" s="143"/>
      <c r="K991" s="6"/>
      <c r="L991" s="6"/>
    </row>
    <row r="992" spans="1:12" x14ac:dyDescent="0.2">
      <c r="A992" s="477"/>
      <c r="B992" s="135"/>
      <c r="C992" s="136"/>
      <c r="D992" s="137"/>
      <c r="E992" s="138"/>
      <c r="F992" s="137"/>
      <c r="G992" s="127"/>
      <c r="H992" s="143"/>
      <c r="I992" s="143"/>
      <c r="K992" s="6"/>
      <c r="L992" s="6"/>
    </row>
    <row r="993" spans="1:12" x14ac:dyDescent="0.2">
      <c r="A993" s="477"/>
      <c r="B993" s="135"/>
      <c r="C993" s="136"/>
      <c r="D993" s="137"/>
      <c r="E993" s="138"/>
      <c r="F993" s="137"/>
      <c r="G993" s="127"/>
      <c r="H993" s="143"/>
      <c r="I993" s="143"/>
      <c r="K993" s="6"/>
      <c r="L993" s="6"/>
    </row>
    <row r="994" spans="1:12" x14ac:dyDescent="0.2">
      <c r="A994" s="477"/>
      <c r="B994" s="135"/>
      <c r="C994" s="136"/>
      <c r="D994" s="137"/>
      <c r="E994" s="138"/>
      <c r="F994" s="137"/>
      <c r="G994" s="127"/>
      <c r="H994" s="143"/>
      <c r="I994" s="143"/>
      <c r="K994" s="6"/>
      <c r="L994" s="6"/>
    </row>
    <row r="995" spans="1:12" x14ac:dyDescent="0.2">
      <c r="A995" s="477"/>
      <c r="B995" s="135"/>
      <c r="C995" s="136"/>
      <c r="D995" s="137"/>
      <c r="E995" s="138"/>
      <c r="F995" s="137"/>
      <c r="G995" s="127"/>
      <c r="H995" s="143"/>
      <c r="I995" s="143"/>
      <c r="K995" s="6"/>
      <c r="L995" s="6"/>
    </row>
    <row r="996" spans="1:12" x14ac:dyDescent="0.2">
      <c r="A996" s="477"/>
      <c r="B996" s="135"/>
      <c r="C996" s="136"/>
      <c r="D996" s="137"/>
      <c r="E996" s="138"/>
      <c r="F996" s="137"/>
      <c r="G996" s="127"/>
      <c r="H996" s="143"/>
      <c r="I996" s="143"/>
      <c r="K996" s="6"/>
      <c r="L996" s="6"/>
    </row>
    <row r="997" spans="1:12" x14ac:dyDescent="0.2">
      <c r="A997" s="477"/>
      <c r="B997" s="135"/>
      <c r="C997" s="136"/>
      <c r="D997" s="137"/>
      <c r="E997" s="138"/>
      <c r="F997" s="137"/>
      <c r="G997" s="127"/>
      <c r="H997" s="143"/>
      <c r="I997" s="143"/>
      <c r="K997" s="6"/>
      <c r="L997" s="6"/>
    </row>
    <row r="998" spans="1:12" x14ac:dyDescent="0.2">
      <c r="A998" s="477"/>
      <c r="B998" s="135"/>
      <c r="C998" s="136"/>
      <c r="D998" s="137"/>
      <c r="E998" s="138"/>
      <c r="F998" s="137"/>
      <c r="G998" s="127"/>
      <c r="H998" s="143"/>
      <c r="I998" s="143"/>
      <c r="L998" s="6"/>
    </row>
    <row r="999" spans="1:12" x14ac:dyDescent="0.2">
      <c r="A999" s="477"/>
      <c r="B999" s="135"/>
      <c r="C999" s="136"/>
      <c r="D999" s="137"/>
      <c r="E999" s="138"/>
      <c r="F999" s="137"/>
      <c r="G999" s="127"/>
      <c r="H999" s="143"/>
      <c r="I999" s="143"/>
      <c r="L999" s="6"/>
    </row>
    <row r="1000" spans="1:12" x14ac:dyDescent="0.2">
      <c r="A1000" s="477"/>
      <c r="B1000" s="135"/>
      <c r="C1000" s="136"/>
      <c r="D1000" s="137"/>
      <c r="E1000" s="138"/>
      <c r="F1000" s="137"/>
      <c r="G1000" s="127"/>
      <c r="H1000" s="143"/>
      <c r="I1000" s="143"/>
      <c r="L1000" s="6"/>
    </row>
    <row r="1001" spans="1:12" x14ac:dyDescent="0.2">
      <c r="A1001" s="477"/>
      <c r="B1001" s="135"/>
      <c r="C1001" s="136"/>
      <c r="D1001" s="137"/>
      <c r="E1001" s="138"/>
      <c r="F1001" s="137"/>
      <c r="G1001" s="127"/>
      <c r="H1001" s="143"/>
      <c r="I1001" s="143"/>
      <c r="K1001" s="6"/>
      <c r="L1001" s="6"/>
    </row>
    <row r="1002" spans="1:12" x14ac:dyDescent="0.2">
      <c r="A1002" s="477"/>
      <c r="B1002" s="135"/>
      <c r="C1002" s="136"/>
      <c r="D1002" s="137"/>
      <c r="E1002" s="138"/>
      <c r="F1002" s="137"/>
      <c r="G1002" s="127"/>
      <c r="H1002" s="143"/>
      <c r="I1002" s="143"/>
      <c r="K1002" s="6"/>
      <c r="L1002" s="6"/>
    </row>
    <row r="1003" spans="1:12" x14ac:dyDescent="0.2">
      <c r="A1003" s="477"/>
      <c r="B1003" s="135"/>
      <c r="C1003" s="136"/>
      <c r="D1003" s="137"/>
      <c r="E1003" s="138"/>
      <c r="F1003" s="137"/>
      <c r="G1003" s="127"/>
      <c r="H1003" s="143"/>
      <c r="I1003" s="143"/>
      <c r="K1003" s="6"/>
      <c r="L1003" s="6"/>
    </row>
    <row r="1004" spans="1:12" x14ac:dyDescent="0.2">
      <c r="A1004" s="477"/>
      <c r="B1004" s="135"/>
      <c r="C1004" s="136"/>
      <c r="D1004" s="137"/>
      <c r="E1004" s="138"/>
      <c r="F1004" s="137"/>
      <c r="G1004" s="127"/>
      <c r="H1004" s="143"/>
      <c r="I1004" s="143"/>
      <c r="K1004" s="6"/>
      <c r="L1004" s="6"/>
    </row>
    <row r="1005" spans="1:12" x14ac:dyDescent="0.2">
      <c r="A1005" s="477"/>
      <c r="B1005" s="135"/>
      <c r="C1005" s="136"/>
      <c r="D1005" s="137"/>
      <c r="E1005" s="138"/>
      <c r="F1005" s="137"/>
      <c r="G1005" s="127"/>
      <c r="H1005" s="143"/>
      <c r="I1005" s="143"/>
      <c r="K1005" s="6"/>
      <c r="L1005" s="6"/>
    </row>
    <row r="1006" spans="1:12" x14ac:dyDescent="0.2">
      <c r="A1006" s="477"/>
      <c r="B1006" s="135"/>
      <c r="C1006" s="136"/>
      <c r="D1006" s="137"/>
      <c r="E1006" s="138"/>
      <c r="F1006" s="137"/>
      <c r="G1006" s="127"/>
      <c r="H1006" s="143"/>
      <c r="I1006" s="143"/>
      <c r="K1006" s="6"/>
      <c r="L1006" s="6"/>
    </row>
    <row r="1007" spans="1:12" x14ac:dyDescent="0.2">
      <c r="A1007" s="477"/>
      <c r="B1007" s="135"/>
      <c r="C1007" s="136"/>
      <c r="D1007" s="137"/>
      <c r="E1007" s="138"/>
      <c r="F1007" s="137"/>
      <c r="G1007" s="127"/>
      <c r="H1007" s="143"/>
      <c r="I1007" s="143"/>
      <c r="K1007" s="6"/>
      <c r="L1007" s="6"/>
    </row>
    <row r="1008" spans="1:12" x14ac:dyDescent="0.2">
      <c r="A1008" s="477"/>
      <c r="B1008" s="135"/>
      <c r="C1008" s="136"/>
      <c r="D1008" s="137"/>
      <c r="E1008" s="138"/>
      <c r="F1008" s="137"/>
      <c r="G1008" s="127"/>
      <c r="H1008" s="143"/>
      <c r="I1008" s="143"/>
      <c r="K1008" s="6"/>
      <c r="L1008" s="6"/>
    </row>
    <row r="1009" spans="1:12" x14ac:dyDescent="0.2">
      <c r="A1009" s="477"/>
      <c r="B1009" s="135"/>
      <c r="C1009" s="136"/>
      <c r="D1009" s="137"/>
      <c r="E1009" s="138"/>
      <c r="F1009" s="137"/>
      <c r="G1009" s="127"/>
      <c r="H1009" s="143"/>
      <c r="I1009" s="143"/>
      <c r="K1009" s="6"/>
      <c r="L1009" s="6"/>
    </row>
    <row r="1010" spans="1:12" x14ac:dyDescent="0.2">
      <c r="A1010" s="477"/>
      <c r="B1010" s="135"/>
      <c r="C1010" s="136"/>
      <c r="D1010" s="137"/>
      <c r="E1010" s="138"/>
      <c r="F1010" s="137"/>
      <c r="G1010" s="127"/>
      <c r="H1010" s="143"/>
      <c r="I1010" s="143"/>
      <c r="K1010" s="6"/>
      <c r="L1010" s="6"/>
    </row>
    <row r="1011" spans="1:12" x14ac:dyDescent="0.2">
      <c r="A1011" s="477"/>
      <c r="B1011" s="135"/>
      <c r="C1011" s="136"/>
      <c r="D1011" s="137"/>
      <c r="E1011" s="138"/>
      <c r="F1011" s="137"/>
      <c r="G1011" s="127"/>
      <c r="H1011" s="143"/>
      <c r="I1011" s="143"/>
      <c r="K1011" s="6"/>
      <c r="L1011" s="6"/>
    </row>
    <row r="1012" spans="1:12" x14ac:dyDescent="0.2">
      <c r="A1012" s="477"/>
      <c r="B1012" s="135"/>
      <c r="C1012" s="136"/>
      <c r="D1012" s="137"/>
      <c r="E1012" s="138"/>
      <c r="F1012" s="137"/>
      <c r="G1012" s="127"/>
      <c r="H1012" s="143"/>
      <c r="I1012" s="143"/>
      <c r="K1012" s="6"/>
      <c r="L1012" s="6"/>
    </row>
    <row r="1013" spans="1:12" x14ac:dyDescent="0.2">
      <c r="A1013" s="477"/>
      <c r="B1013" s="135"/>
      <c r="C1013" s="136"/>
      <c r="D1013" s="137"/>
      <c r="E1013" s="138"/>
      <c r="F1013" s="137"/>
      <c r="G1013" s="127"/>
      <c r="H1013" s="143"/>
      <c r="I1013" s="143"/>
      <c r="K1013" s="6"/>
      <c r="L1013" s="6"/>
    </row>
    <row r="1014" spans="1:12" x14ac:dyDescent="0.2">
      <c r="A1014" s="477"/>
      <c r="B1014" s="135"/>
      <c r="C1014" s="136"/>
      <c r="D1014" s="137"/>
      <c r="E1014" s="138"/>
      <c r="F1014" s="137"/>
      <c r="G1014" s="127"/>
      <c r="H1014" s="143"/>
      <c r="I1014" s="143"/>
      <c r="K1014" s="6"/>
      <c r="L1014" s="6"/>
    </row>
    <row r="1015" spans="1:12" x14ac:dyDescent="0.2">
      <c r="A1015" s="477"/>
      <c r="B1015" s="135"/>
      <c r="C1015" s="136"/>
      <c r="D1015" s="137"/>
      <c r="E1015" s="138"/>
      <c r="F1015" s="137"/>
      <c r="G1015" s="127"/>
      <c r="H1015" s="143"/>
      <c r="I1015" s="143"/>
      <c r="K1015" s="6"/>
      <c r="L1015" s="6"/>
    </row>
    <row r="1016" spans="1:12" x14ac:dyDescent="0.2">
      <c r="A1016" s="477"/>
      <c r="B1016" s="135"/>
      <c r="C1016" s="136"/>
      <c r="D1016" s="137"/>
      <c r="E1016" s="138"/>
      <c r="F1016" s="137"/>
      <c r="G1016" s="127"/>
      <c r="H1016" s="143"/>
      <c r="I1016" s="143"/>
      <c r="K1016" s="6"/>
      <c r="L1016" s="6"/>
    </row>
    <row r="1017" spans="1:12" x14ac:dyDescent="0.2">
      <c r="A1017" s="477"/>
      <c r="B1017" s="135"/>
      <c r="C1017" s="136"/>
      <c r="D1017" s="137"/>
      <c r="E1017" s="138"/>
      <c r="F1017" s="137"/>
      <c r="G1017" s="127"/>
      <c r="H1017" s="143"/>
      <c r="I1017" s="143"/>
      <c r="K1017" s="6"/>
      <c r="L1017" s="6"/>
    </row>
    <row r="1018" spans="1:12" x14ac:dyDescent="0.2">
      <c r="A1018" s="477"/>
      <c r="B1018" s="135"/>
      <c r="C1018" s="136"/>
      <c r="D1018" s="137"/>
      <c r="E1018" s="138"/>
      <c r="F1018" s="137"/>
      <c r="G1018" s="127"/>
      <c r="H1018" s="143"/>
      <c r="I1018" s="143"/>
      <c r="K1018" s="6"/>
      <c r="L1018" s="6"/>
    </row>
    <row r="1019" spans="1:12" x14ac:dyDescent="0.2">
      <c r="A1019" s="477"/>
      <c r="B1019" s="135"/>
      <c r="C1019" s="136"/>
      <c r="D1019" s="137"/>
      <c r="E1019" s="138"/>
      <c r="F1019" s="137"/>
      <c r="G1019" s="127"/>
      <c r="H1019" s="143"/>
      <c r="I1019" s="143"/>
      <c r="K1019" s="6"/>
      <c r="L1019" s="6"/>
    </row>
    <row r="1020" spans="1:12" x14ac:dyDescent="0.2">
      <c r="A1020" s="477"/>
      <c r="B1020" s="135"/>
      <c r="C1020" s="136"/>
      <c r="D1020" s="137"/>
      <c r="E1020" s="138"/>
      <c r="F1020" s="137"/>
      <c r="G1020" s="127"/>
      <c r="H1020" s="143"/>
      <c r="I1020" s="143"/>
      <c r="K1020" s="6"/>
      <c r="L1020" s="6"/>
    </row>
    <row r="1021" spans="1:12" x14ac:dyDescent="0.2">
      <c r="A1021" s="477"/>
      <c r="B1021" s="135"/>
      <c r="C1021" s="136"/>
      <c r="D1021" s="137"/>
      <c r="E1021" s="138"/>
      <c r="F1021" s="137"/>
      <c r="G1021" s="127"/>
      <c r="H1021" s="143"/>
      <c r="I1021" s="143"/>
      <c r="K1021" s="6"/>
      <c r="L1021" s="6"/>
    </row>
    <row r="1022" spans="1:12" x14ac:dyDescent="0.2">
      <c r="A1022" s="477"/>
      <c r="B1022" s="135"/>
      <c r="C1022" s="136"/>
      <c r="D1022" s="137"/>
      <c r="E1022" s="138"/>
      <c r="F1022" s="137"/>
      <c r="G1022" s="127"/>
      <c r="H1022" s="143"/>
      <c r="I1022" s="143"/>
      <c r="K1022" s="6"/>
      <c r="L1022" s="6"/>
    </row>
    <row r="1023" spans="1:12" x14ac:dyDescent="0.2">
      <c r="A1023" s="477"/>
      <c r="B1023" s="135"/>
      <c r="C1023" s="136"/>
      <c r="D1023" s="137"/>
      <c r="E1023" s="138"/>
      <c r="F1023" s="137"/>
      <c r="G1023" s="127"/>
      <c r="H1023" s="143"/>
      <c r="I1023" s="143"/>
      <c r="K1023" s="6"/>
      <c r="L1023" s="6"/>
    </row>
    <row r="1024" spans="1:12" x14ac:dyDescent="0.2">
      <c r="A1024" s="477"/>
      <c r="B1024" s="135"/>
      <c r="C1024" s="136"/>
      <c r="D1024" s="137"/>
      <c r="E1024" s="138"/>
      <c r="F1024" s="137"/>
      <c r="G1024" s="127"/>
      <c r="H1024" s="143"/>
      <c r="I1024" s="143"/>
      <c r="K1024" s="6"/>
      <c r="L1024" s="6"/>
    </row>
    <row r="1025" spans="1:12" x14ac:dyDescent="0.2">
      <c r="A1025" s="477"/>
      <c r="B1025" s="135"/>
      <c r="C1025" s="136"/>
      <c r="D1025" s="137"/>
      <c r="E1025" s="138"/>
      <c r="F1025" s="137"/>
      <c r="G1025" s="127"/>
      <c r="H1025" s="143"/>
      <c r="I1025" s="143"/>
      <c r="K1025" s="6"/>
      <c r="L1025" s="6"/>
    </row>
    <row r="1026" spans="1:12" x14ac:dyDescent="0.2">
      <c r="A1026" s="477"/>
      <c r="B1026" s="135"/>
      <c r="C1026" s="136"/>
      <c r="D1026" s="137"/>
      <c r="E1026" s="138"/>
      <c r="F1026" s="137"/>
      <c r="G1026" s="127"/>
      <c r="H1026" s="143"/>
      <c r="I1026" s="143"/>
      <c r="K1026" s="6"/>
      <c r="L1026" s="6"/>
    </row>
    <row r="1027" spans="1:12" x14ac:dyDescent="0.2">
      <c r="A1027" s="477"/>
      <c r="B1027" s="135"/>
      <c r="C1027" s="136"/>
      <c r="D1027" s="137"/>
      <c r="E1027" s="138"/>
      <c r="F1027" s="137"/>
      <c r="G1027" s="127"/>
      <c r="H1027" s="143"/>
      <c r="I1027" s="143"/>
      <c r="K1027" s="6"/>
      <c r="L1027" s="6"/>
    </row>
    <row r="1028" spans="1:12" x14ac:dyDescent="0.2">
      <c r="A1028" s="477"/>
      <c r="B1028" s="135"/>
      <c r="C1028" s="136"/>
      <c r="D1028" s="137"/>
      <c r="E1028" s="138"/>
      <c r="F1028" s="137"/>
      <c r="G1028" s="127"/>
      <c r="H1028" s="143"/>
      <c r="I1028" s="143"/>
      <c r="K1028" s="6"/>
      <c r="L1028" s="6"/>
    </row>
    <row r="1029" spans="1:12" x14ac:dyDescent="0.2">
      <c r="A1029" s="477"/>
      <c r="B1029" s="135"/>
      <c r="C1029" s="136"/>
      <c r="D1029" s="137"/>
      <c r="E1029" s="138"/>
      <c r="F1029" s="137"/>
      <c r="G1029" s="127"/>
      <c r="H1029" s="143"/>
      <c r="I1029" s="143"/>
      <c r="K1029" s="6"/>
      <c r="L1029" s="6"/>
    </row>
    <row r="1030" spans="1:12" x14ac:dyDescent="0.2">
      <c r="A1030" s="477"/>
      <c r="B1030" s="135"/>
      <c r="C1030" s="136"/>
      <c r="D1030" s="137"/>
      <c r="E1030" s="138"/>
      <c r="F1030" s="137"/>
      <c r="G1030" s="127"/>
      <c r="H1030" s="143"/>
      <c r="I1030" s="143"/>
      <c r="K1030" s="6"/>
      <c r="L1030" s="6"/>
    </row>
    <row r="1031" spans="1:12" x14ac:dyDescent="0.2">
      <c r="A1031" s="477"/>
      <c r="B1031" s="135"/>
      <c r="C1031" s="136"/>
      <c r="D1031" s="137"/>
      <c r="E1031" s="138"/>
      <c r="F1031" s="137"/>
      <c r="G1031" s="127"/>
      <c r="H1031" s="143"/>
      <c r="I1031" s="143"/>
      <c r="K1031" s="6"/>
      <c r="L1031" s="6"/>
    </row>
    <row r="1032" spans="1:12" x14ac:dyDescent="0.2">
      <c r="A1032" s="477"/>
      <c r="B1032" s="135"/>
      <c r="C1032" s="136"/>
      <c r="D1032" s="137"/>
      <c r="E1032" s="138"/>
      <c r="F1032" s="137"/>
      <c r="G1032" s="127"/>
      <c r="H1032" s="143"/>
      <c r="I1032" s="143"/>
      <c r="K1032" s="6"/>
      <c r="L1032" s="6"/>
    </row>
    <row r="1033" spans="1:12" x14ac:dyDescent="0.2">
      <c r="A1033" s="477"/>
      <c r="B1033" s="135"/>
      <c r="C1033" s="136"/>
      <c r="D1033" s="137"/>
      <c r="E1033" s="138"/>
      <c r="F1033" s="137"/>
      <c r="G1033" s="127"/>
      <c r="H1033" s="143"/>
      <c r="I1033" s="143"/>
      <c r="K1033" s="6"/>
      <c r="L1033" s="6"/>
    </row>
    <row r="1034" spans="1:12" x14ac:dyDescent="0.2">
      <c r="A1034" s="477"/>
      <c r="B1034" s="135"/>
      <c r="C1034" s="136"/>
      <c r="D1034" s="137"/>
      <c r="E1034" s="138"/>
      <c r="F1034" s="137"/>
      <c r="G1034" s="127"/>
      <c r="H1034" s="143"/>
      <c r="I1034" s="143"/>
      <c r="K1034" s="6"/>
      <c r="L1034" s="6"/>
    </row>
    <row r="1035" spans="1:12" x14ac:dyDescent="0.2">
      <c r="A1035" s="477"/>
      <c r="B1035" s="135"/>
      <c r="C1035" s="136"/>
      <c r="D1035" s="137"/>
      <c r="E1035" s="138"/>
      <c r="F1035" s="137"/>
      <c r="G1035" s="127"/>
      <c r="H1035" s="143"/>
      <c r="I1035" s="143"/>
      <c r="K1035" s="6"/>
      <c r="L1035" s="6"/>
    </row>
    <row r="1036" spans="1:12" x14ac:dyDescent="0.2">
      <c r="A1036" s="477"/>
      <c r="B1036" s="135"/>
      <c r="C1036" s="136"/>
      <c r="D1036" s="137"/>
      <c r="E1036" s="138"/>
      <c r="F1036" s="137"/>
      <c r="G1036" s="127"/>
      <c r="H1036" s="143"/>
      <c r="I1036" s="143"/>
      <c r="K1036" s="6"/>
      <c r="L1036" s="6"/>
    </row>
    <row r="1037" spans="1:12" x14ac:dyDescent="0.2">
      <c r="A1037" s="477"/>
      <c r="B1037" s="135"/>
      <c r="C1037" s="136"/>
      <c r="D1037" s="137"/>
      <c r="E1037" s="138"/>
      <c r="F1037" s="137"/>
      <c r="G1037" s="127"/>
      <c r="H1037" s="143"/>
      <c r="I1037" s="143"/>
      <c r="K1037" s="6"/>
      <c r="L1037" s="6"/>
    </row>
    <row r="1038" spans="1:12" x14ac:dyDescent="0.2">
      <c r="A1038" s="477"/>
      <c r="B1038" s="135"/>
      <c r="C1038" s="136"/>
      <c r="D1038" s="137"/>
      <c r="E1038" s="138"/>
      <c r="F1038" s="137"/>
      <c r="G1038" s="127"/>
      <c r="H1038" s="143"/>
      <c r="I1038" s="143"/>
      <c r="K1038" s="6"/>
      <c r="L1038" s="6"/>
    </row>
    <row r="1039" spans="1:12" x14ac:dyDescent="0.2">
      <c r="A1039" s="477"/>
      <c r="B1039" s="135"/>
      <c r="C1039" s="136"/>
      <c r="D1039" s="137"/>
      <c r="E1039" s="138"/>
      <c r="F1039" s="137"/>
      <c r="G1039" s="127"/>
      <c r="H1039" s="143"/>
      <c r="I1039" s="143"/>
      <c r="K1039" s="6"/>
      <c r="L1039" s="6"/>
    </row>
    <row r="1040" spans="1:12" x14ac:dyDescent="0.2">
      <c r="A1040" s="477"/>
      <c r="B1040" s="135"/>
      <c r="C1040" s="136"/>
      <c r="D1040" s="137"/>
      <c r="E1040" s="138"/>
      <c r="F1040" s="137"/>
      <c r="G1040" s="127"/>
      <c r="H1040" s="143"/>
      <c r="I1040" s="143"/>
      <c r="K1040" s="6"/>
      <c r="L1040" s="6"/>
    </row>
    <row r="1041" spans="1:12" x14ac:dyDescent="0.2">
      <c r="A1041" s="477"/>
      <c r="B1041" s="135"/>
      <c r="C1041" s="136"/>
      <c r="D1041" s="137"/>
      <c r="E1041" s="138"/>
      <c r="F1041" s="137"/>
      <c r="G1041" s="127"/>
      <c r="H1041" s="143"/>
      <c r="I1041" s="143"/>
      <c r="K1041" s="6"/>
      <c r="L1041" s="6"/>
    </row>
    <row r="1042" spans="1:12" x14ac:dyDescent="0.2">
      <c r="A1042" s="477"/>
      <c r="B1042" s="135"/>
      <c r="C1042" s="136"/>
      <c r="D1042" s="137"/>
      <c r="E1042" s="138"/>
      <c r="F1042" s="137"/>
      <c r="G1042" s="127"/>
      <c r="H1042" s="143"/>
      <c r="I1042" s="143"/>
      <c r="K1042" s="6"/>
      <c r="L1042" s="6"/>
    </row>
    <row r="1043" spans="1:12" x14ac:dyDescent="0.2">
      <c r="A1043" s="477"/>
      <c r="B1043" s="135"/>
      <c r="C1043" s="136"/>
      <c r="D1043" s="137"/>
      <c r="E1043" s="138"/>
      <c r="F1043" s="137"/>
      <c r="G1043" s="127"/>
      <c r="H1043" s="143"/>
      <c r="I1043" s="143"/>
      <c r="K1043" s="6"/>
      <c r="L1043" s="6"/>
    </row>
    <row r="1044" spans="1:12" x14ac:dyDescent="0.2">
      <c r="A1044" s="477"/>
      <c r="B1044" s="135"/>
      <c r="C1044" s="136"/>
      <c r="D1044" s="137"/>
      <c r="E1044" s="138"/>
      <c r="F1044" s="137"/>
      <c r="G1044" s="127"/>
      <c r="H1044" s="143"/>
      <c r="I1044" s="143"/>
      <c r="K1044" s="6"/>
      <c r="L1044" s="6"/>
    </row>
    <row r="1045" spans="1:12" x14ac:dyDescent="0.2">
      <c r="A1045" s="477"/>
      <c r="B1045" s="135"/>
      <c r="C1045" s="136"/>
      <c r="D1045" s="137"/>
      <c r="E1045" s="138"/>
      <c r="F1045" s="137"/>
      <c r="G1045" s="127"/>
      <c r="H1045" s="143"/>
      <c r="I1045" s="143"/>
      <c r="K1045" s="6"/>
      <c r="L1045" s="6"/>
    </row>
    <row r="1046" spans="1:12" x14ac:dyDescent="0.2">
      <c r="A1046" s="477"/>
      <c r="B1046" s="135"/>
      <c r="C1046" s="136"/>
      <c r="D1046" s="137"/>
      <c r="E1046" s="138"/>
      <c r="F1046" s="137"/>
      <c r="G1046" s="127"/>
      <c r="H1046" s="143"/>
      <c r="I1046" s="143"/>
      <c r="K1046" s="6"/>
      <c r="L1046" s="6"/>
    </row>
    <row r="1047" spans="1:12" x14ac:dyDescent="0.2">
      <c r="A1047" s="477"/>
      <c r="B1047" s="135"/>
      <c r="C1047" s="136"/>
      <c r="D1047" s="137"/>
      <c r="E1047" s="138"/>
      <c r="F1047" s="137"/>
      <c r="G1047" s="127"/>
      <c r="H1047" s="143"/>
      <c r="I1047" s="143"/>
      <c r="K1047" s="6"/>
      <c r="L1047" s="6"/>
    </row>
    <row r="1048" spans="1:12" x14ac:dyDescent="0.2">
      <c r="A1048" s="477"/>
      <c r="B1048" s="135"/>
      <c r="C1048" s="136"/>
      <c r="D1048" s="137"/>
      <c r="E1048" s="138"/>
      <c r="F1048" s="137"/>
      <c r="G1048" s="127"/>
      <c r="H1048" s="143"/>
      <c r="I1048" s="143"/>
      <c r="K1048" s="6"/>
      <c r="L1048" s="6"/>
    </row>
    <row r="1049" spans="1:12" x14ac:dyDescent="0.2">
      <c r="A1049" s="477"/>
      <c r="B1049" s="135"/>
      <c r="C1049" s="136"/>
      <c r="D1049" s="137"/>
      <c r="E1049" s="138"/>
      <c r="F1049" s="137"/>
      <c r="G1049" s="127"/>
      <c r="H1049" s="143"/>
      <c r="I1049" s="143"/>
      <c r="K1049" s="6"/>
      <c r="L1049" s="6"/>
    </row>
    <row r="1050" spans="1:12" x14ac:dyDescent="0.2">
      <c r="A1050" s="477"/>
      <c r="B1050" s="135"/>
      <c r="C1050" s="136"/>
      <c r="D1050" s="137"/>
      <c r="E1050" s="138"/>
      <c r="F1050" s="137"/>
      <c r="G1050" s="127"/>
      <c r="H1050" s="143"/>
      <c r="I1050" s="143"/>
      <c r="K1050" s="6"/>
      <c r="L1050" s="6"/>
    </row>
    <row r="1051" spans="1:12" x14ac:dyDescent="0.2">
      <c r="A1051" s="477"/>
      <c r="B1051" s="135"/>
      <c r="C1051" s="136"/>
      <c r="D1051" s="137"/>
      <c r="E1051" s="138"/>
      <c r="F1051" s="137"/>
      <c r="G1051" s="127"/>
      <c r="H1051" s="143"/>
      <c r="I1051" s="143"/>
      <c r="K1051" s="6"/>
      <c r="L1051" s="6"/>
    </row>
    <row r="1052" spans="1:12" x14ac:dyDescent="0.2">
      <c r="A1052" s="477"/>
      <c r="B1052" s="135"/>
      <c r="C1052" s="136"/>
      <c r="D1052" s="137"/>
      <c r="E1052" s="138"/>
      <c r="F1052" s="137"/>
      <c r="G1052" s="127"/>
      <c r="H1052" s="143"/>
      <c r="I1052" s="143"/>
      <c r="K1052" s="6"/>
      <c r="L1052" s="6"/>
    </row>
    <row r="1053" spans="1:12" x14ac:dyDescent="0.2">
      <c r="A1053" s="477"/>
      <c r="B1053" s="135"/>
      <c r="C1053" s="136"/>
      <c r="D1053" s="137"/>
      <c r="E1053" s="138"/>
      <c r="F1053" s="137"/>
      <c r="G1053" s="127"/>
      <c r="H1053" s="143"/>
      <c r="I1053" s="143"/>
      <c r="K1053" s="6"/>
      <c r="L1053" s="6"/>
    </row>
    <row r="1054" spans="1:12" x14ac:dyDescent="0.2">
      <c r="A1054" s="477"/>
      <c r="B1054" s="135"/>
      <c r="C1054" s="136"/>
      <c r="D1054" s="137"/>
      <c r="E1054" s="138"/>
      <c r="F1054" s="137"/>
      <c r="G1054" s="127"/>
      <c r="H1054" s="143"/>
      <c r="I1054" s="143"/>
      <c r="K1054" s="6"/>
      <c r="L1054" s="6"/>
    </row>
    <row r="1055" spans="1:12" x14ac:dyDescent="0.2">
      <c r="A1055" s="477"/>
      <c r="B1055" s="135"/>
      <c r="C1055" s="136"/>
      <c r="D1055" s="137"/>
      <c r="E1055" s="138"/>
      <c r="F1055" s="137"/>
      <c r="G1055" s="127"/>
      <c r="H1055" s="143"/>
      <c r="I1055" s="143"/>
      <c r="K1055" s="6"/>
      <c r="L1055" s="6"/>
    </row>
    <row r="1056" spans="1:12" x14ac:dyDescent="0.2">
      <c r="A1056" s="477"/>
      <c r="B1056" s="135"/>
      <c r="C1056" s="136"/>
      <c r="D1056" s="137"/>
      <c r="E1056" s="138"/>
      <c r="F1056" s="137"/>
      <c r="G1056" s="127"/>
      <c r="H1056" s="143"/>
      <c r="I1056" s="143"/>
      <c r="K1056" s="6"/>
      <c r="L1056" s="6"/>
    </row>
    <row r="1057" spans="1:12" x14ac:dyDescent="0.2">
      <c r="A1057" s="477"/>
      <c r="B1057" s="135"/>
      <c r="C1057" s="136"/>
      <c r="D1057" s="137"/>
      <c r="E1057" s="138"/>
      <c r="F1057" s="137"/>
      <c r="G1057" s="127"/>
      <c r="H1057" s="143"/>
      <c r="I1057" s="143"/>
      <c r="K1057" s="6"/>
      <c r="L1057" s="6"/>
    </row>
    <row r="1058" spans="1:12" x14ac:dyDescent="0.2">
      <c r="A1058" s="477"/>
      <c r="B1058" s="135"/>
      <c r="C1058" s="136"/>
      <c r="D1058" s="137"/>
      <c r="E1058" s="138"/>
      <c r="F1058" s="137"/>
      <c r="G1058" s="127"/>
      <c r="H1058" s="143"/>
      <c r="I1058" s="143"/>
      <c r="K1058" s="6"/>
      <c r="L1058" s="6"/>
    </row>
    <row r="1059" spans="1:12" x14ac:dyDescent="0.2">
      <c r="A1059" s="477"/>
      <c r="B1059" s="135"/>
      <c r="C1059" s="136"/>
      <c r="D1059" s="137"/>
      <c r="E1059" s="138"/>
      <c r="F1059" s="137"/>
      <c r="G1059" s="127"/>
      <c r="H1059" s="143"/>
      <c r="I1059" s="143"/>
      <c r="K1059" s="6"/>
      <c r="L1059" s="6"/>
    </row>
    <row r="1060" spans="1:12" x14ac:dyDescent="0.2">
      <c r="A1060" s="477"/>
      <c r="B1060" s="135"/>
      <c r="C1060" s="136"/>
      <c r="D1060" s="137"/>
      <c r="E1060" s="138"/>
      <c r="F1060" s="137"/>
      <c r="G1060" s="127"/>
      <c r="H1060" s="143"/>
      <c r="I1060" s="143"/>
      <c r="K1060" s="6"/>
      <c r="L1060" s="6"/>
    </row>
    <row r="1061" spans="1:12" x14ac:dyDescent="0.2">
      <c r="A1061" s="477"/>
      <c r="B1061" s="135"/>
      <c r="C1061" s="136"/>
      <c r="D1061" s="137"/>
      <c r="E1061" s="138"/>
      <c r="F1061" s="137"/>
      <c r="G1061" s="127"/>
      <c r="H1061" s="143"/>
      <c r="I1061" s="143"/>
      <c r="K1061" s="6"/>
      <c r="L1061" s="6"/>
    </row>
    <row r="1062" spans="1:12" x14ac:dyDescent="0.2">
      <c r="A1062" s="477"/>
      <c r="B1062" s="135"/>
      <c r="C1062" s="136"/>
      <c r="D1062" s="137"/>
      <c r="E1062" s="138"/>
      <c r="F1062" s="137"/>
      <c r="G1062" s="127"/>
      <c r="H1062" s="143"/>
      <c r="I1062" s="143"/>
      <c r="K1062" s="6"/>
      <c r="L1062" s="6"/>
    </row>
    <row r="1063" spans="1:12" x14ac:dyDescent="0.2">
      <c r="A1063" s="477"/>
      <c r="B1063" s="135"/>
      <c r="C1063" s="136"/>
      <c r="D1063" s="137"/>
      <c r="E1063" s="138"/>
      <c r="F1063" s="137"/>
      <c r="G1063" s="127"/>
      <c r="H1063" s="143"/>
      <c r="I1063" s="143"/>
      <c r="K1063" s="6"/>
      <c r="L1063" s="6"/>
    </row>
    <row r="1064" spans="1:12" x14ac:dyDescent="0.2">
      <c r="A1064" s="477"/>
      <c r="B1064" s="135"/>
      <c r="C1064" s="136"/>
      <c r="D1064" s="137"/>
      <c r="E1064" s="138"/>
      <c r="F1064" s="137"/>
      <c r="G1064" s="127"/>
      <c r="H1064" s="143"/>
      <c r="I1064" s="143"/>
      <c r="K1064" s="6"/>
      <c r="L1064" s="6"/>
    </row>
    <row r="1065" spans="1:12" x14ac:dyDescent="0.2">
      <c r="A1065" s="477"/>
      <c r="B1065" s="135"/>
      <c r="C1065" s="136"/>
      <c r="D1065" s="137"/>
      <c r="E1065" s="138"/>
      <c r="F1065" s="137"/>
      <c r="G1065" s="127"/>
      <c r="H1065" s="143"/>
      <c r="I1065" s="143"/>
      <c r="K1065" s="6"/>
      <c r="L1065" s="6"/>
    </row>
    <row r="1066" spans="1:12" x14ac:dyDescent="0.2">
      <c r="A1066" s="477"/>
      <c r="B1066" s="135"/>
      <c r="C1066" s="136"/>
      <c r="D1066" s="137"/>
      <c r="E1066" s="138"/>
      <c r="F1066" s="137"/>
      <c r="G1066" s="127"/>
      <c r="H1066" s="143"/>
      <c r="I1066" s="143"/>
      <c r="K1066" s="6"/>
      <c r="L1066" s="6"/>
    </row>
    <row r="1067" spans="1:12" x14ac:dyDescent="0.2">
      <c r="A1067" s="477"/>
      <c r="B1067" s="135"/>
      <c r="C1067" s="136"/>
      <c r="D1067" s="137"/>
      <c r="E1067" s="138"/>
      <c r="F1067" s="137"/>
      <c r="G1067" s="127"/>
      <c r="H1067" s="143"/>
      <c r="I1067" s="143"/>
      <c r="K1067" s="6"/>
      <c r="L1067" s="6"/>
    </row>
    <row r="1068" spans="1:12" x14ac:dyDescent="0.2">
      <c r="A1068" s="477"/>
      <c r="B1068" s="135"/>
      <c r="C1068" s="136"/>
      <c r="D1068" s="137"/>
      <c r="E1068" s="138"/>
      <c r="F1068" s="137"/>
      <c r="G1068" s="127"/>
      <c r="H1068" s="143"/>
      <c r="I1068" s="143"/>
      <c r="K1068" s="6"/>
      <c r="L1068" s="6"/>
    </row>
    <row r="1069" spans="1:12" x14ac:dyDescent="0.2">
      <c r="A1069" s="477"/>
      <c r="B1069" s="135"/>
      <c r="C1069" s="136"/>
      <c r="D1069" s="137"/>
      <c r="E1069" s="138"/>
      <c r="F1069" s="137"/>
      <c r="G1069" s="127"/>
      <c r="H1069" s="143"/>
      <c r="I1069" s="143"/>
      <c r="K1069" s="6"/>
      <c r="L1069" s="6"/>
    </row>
    <row r="1070" spans="1:12" x14ac:dyDescent="0.2">
      <c r="A1070" s="477"/>
      <c r="B1070" s="135"/>
      <c r="C1070" s="136"/>
      <c r="D1070" s="137"/>
      <c r="E1070" s="138"/>
      <c r="F1070" s="137"/>
      <c r="G1070" s="127"/>
      <c r="H1070" s="143"/>
      <c r="I1070" s="143"/>
      <c r="K1070" s="6"/>
      <c r="L1070" s="6"/>
    </row>
    <row r="1071" spans="1:12" x14ac:dyDescent="0.2">
      <c r="A1071" s="477"/>
      <c r="B1071" s="135"/>
      <c r="C1071" s="136"/>
      <c r="D1071" s="137"/>
      <c r="E1071" s="138"/>
      <c r="F1071" s="137"/>
      <c r="G1071" s="127"/>
      <c r="H1071" s="143"/>
      <c r="I1071" s="143"/>
      <c r="K1071" s="6"/>
      <c r="L1071" s="6"/>
    </row>
    <row r="1072" spans="1:12" x14ac:dyDescent="0.2">
      <c r="A1072" s="477"/>
      <c r="B1072" s="135"/>
      <c r="C1072" s="136"/>
      <c r="D1072" s="137"/>
      <c r="E1072" s="138"/>
      <c r="F1072" s="137"/>
      <c r="G1072" s="127"/>
      <c r="H1072" s="143"/>
      <c r="I1072" s="143"/>
      <c r="K1072" s="6"/>
      <c r="L1072" s="6"/>
    </row>
    <row r="1073" spans="1:12" x14ac:dyDescent="0.2">
      <c r="A1073" s="477"/>
      <c r="B1073" s="135"/>
      <c r="C1073" s="136"/>
      <c r="D1073" s="137"/>
      <c r="E1073" s="138"/>
      <c r="F1073" s="137"/>
      <c r="G1073" s="127"/>
      <c r="H1073" s="143"/>
      <c r="I1073" s="143"/>
      <c r="K1073" s="6"/>
      <c r="L1073" s="6"/>
    </row>
    <row r="1074" spans="1:12" x14ac:dyDescent="0.2">
      <c r="A1074" s="477"/>
      <c r="B1074" s="135"/>
      <c r="C1074" s="136"/>
      <c r="D1074" s="137"/>
      <c r="E1074" s="138"/>
      <c r="F1074" s="137"/>
      <c r="G1074" s="127"/>
      <c r="H1074" s="143"/>
      <c r="I1074" s="143"/>
      <c r="K1074" s="6"/>
      <c r="L1074" s="6"/>
    </row>
    <row r="1075" spans="1:12" x14ac:dyDescent="0.2">
      <c r="A1075" s="477"/>
      <c r="B1075" s="135"/>
      <c r="C1075" s="136"/>
      <c r="D1075" s="137"/>
      <c r="E1075" s="138"/>
      <c r="F1075" s="137"/>
      <c r="G1075" s="127"/>
      <c r="H1075" s="143"/>
      <c r="I1075" s="143"/>
      <c r="K1075" s="6"/>
      <c r="L1075" s="6"/>
    </row>
    <row r="1076" spans="1:12" x14ac:dyDescent="0.2">
      <c r="A1076" s="477"/>
      <c r="B1076" s="135"/>
      <c r="C1076" s="136"/>
      <c r="D1076" s="137"/>
      <c r="E1076" s="138"/>
      <c r="F1076" s="137"/>
      <c r="G1076" s="127"/>
      <c r="H1076" s="143"/>
      <c r="I1076" s="143"/>
      <c r="K1076" s="6"/>
      <c r="L1076" s="6"/>
    </row>
    <row r="1077" spans="1:12" x14ac:dyDescent="0.2">
      <c r="A1077" s="477"/>
      <c r="B1077" s="135"/>
      <c r="C1077" s="136"/>
      <c r="D1077" s="137"/>
      <c r="E1077" s="138"/>
      <c r="F1077" s="137"/>
      <c r="G1077" s="127"/>
      <c r="H1077" s="143"/>
      <c r="I1077" s="143"/>
      <c r="K1077" s="6"/>
      <c r="L1077" s="6"/>
    </row>
    <row r="1078" spans="1:12" x14ac:dyDescent="0.2">
      <c r="A1078" s="477"/>
      <c r="B1078" s="135"/>
      <c r="C1078" s="136"/>
      <c r="D1078" s="137"/>
      <c r="E1078" s="138"/>
      <c r="F1078" s="137"/>
      <c r="G1078" s="127"/>
      <c r="H1078" s="143"/>
      <c r="I1078" s="143"/>
      <c r="K1078" s="6"/>
      <c r="L1078" s="6"/>
    </row>
    <row r="1079" spans="1:12" x14ac:dyDescent="0.2">
      <c r="A1079" s="477"/>
      <c r="B1079" s="135"/>
      <c r="C1079" s="136"/>
      <c r="D1079" s="137"/>
      <c r="E1079" s="138"/>
      <c r="F1079" s="137"/>
      <c r="G1079" s="127"/>
      <c r="H1079" s="143"/>
      <c r="I1079" s="143"/>
      <c r="K1079" s="6"/>
      <c r="L1079" s="6"/>
    </row>
    <row r="1080" spans="1:12" x14ac:dyDescent="0.2">
      <c r="A1080" s="477"/>
      <c r="B1080" s="135"/>
      <c r="C1080" s="136"/>
      <c r="D1080" s="137"/>
      <c r="E1080" s="138"/>
      <c r="F1080" s="137"/>
      <c r="G1080" s="127"/>
      <c r="H1080" s="143"/>
      <c r="I1080" s="143"/>
      <c r="K1080" s="6"/>
      <c r="L1080" s="6"/>
    </row>
    <row r="1081" spans="1:12" x14ac:dyDescent="0.2">
      <c r="A1081" s="477"/>
      <c r="B1081" s="135"/>
      <c r="C1081" s="136"/>
      <c r="D1081" s="137"/>
      <c r="E1081" s="138"/>
      <c r="F1081" s="137"/>
      <c r="G1081" s="127"/>
      <c r="H1081" s="143"/>
      <c r="I1081" s="143"/>
      <c r="K1081" s="6"/>
      <c r="L1081" s="6"/>
    </row>
    <row r="1082" spans="1:12" x14ac:dyDescent="0.2">
      <c r="A1082" s="477"/>
      <c r="B1082" s="135"/>
      <c r="C1082" s="136"/>
      <c r="D1082" s="137"/>
      <c r="E1082" s="138"/>
      <c r="F1082" s="137"/>
      <c r="G1082" s="127"/>
      <c r="H1082" s="143"/>
      <c r="I1082" s="143"/>
      <c r="K1082" s="6"/>
      <c r="L1082" s="6"/>
    </row>
    <row r="1083" spans="1:12" x14ac:dyDescent="0.2">
      <c r="A1083" s="477"/>
      <c r="B1083" s="135"/>
      <c r="C1083" s="136"/>
      <c r="D1083" s="137"/>
      <c r="E1083" s="138"/>
      <c r="F1083" s="137"/>
      <c r="G1083" s="127"/>
      <c r="H1083" s="143"/>
      <c r="I1083" s="143"/>
      <c r="K1083" s="6"/>
      <c r="L1083" s="6"/>
    </row>
    <row r="1084" spans="1:12" x14ac:dyDescent="0.2">
      <c r="A1084" s="477"/>
      <c r="B1084" s="135"/>
      <c r="C1084" s="136"/>
      <c r="D1084" s="137"/>
      <c r="E1084" s="138"/>
      <c r="F1084" s="137"/>
      <c r="G1084" s="127"/>
      <c r="H1084" s="143"/>
      <c r="I1084" s="143"/>
      <c r="K1084" s="6"/>
      <c r="L1084" s="6"/>
    </row>
    <row r="1085" spans="1:12" x14ac:dyDescent="0.2">
      <c r="A1085" s="477"/>
      <c r="B1085" s="135"/>
      <c r="C1085" s="136"/>
      <c r="D1085" s="137"/>
      <c r="E1085" s="138"/>
      <c r="F1085" s="137"/>
      <c r="G1085" s="127"/>
      <c r="H1085" s="143"/>
      <c r="I1085" s="143"/>
      <c r="K1085" s="6"/>
      <c r="L1085" s="6"/>
    </row>
    <row r="1086" spans="1:12" x14ac:dyDescent="0.2">
      <c r="A1086" s="477"/>
      <c r="B1086" s="135"/>
      <c r="C1086" s="136"/>
      <c r="D1086" s="137"/>
      <c r="E1086" s="138"/>
      <c r="F1086" s="137"/>
      <c r="G1086" s="127"/>
      <c r="H1086" s="143"/>
      <c r="I1086" s="143"/>
      <c r="K1086" s="6"/>
      <c r="L1086" s="6"/>
    </row>
    <row r="1087" spans="1:12" x14ac:dyDescent="0.2">
      <c r="A1087" s="477"/>
      <c r="B1087" s="135"/>
      <c r="C1087" s="136"/>
      <c r="D1087" s="137"/>
      <c r="E1087" s="138"/>
      <c r="F1087" s="137"/>
      <c r="G1087" s="127"/>
      <c r="H1087" s="143"/>
      <c r="I1087" s="143"/>
      <c r="K1087" s="6"/>
      <c r="L1087" s="6"/>
    </row>
    <row r="1088" spans="1:12" x14ac:dyDescent="0.2">
      <c r="A1088" s="477"/>
      <c r="B1088" s="135"/>
      <c r="C1088" s="136"/>
      <c r="D1088" s="137"/>
      <c r="E1088" s="138"/>
      <c r="F1088" s="137"/>
      <c r="G1088" s="127"/>
      <c r="H1088" s="143"/>
      <c r="I1088" s="143"/>
      <c r="K1088" s="6"/>
      <c r="L1088" s="6"/>
    </row>
    <row r="1089" spans="1:12" x14ac:dyDescent="0.2">
      <c r="A1089" s="477"/>
      <c r="B1089" s="135"/>
      <c r="C1089" s="136"/>
      <c r="D1089" s="137"/>
      <c r="E1089" s="138"/>
      <c r="F1089" s="137"/>
      <c r="G1089" s="127"/>
      <c r="H1089" s="143"/>
      <c r="I1089" s="143"/>
      <c r="K1089" s="6"/>
      <c r="L1089" s="6"/>
    </row>
    <row r="1090" spans="1:12" x14ac:dyDescent="0.2">
      <c r="A1090" s="477"/>
      <c r="B1090" s="135"/>
      <c r="C1090" s="136"/>
      <c r="D1090" s="137"/>
      <c r="E1090" s="138"/>
      <c r="F1090" s="137"/>
      <c r="G1090" s="127"/>
      <c r="H1090" s="143"/>
      <c r="I1090" s="143"/>
      <c r="K1090" s="6"/>
      <c r="L1090" s="6"/>
    </row>
    <row r="1091" spans="1:12" x14ac:dyDescent="0.2">
      <c r="A1091" s="477"/>
      <c r="B1091" s="135"/>
      <c r="C1091" s="136"/>
      <c r="D1091" s="137"/>
      <c r="E1091" s="138"/>
      <c r="F1091" s="137"/>
      <c r="G1091" s="127"/>
      <c r="H1091" s="143"/>
      <c r="I1091" s="143"/>
      <c r="K1091" s="6"/>
      <c r="L1091" s="6"/>
    </row>
    <row r="1092" spans="1:12" x14ac:dyDescent="0.2">
      <c r="A1092" s="477"/>
      <c r="B1092" s="135"/>
      <c r="C1092" s="136"/>
      <c r="D1092" s="137"/>
      <c r="E1092" s="138"/>
      <c r="F1092" s="137"/>
      <c r="G1092" s="127"/>
      <c r="H1092" s="143"/>
      <c r="I1092" s="143"/>
      <c r="K1092" s="6"/>
      <c r="L1092" s="6"/>
    </row>
    <row r="1093" spans="1:12" x14ac:dyDescent="0.2">
      <c r="A1093" s="477"/>
      <c r="B1093" s="135"/>
      <c r="C1093" s="136"/>
      <c r="D1093" s="137"/>
      <c r="E1093" s="138"/>
      <c r="F1093" s="137"/>
      <c r="G1093" s="127"/>
      <c r="H1093" s="143"/>
      <c r="I1093" s="143"/>
      <c r="K1093" s="6"/>
      <c r="L1093" s="6"/>
    </row>
    <row r="1094" spans="1:12" x14ac:dyDescent="0.2">
      <c r="A1094" s="477"/>
      <c r="B1094" s="135"/>
      <c r="C1094" s="136"/>
      <c r="D1094" s="137"/>
      <c r="E1094" s="138"/>
      <c r="F1094" s="137"/>
      <c r="G1094" s="127"/>
      <c r="H1094" s="143"/>
      <c r="I1094" s="143"/>
      <c r="K1094" s="6"/>
      <c r="L1094" s="6"/>
    </row>
    <row r="1095" spans="1:12" x14ac:dyDescent="0.2">
      <c r="A1095" s="477"/>
      <c r="B1095" s="135"/>
      <c r="C1095" s="136"/>
      <c r="D1095" s="137"/>
      <c r="E1095" s="138"/>
      <c r="F1095" s="137"/>
      <c r="G1095" s="127"/>
      <c r="H1095" s="143"/>
      <c r="I1095" s="143"/>
      <c r="K1095" s="6"/>
      <c r="L1095" s="6"/>
    </row>
    <row r="1096" spans="1:12" x14ac:dyDescent="0.2">
      <c r="A1096" s="477"/>
      <c r="B1096" s="135"/>
      <c r="C1096" s="136"/>
      <c r="D1096" s="137"/>
      <c r="E1096" s="138"/>
      <c r="F1096" s="137"/>
      <c r="G1096" s="127"/>
      <c r="H1096" s="143"/>
      <c r="I1096" s="143"/>
      <c r="K1096" s="6"/>
      <c r="L1096" s="6"/>
    </row>
    <row r="1097" spans="1:12" x14ac:dyDescent="0.2">
      <c r="A1097" s="477"/>
      <c r="B1097" s="135"/>
      <c r="C1097" s="136"/>
      <c r="D1097" s="137"/>
      <c r="E1097" s="138"/>
      <c r="F1097" s="137"/>
      <c r="G1097" s="127"/>
      <c r="H1097" s="143"/>
      <c r="I1097" s="143"/>
      <c r="K1097" s="6"/>
      <c r="L1097" s="6"/>
    </row>
    <row r="1098" spans="1:12" x14ac:dyDescent="0.2">
      <c r="A1098" s="477"/>
      <c r="B1098" s="135"/>
      <c r="C1098" s="136"/>
      <c r="D1098" s="137"/>
      <c r="E1098" s="138"/>
      <c r="F1098" s="137"/>
      <c r="G1098" s="127"/>
      <c r="H1098" s="143"/>
      <c r="I1098" s="143"/>
      <c r="K1098" s="6"/>
      <c r="L1098" s="6"/>
    </row>
    <row r="1099" spans="1:12" x14ac:dyDescent="0.2">
      <c r="A1099" s="477"/>
      <c r="B1099" s="135"/>
      <c r="C1099" s="136"/>
      <c r="D1099" s="137"/>
      <c r="E1099" s="138"/>
      <c r="F1099" s="137"/>
      <c r="G1099" s="127"/>
      <c r="H1099" s="143"/>
      <c r="I1099" s="143"/>
      <c r="K1099" s="6"/>
      <c r="L1099" s="6"/>
    </row>
    <row r="1100" spans="1:12" x14ac:dyDescent="0.2">
      <c r="A1100" s="477"/>
      <c r="B1100" s="135"/>
      <c r="C1100" s="136"/>
      <c r="D1100" s="137"/>
      <c r="E1100" s="138"/>
      <c r="F1100" s="137"/>
      <c r="G1100" s="127"/>
      <c r="H1100" s="143"/>
      <c r="I1100" s="143"/>
      <c r="K1100" s="6"/>
      <c r="L1100" s="6"/>
    </row>
    <row r="1101" spans="1:12" x14ac:dyDescent="0.2">
      <c r="A1101" s="477"/>
      <c r="B1101" s="135"/>
      <c r="C1101" s="136"/>
      <c r="D1101" s="137"/>
      <c r="E1101" s="138"/>
      <c r="F1101" s="137"/>
      <c r="G1101" s="127"/>
      <c r="H1101" s="143"/>
      <c r="I1101" s="143"/>
      <c r="K1101" s="6"/>
      <c r="L1101" s="6"/>
    </row>
    <row r="1102" spans="1:12" x14ac:dyDescent="0.2">
      <c r="A1102" s="477"/>
      <c r="B1102" s="135"/>
      <c r="C1102" s="136"/>
      <c r="D1102" s="137"/>
      <c r="E1102" s="138"/>
      <c r="F1102" s="137"/>
      <c r="G1102" s="127"/>
      <c r="H1102" s="143"/>
      <c r="I1102" s="143"/>
      <c r="K1102" s="6"/>
      <c r="L1102" s="6"/>
    </row>
    <row r="1103" spans="1:12" x14ac:dyDescent="0.2">
      <c r="A1103" s="477"/>
      <c r="B1103" s="135"/>
      <c r="C1103" s="136"/>
      <c r="D1103" s="137"/>
      <c r="E1103" s="138"/>
      <c r="F1103" s="137"/>
      <c r="G1103" s="127"/>
      <c r="H1103" s="143"/>
      <c r="I1103" s="143"/>
      <c r="K1103" s="6"/>
      <c r="L1103" s="6"/>
    </row>
    <row r="1104" spans="1:12" x14ac:dyDescent="0.2">
      <c r="A1104" s="477"/>
      <c r="B1104" s="135"/>
      <c r="C1104" s="136"/>
      <c r="D1104" s="137"/>
      <c r="E1104" s="138"/>
      <c r="F1104" s="137"/>
      <c r="G1104" s="127"/>
      <c r="H1104" s="143"/>
      <c r="I1104" s="143"/>
      <c r="K1104" s="6"/>
      <c r="L1104" s="6"/>
    </row>
    <row r="1105" spans="1:12" x14ac:dyDescent="0.2">
      <c r="A1105" s="477"/>
      <c r="B1105" s="135"/>
      <c r="C1105" s="136"/>
      <c r="D1105" s="137"/>
      <c r="E1105" s="138"/>
      <c r="F1105" s="137"/>
      <c r="G1105" s="127"/>
      <c r="H1105" s="143"/>
      <c r="I1105" s="143"/>
      <c r="K1105" s="6"/>
      <c r="L1105" s="6"/>
    </row>
    <row r="1106" spans="1:12" x14ac:dyDescent="0.2">
      <c r="A1106" s="477"/>
      <c r="B1106" s="135"/>
      <c r="C1106" s="136"/>
      <c r="D1106" s="137"/>
      <c r="E1106" s="138"/>
      <c r="F1106" s="137"/>
      <c r="G1106" s="127"/>
      <c r="H1106" s="143"/>
      <c r="I1106" s="143"/>
      <c r="K1106" s="6"/>
      <c r="L1106" s="6"/>
    </row>
    <row r="1107" spans="1:12" x14ac:dyDescent="0.2">
      <c r="A1107" s="477"/>
      <c r="B1107" s="135"/>
      <c r="C1107" s="136"/>
      <c r="D1107" s="137"/>
      <c r="E1107" s="138"/>
      <c r="F1107" s="137"/>
      <c r="G1107" s="127"/>
      <c r="H1107" s="143"/>
      <c r="I1107" s="143"/>
      <c r="K1107" s="6"/>
      <c r="L1107" s="6"/>
    </row>
    <row r="1108" spans="1:12" x14ac:dyDescent="0.2">
      <c r="A1108" s="477"/>
      <c r="B1108" s="135"/>
      <c r="C1108" s="136"/>
      <c r="D1108" s="137"/>
      <c r="E1108" s="138"/>
      <c r="F1108" s="137"/>
      <c r="G1108" s="127"/>
      <c r="H1108" s="143"/>
      <c r="I1108" s="143"/>
      <c r="K1108" s="6"/>
      <c r="L1108" s="6"/>
    </row>
    <row r="1109" spans="1:12" x14ac:dyDescent="0.2">
      <c r="A1109" s="477"/>
      <c r="B1109" s="135"/>
      <c r="C1109" s="136"/>
      <c r="D1109" s="137"/>
      <c r="E1109" s="138"/>
      <c r="F1109" s="137"/>
      <c r="G1109" s="127"/>
      <c r="H1109" s="143"/>
      <c r="I1109" s="143"/>
      <c r="K1109" s="6"/>
      <c r="L1109" s="6"/>
    </row>
    <row r="1110" spans="1:12" x14ac:dyDescent="0.2">
      <c r="A1110" s="477"/>
      <c r="B1110" s="135"/>
      <c r="C1110" s="136"/>
      <c r="D1110" s="137"/>
      <c r="E1110" s="138"/>
      <c r="F1110" s="137"/>
      <c r="G1110" s="127"/>
      <c r="H1110" s="143"/>
      <c r="I1110" s="143"/>
      <c r="K1110" s="6"/>
      <c r="L1110" s="6"/>
    </row>
    <row r="1111" spans="1:12" x14ac:dyDescent="0.2">
      <c r="A1111" s="477"/>
      <c r="B1111" s="135"/>
      <c r="C1111" s="136"/>
      <c r="D1111" s="137"/>
      <c r="E1111" s="138"/>
      <c r="F1111" s="137"/>
      <c r="G1111" s="127"/>
      <c r="H1111" s="143"/>
      <c r="I1111" s="143"/>
      <c r="K1111" s="6"/>
      <c r="L1111" s="6"/>
    </row>
    <row r="1112" spans="1:12" x14ac:dyDescent="0.2">
      <c r="A1112" s="477"/>
      <c r="B1112" s="135"/>
      <c r="C1112" s="136"/>
      <c r="D1112" s="137"/>
      <c r="E1112" s="138"/>
      <c r="F1112" s="137"/>
      <c r="G1112" s="127"/>
      <c r="H1112" s="143"/>
      <c r="I1112" s="143"/>
      <c r="K1112" s="6"/>
      <c r="L1112" s="6"/>
    </row>
    <row r="1113" spans="1:12" x14ac:dyDescent="0.2">
      <c r="A1113" s="477"/>
      <c r="B1113" s="135"/>
      <c r="C1113" s="136"/>
      <c r="D1113" s="137"/>
      <c r="E1113" s="138"/>
      <c r="F1113" s="137"/>
      <c r="G1113" s="127"/>
      <c r="H1113" s="143"/>
      <c r="I1113" s="143"/>
      <c r="K1113" s="6"/>
      <c r="L1113" s="6"/>
    </row>
    <row r="1114" spans="1:12" x14ac:dyDescent="0.2">
      <c r="A1114" s="477"/>
      <c r="B1114" s="135"/>
      <c r="C1114" s="136"/>
      <c r="D1114" s="137"/>
      <c r="E1114" s="138"/>
      <c r="F1114" s="137"/>
      <c r="G1114" s="127"/>
      <c r="H1114" s="143"/>
      <c r="I1114" s="143"/>
      <c r="K1114" s="6"/>
      <c r="L1114" s="6"/>
    </row>
    <row r="1115" spans="1:12" x14ac:dyDescent="0.2">
      <c r="A1115" s="477"/>
      <c r="B1115" s="135"/>
      <c r="C1115" s="136"/>
      <c r="D1115" s="137"/>
      <c r="E1115" s="138"/>
      <c r="F1115" s="137"/>
      <c r="G1115" s="127"/>
      <c r="H1115" s="143"/>
      <c r="I1115" s="143"/>
      <c r="K1115" s="6"/>
      <c r="L1115" s="6"/>
    </row>
    <row r="1116" spans="1:12" x14ac:dyDescent="0.2">
      <c r="A1116" s="477"/>
      <c r="B1116" s="135"/>
      <c r="C1116" s="136"/>
      <c r="D1116" s="137"/>
      <c r="E1116" s="138"/>
      <c r="F1116" s="137"/>
      <c r="G1116" s="127"/>
      <c r="H1116" s="143"/>
      <c r="I1116" s="143"/>
      <c r="K1116" s="6"/>
      <c r="L1116" s="6"/>
    </row>
    <row r="1117" spans="1:12" x14ac:dyDescent="0.2">
      <c r="A1117" s="477"/>
      <c r="B1117" s="135"/>
      <c r="C1117" s="136"/>
      <c r="D1117" s="137"/>
      <c r="E1117" s="138"/>
      <c r="F1117" s="137"/>
      <c r="G1117" s="127"/>
      <c r="H1117" s="143"/>
      <c r="I1117" s="143"/>
      <c r="K1117" s="6"/>
      <c r="L1117" s="6"/>
    </row>
    <row r="1118" spans="1:12" x14ac:dyDescent="0.2">
      <c r="A1118" s="477"/>
      <c r="B1118" s="135"/>
      <c r="C1118" s="136"/>
      <c r="D1118" s="137"/>
      <c r="E1118" s="138"/>
      <c r="F1118" s="137"/>
      <c r="G1118" s="127"/>
      <c r="H1118" s="143"/>
      <c r="I1118" s="143"/>
      <c r="K1118" s="6"/>
      <c r="L1118" s="6"/>
    </row>
    <row r="1119" spans="1:12" x14ac:dyDescent="0.2">
      <c r="A1119" s="477"/>
      <c r="B1119" s="135"/>
      <c r="C1119" s="136"/>
      <c r="D1119" s="137"/>
      <c r="E1119" s="138"/>
      <c r="F1119" s="137"/>
      <c r="G1119" s="127"/>
      <c r="H1119" s="143"/>
      <c r="I1119" s="143"/>
      <c r="K1119" s="6"/>
      <c r="L1119" s="6"/>
    </row>
    <row r="1120" spans="1:12" x14ac:dyDescent="0.2">
      <c r="A1120" s="477"/>
      <c r="B1120" s="135"/>
      <c r="C1120" s="136"/>
      <c r="D1120" s="137"/>
      <c r="E1120" s="138"/>
      <c r="F1120" s="137"/>
      <c r="G1120" s="127"/>
      <c r="H1120" s="143"/>
      <c r="I1120" s="143"/>
      <c r="K1120" s="6"/>
      <c r="L1120" s="6"/>
    </row>
    <row r="1121" spans="1:12" x14ac:dyDescent="0.2">
      <c r="A1121" s="477"/>
      <c r="B1121" s="135"/>
      <c r="C1121" s="136"/>
      <c r="D1121" s="137"/>
      <c r="E1121" s="138"/>
      <c r="F1121" s="137"/>
      <c r="G1121" s="127"/>
      <c r="H1121" s="143"/>
      <c r="I1121" s="143"/>
      <c r="K1121" s="6"/>
      <c r="L1121" s="6"/>
    </row>
    <row r="1122" spans="1:12" x14ac:dyDescent="0.2">
      <c r="A1122" s="477"/>
      <c r="B1122" s="135"/>
      <c r="C1122" s="136"/>
      <c r="D1122" s="137"/>
      <c r="E1122" s="138"/>
      <c r="F1122" s="137"/>
      <c r="G1122" s="127"/>
      <c r="H1122" s="143"/>
      <c r="I1122" s="143"/>
      <c r="K1122" s="6"/>
      <c r="L1122" s="6"/>
    </row>
    <row r="1123" spans="1:12" x14ac:dyDescent="0.2">
      <c r="A1123" s="477"/>
      <c r="B1123" s="135"/>
      <c r="C1123" s="136"/>
      <c r="D1123" s="137"/>
      <c r="E1123" s="138"/>
      <c r="F1123" s="137"/>
      <c r="G1123" s="127"/>
      <c r="H1123" s="143"/>
      <c r="I1123" s="143"/>
      <c r="K1123" s="6"/>
      <c r="L1123" s="6"/>
    </row>
    <row r="1124" spans="1:12" x14ac:dyDescent="0.2">
      <c r="A1124" s="477"/>
      <c r="B1124" s="135"/>
      <c r="C1124" s="136"/>
      <c r="D1124" s="137"/>
      <c r="E1124" s="138"/>
      <c r="F1124" s="137"/>
      <c r="G1124" s="127"/>
      <c r="H1124" s="143"/>
      <c r="I1124" s="143"/>
      <c r="K1124" s="6"/>
      <c r="L1124" s="6"/>
    </row>
    <row r="1125" spans="1:12" x14ac:dyDescent="0.2">
      <c r="A1125" s="477"/>
      <c r="B1125" s="135"/>
      <c r="C1125" s="136"/>
      <c r="D1125" s="137"/>
      <c r="E1125" s="138"/>
      <c r="F1125" s="137"/>
      <c r="G1125" s="127"/>
      <c r="H1125" s="143"/>
      <c r="I1125" s="143"/>
      <c r="K1125" s="6"/>
      <c r="L1125" s="6"/>
    </row>
    <row r="1126" spans="1:12" x14ac:dyDescent="0.2">
      <c r="A1126" s="477"/>
      <c r="B1126" s="135"/>
      <c r="C1126" s="136"/>
      <c r="D1126" s="137"/>
      <c r="E1126" s="138"/>
      <c r="F1126" s="137"/>
      <c r="G1126" s="127"/>
      <c r="H1126" s="143"/>
      <c r="I1126" s="143"/>
      <c r="K1126" s="6"/>
      <c r="L1126" s="6"/>
    </row>
    <row r="1127" spans="1:12" x14ac:dyDescent="0.2">
      <c r="A1127" s="477"/>
      <c r="B1127" s="135"/>
      <c r="C1127" s="136"/>
      <c r="D1127" s="137"/>
      <c r="E1127" s="138"/>
      <c r="F1127" s="137"/>
      <c r="G1127" s="127"/>
      <c r="H1127" s="143"/>
      <c r="I1127" s="143"/>
      <c r="K1127" s="6"/>
      <c r="L1127" s="6"/>
    </row>
    <row r="1128" spans="1:12" x14ac:dyDescent="0.2">
      <c r="A1128" s="477"/>
      <c r="B1128" s="135"/>
      <c r="C1128" s="136"/>
      <c r="D1128" s="137"/>
      <c r="E1128" s="138"/>
      <c r="F1128" s="137"/>
      <c r="G1128" s="127"/>
      <c r="H1128" s="143"/>
      <c r="I1128" s="143"/>
      <c r="K1128" s="6"/>
      <c r="L1128" s="6"/>
    </row>
    <row r="1129" spans="1:12" x14ac:dyDescent="0.2">
      <c r="A1129" s="477"/>
      <c r="B1129" s="135"/>
      <c r="C1129" s="136"/>
      <c r="D1129" s="137"/>
      <c r="E1129" s="138"/>
      <c r="F1129" s="137"/>
      <c r="G1129" s="127"/>
      <c r="H1129" s="143"/>
      <c r="I1129" s="143"/>
      <c r="K1129" s="6"/>
      <c r="L1129" s="6"/>
    </row>
    <row r="1130" spans="1:12" x14ac:dyDescent="0.2">
      <c r="A1130" s="477"/>
      <c r="B1130" s="135"/>
      <c r="C1130" s="136"/>
      <c r="D1130" s="137"/>
      <c r="E1130" s="138"/>
      <c r="F1130" s="137"/>
      <c r="G1130" s="127"/>
      <c r="H1130" s="143"/>
      <c r="I1130" s="143"/>
      <c r="K1130" s="6"/>
      <c r="L1130" s="6"/>
    </row>
    <row r="1131" spans="1:12" x14ac:dyDescent="0.2">
      <c r="A1131" s="477"/>
      <c r="B1131" s="135"/>
      <c r="C1131" s="136"/>
      <c r="D1131" s="137"/>
      <c r="E1131" s="138"/>
      <c r="F1131" s="137"/>
      <c r="G1131" s="127"/>
      <c r="H1131" s="143"/>
      <c r="I1131" s="143"/>
      <c r="K1131" s="6"/>
      <c r="L1131" s="6"/>
    </row>
    <row r="1132" spans="1:12" x14ac:dyDescent="0.2">
      <c r="A1132" s="477"/>
      <c r="B1132" s="135"/>
      <c r="C1132" s="136"/>
      <c r="D1132" s="137"/>
      <c r="E1132" s="138"/>
      <c r="F1132" s="137"/>
      <c r="G1132" s="127"/>
      <c r="H1132" s="143"/>
      <c r="I1132" s="143"/>
      <c r="K1132" s="6"/>
      <c r="L1132" s="6"/>
    </row>
    <row r="1133" spans="1:12" x14ac:dyDescent="0.2">
      <c r="A1133" s="477"/>
      <c r="B1133" s="135"/>
      <c r="C1133" s="136"/>
      <c r="D1133" s="137"/>
      <c r="E1133" s="138"/>
      <c r="F1133" s="137"/>
      <c r="G1133" s="127"/>
      <c r="H1133" s="143"/>
      <c r="I1133" s="143"/>
      <c r="K1133" s="6"/>
      <c r="L1133" s="6"/>
    </row>
    <row r="1134" spans="1:12" x14ac:dyDescent="0.2">
      <c r="A1134" s="477"/>
      <c r="B1134" s="135"/>
      <c r="C1134" s="136"/>
      <c r="D1134" s="137"/>
      <c r="E1134" s="138"/>
      <c r="F1134" s="137"/>
      <c r="G1134" s="127"/>
      <c r="H1134" s="143"/>
      <c r="I1134" s="143"/>
      <c r="K1134" s="6"/>
      <c r="L1134" s="6"/>
    </row>
    <row r="1135" spans="1:12" x14ac:dyDescent="0.2">
      <c r="A1135" s="477"/>
      <c r="B1135" s="135"/>
      <c r="C1135" s="136"/>
      <c r="D1135" s="137"/>
      <c r="E1135" s="138"/>
      <c r="F1135" s="137"/>
      <c r="G1135" s="127"/>
      <c r="H1135" s="143"/>
      <c r="I1135" s="143"/>
      <c r="K1135" s="6"/>
      <c r="L1135" s="6"/>
    </row>
    <row r="1136" spans="1:12" x14ac:dyDescent="0.2">
      <c r="A1136" s="477"/>
      <c r="B1136" s="135"/>
      <c r="C1136" s="136"/>
      <c r="D1136" s="137"/>
      <c r="E1136" s="138"/>
      <c r="F1136" s="137"/>
      <c r="G1136" s="127"/>
      <c r="H1136" s="143"/>
      <c r="I1136" s="143"/>
      <c r="K1136" s="6"/>
      <c r="L1136" s="6"/>
    </row>
    <row r="1137" spans="1:12" x14ac:dyDescent="0.2">
      <c r="A1137" s="477"/>
      <c r="B1137" s="135"/>
      <c r="C1137" s="136"/>
      <c r="D1137" s="137"/>
      <c r="E1137" s="138"/>
      <c r="F1137" s="137"/>
      <c r="G1137" s="127"/>
      <c r="H1137" s="143"/>
      <c r="I1137" s="143"/>
      <c r="K1137" s="6"/>
      <c r="L1137" s="6"/>
    </row>
    <row r="1138" spans="1:12" x14ac:dyDescent="0.2">
      <c r="A1138" s="477"/>
      <c r="B1138" s="135"/>
      <c r="C1138" s="136"/>
      <c r="D1138" s="137"/>
      <c r="E1138" s="138"/>
      <c r="F1138" s="137"/>
      <c r="G1138" s="127"/>
      <c r="H1138" s="143"/>
      <c r="I1138" s="143"/>
      <c r="K1138" s="6"/>
      <c r="L1138" s="6"/>
    </row>
    <row r="1139" spans="1:12" x14ac:dyDescent="0.2">
      <c r="A1139" s="477"/>
      <c r="B1139" s="135"/>
      <c r="C1139" s="136"/>
      <c r="D1139" s="137"/>
      <c r="E1139" s="138"/>
      <c r="F1139" s="137"/>
      <c r="G1139" s="127"/>
      <c r="H1139" s="143"/>
      <c r="I1139" s="143"/>
      <c r="K1139" s="6"/>
      <c r="L1139" s="6"/>
    </row>
    <row r="1140" spans="1:12" x14ac:dyDescent="0.2">
      <c r="A1140" s="477"/>
      <c r="B1140" s="135"/>
      <c r="C1140" s="136"/>
      <c r="D1140" s="137"/>
      <c r="E1140" s="138"/>
      <c r="F1140" s="137"/>
      <c r="G1140" s="127"/>
      <c r="H1140" s="143"/>
      <c r="I1140" s="143"/>
      <c r="K1140" s="6"/>
      <c r="L1140" s="6"/>
    </row>
    <row r="1141" spans="1:12" x14ac:dyDescent="0.2">
      <c r="A1141" s="477"/>
      <c r="B1141" s="135"/>
      <c r="C1141" s="136"/>
      <c r="D1141" s="137"/>
      <c r="E1141" s="138"/>
      <c r="F1141" s="137"/>
      <c r="G1141" s="127"/>
      <c r="H1141" s="143"/>
      <c r="I1141" s="143"/>
      <c r="K1141" s="6"/>
      <c r="L1141" s="6"/>
    </row>
    <row r="1142" spans="1:12" x14ac:dyDescent="0.2">
      <c r="A1142" s="477"/>
      <c r="B1142" s="135"/>
      <c r="C1142" s="136"/>
      <c r="D1142" s="137"/>
      <c r="E1142" s="138"/>
      <c r="F1142" s="137"/>
      <c r="G1142" s="127"/>
      <c r="H1142" s="143"/>
      <c r="I1142" s="143"/>
      <c r="K1142" s="6"/>
      <c r="L1142" s="6"/>
    </row>
    <row r="1143" spans="1:12" x14ac:dyDescent="0.2">
      <c r="A1143" s="477"/>
      <c r="B1143" s="135"/>
      <c r="C1143" s="136"/>
      <c r="D1143" s="137"/>
      <c r="E1143" s="138"/>
      <c r="F1143" s="137"/>
      <c r="G1143" s="127"/>
      <c r="H1143" s="143"/>
      <c r="I1143" s="143"/>
      <c r="K1143" s="6"/>
      <c r="L1143" s="6"/>
    </row>
    <row r="1144" spans="1:12" x14ac:dyDescent="0.2">
      <c r="A1144" s="477"/>
      <c r="B1144" s="135"/>
      <c r="C1144" s="136"/>
      <c r="D1144" s="137"/>
      <c r="E1144" s="138"/>
      <c r="F1144" s="137"/>
      <c r="G1144" s="127"/>
      <c r="H1144" s="143"/>
      <c r="I1144" s="143"/>
      <c r="K1144" s="6"/>
      <c r="L1144" s="6"/>
    </row>
    <row r="1145" spans="1:12" x14ac:dyDescent="0.2">
      <c r="A1145" s="477"/>
      <c r="B1145" s="135"/>
      <c r="C1145" s="136"/>
      <c r="D1145" s="137"/>
      <c r="E1145" s="138"/>
      <c r="F1145" s="137"/>
      <c r="G1145" s="127"/>
      <c r="H1145" s="143"/>
      <c r="I1145" s="143"/>
      <c r="K1145" s="6"/>
      <c r="L1145" s="6"/>
    </row>
    <row r="1146" spans="1:12" x14ac:dyDescent="0.2">
      <c r="A1146" s="477"/>
      <c r="B1146" s="135"/>
      <c r="C1146" s="136"/>
      <c r="D1146" s="137"/>
      <c r="E1146" s="138"/>
      <c r="F1146" s="137"/>
      <c r="G1146" s="127"/>
      <c r="H1146" s="143"/>
      <c r="I1146" s="143"/>
      <c r="K1146" s="6"/>
      <c r="L1146" s="6"/>
    </row>
    <row r="1147" spans="1:12" x14ac:dyDescent="0.2">
      <c r="A1147" s="477"/>
      <c r="B1147" s="135"/>
      <c r="C1147" s="136"/>
      <c r="D1147" s="137"/>
      <c r="E1147" s="138"/>
      <c r="F1147" s="137"/>
      <c r="G1147" s="127"/>
      <c r="H1147" s="143"/>
      <c r="I1147" s="143"/>
      <c r="K1147" s="6"/>
      <c r="L1147" s="6"/>
    </row>
    <row r="1148" spans="1:12" x14ac:dyDescent="0.2">
      <c r="A1148" s="477"/>
      <c r="B1148" s="135"/>
      <c r="C1148" s="136"/>
      <c r="D1148" s="137"/>
      <c r="E1148" s="138"/>
      <c r="F1148" s="137"/>
      <c r="G1148" s="127"/>
      <c r="H1148" s="143"/>
      <c r="I1148" s="143"/>
      <c r="K1148" s="6"/>
      <c r="L1148" s="6"/>
    </row>
    <row r="1149" spans="1:12" x14ac:dyDescent="0.2">
      <c r="A1149" s="477"/>
      <c r="B1149" s="135"/>
      <c r="C1149" s="136"/>
      <c r="D1149" s="137"/>
      <c r="E1149" s="138"/>
      <c r="F1149" s="137"/>
      <c r="G1149" s="127"/>
      <c r="H1149" s="143"/>
      <c r="I1149" s="143"/>
      <c r="K1149" s="6"/>
      <c r="L1149" s="6"/>
    </row>
    <row r="1150" spans="1:12" x14ac:dyDescent="0.2">
      <c r="A1150" s="477"/>
      <c r="B1150" s="135"/>
      <c r="C1150" s="136"/>
      <c r="D1150" s="137"/>
      <c r="E1150" s="138"/>
      <c r="F1150" s="137"/>
      <c r="G1150" s="127"/>
      <c r="H1150" s="143"/>
      <c r="I1150" s="143"/>
      <c r="K1150" s="6"/>
      <c r="L1150" s="6"/>
    </row>
    <row r="1151" spans="1:12" x14ac:dyDescent="0.2">
      <c r="A1151" s="477"/>
      <c r="B1151" s="135"/>
      <c r="C1151" s="136"/>
      <c r="D1151" s="137"/>
      <c r="E1151" s="138"/>
      <c r="F1151" s="137"/>
      <c r="G1151" s="127"/>
      <c r="H1151" s="143"/>
      <c r="I1151" s="143"/>
      <c r="K1151" s="6"/>
      <c r="L1151" s="6"/>
    </row>
    <row r="1152" spans="1:12" x14ac:dyDescent="0.2">
      <c r="A1152" s="477"/>
      <c r="B1152" s="135"/>
      <c r="C1152" s="136"/>
      <c r="D1152" s="137"/>
      <c r="E1152" s="138"/>
      <c r="F1152" s="137"/>
      <c r="G1152" s="127"/>
      <c r="H1152" s="143"/>
      <c r="I1152" s="143"/>
      <c r="K1152" s="6"/>
      <c r="L1152" s="6"/>
    </row>
    <row r="1153" spans="1:12" x14ac:dyDescent="0.2">
      <c r="A1153" s="477"/>
      <c r="B1153" s="135"/>
      <c r="C1153" s="136"/>
      <c r="D1153" s="137"/>
      <c r="E1153" s="138"/>
      <c r="F1153" s="137"/>
      <c r="G1153" s="127"/>
      <c r="H1153" s="143"/>
      <c r="I1153" s="143"/>
      <c r="K1153" s="6"/>
      <c r="L1153" s="6"/>
    </row>
    <row r="1154" spans="1:12" x14ac:dyDescent="0.2">
      <c r="A1154" s="477"/>
      <c r="B1154" s="135"/>
      <c r="C1154" s="136"/>
      <c r="D1154" s="137"/>
      <c r="E1154" s="138"/>
      <c r="F1154" s="137"/>
      <c r="G1154" s="127"/>
      <c r="H1154" s="143"/>
      <c r="I1154" s="143"/>
      <c r="K1154" s="6"/>
      <c r="L1154" s="6"/>
    </row>
    <row r="1155" spans="1:12" x14ac:dyDescent="0.2">
      <c r="A1155" s="477"/>
      <c r="B1155" s="135"/>
      <c r="C1155" s="136"/>
      <c r="D1155" s="137"/>
      <c r="E1155" s="138"/>
      <c r="F1155" s="137"/>
      <c r="G1155" s="127"/>
      <c r="H1155" s="143"/>
      <c r="I1155" s="143"/>
      <c r="K1155" s="6"/>
      <c r="L1155" s="6"/>
    </row>
    <row r="1156" spans="1:12" x14ac:dyDescent="0.2">
      <c r="A1156" s="477"/>
      <c r="B1156" s="135"/>
      <c r="C1156" s="136"/>
      <c r="D1156" s="137"/>
      <c r="E1156" s="138"/>
      <c r="F1156" s="137"/>
      <c r="G1156" s="127"/>
      <c r="H1156" s="143"/>
      <c r="I1156" s="143"/>
      <c r="K1156" s="6"/>
      <c r="L1156" s="6"/>
    </row>
    <row r="1157" spans="1:12" x14ac:dyDescent="0.2">
      <c r="A1157" s="477"/>
      <c r="B1157" s="135"/>
      <c r="C1157" s="136"/>
      <c r="D1157" s="137"/>
      <c r="E1157" s="138"/>
      <c r="F1157" s="137"/>
      <c r="G1157" s="127"/>
      <c r="H1157" s="143"/>
      <c r="I1157" s="143"/>
      <c r="K1157" s="6"/>
      <c r="L1157" s="6"/>
    </row>
    <row r="1158" spans="1:12" x14ac:dyDescent="0.2">
      <c r="A1158" s="477"/>
      <c r="B1158" s="135"/>
      <c r="C1158" s="136"/>
      <c r="D1158" s="137"/>
      <c r="E1158" s="138"/>
      <c r="F1158" s="137"/>
      <c r="G1158" s="127"/>
      <c r="H1158" s="143"/>
      <c r="I1158" s="143"/>
      <c r="K1158" s="6"/>
      <c r="L1158" s="6"/>
    </row>
    <row r="1159" spans="1:12" x14ac:dyDescent="0.2">
      <c r="A1159" s="477"/>
      <c r="B1159" s="135"/>
      <c r="C1159" s="136"/>
      <c r="D1159" s="137"/>
      <c r="E1159" s="138"/>
      <c r="F1159" s="137"/>
      <c r="G1159" s="127"/>
      <c r="H1159" s="143"/>
      <c r="I1159" s="143"/>
      <c r="K1159" s="6"/>
      <c r="L1159" s="6"/>
    </row>
    <row r="1160" spans="1:12" x14ac:dyDescent="0.2">
      <c r="A1160" s="477"/>
      <c r="B1160" s="135"/>
      <c r="C1160" s="136"/>
      <c r="D1160" s="137"/>
      <c r="E1160" s="138"/>
      <c r="F1160" s="137"/>
      <c r="G1160" s="127"/>
      <c r="H1160" s="143"/>
      <c r="I1160" s="143"/>
      <c r="K1160" s="6"/>
      <c r="L1160" s="6"/>
    </row>
    <row r="1161" spans="1:12" x14ac:dyDescent="0.2">
      <c r="A1161" s="477"/>
      <c r="B1161" s="135"/>
      <c r="C1161" s="136"/>
      <c r="D1161" s="137"/>
      <c r="E1161" s="138"/>
      <c r="F1161" s="137"/>
      <c r="G1161" s="127"/>
      <c r="H1161" s="143"/>
      <c r="I1161" s="143"/>
      <c r="K1161" s="6"/>
      <c r="L1161" s="6"/>
    </row>
    <row r="1162" spans="1:12" x14ac:dyDescent="0.2">
      <c r="A1162" s="477"/>
      <c r="B1162" s="135"/>
      <c r="C1162" s="136"/>
      <c r="D1162" s="137"/>
      <c r="E1162" s="138"/>
      <c r="F1162" s="137"/>
      <c r="G1162" s="127"/>
      <c r="H1162" s="143"/>
      <c r="I1162" s="143"/>
      <c r="K1162" s="6"/>
      <c r="L1162" s="6"/>
    </row>
    <row r="1163" spans="1:12" x14ac:dyDescent="0.2">
      <c r="A1163" s="477"/>
      <c r="B1163" s="135"/>
      <c r="C1163" s="136"/>
      <c r="D1163" s="137"/>
      <c r="E1163" s="138"/>
      <c r="F1163" s="137"/>
      <c r="G1163" s="127"/>
      <c r="H1163" s="143"/>
      <c r="I1163" s="143"/>
      <c r="K1163" s="6"/>
      <c r="L1163" s="6"/>
    </row>
    <row r="1164" spans="1:12" x14ac:dyDescent="0.2">
      <c r="A1164" s="477"/>
      <c r="B1164" s="135"/>
      <c r="C1164" s="136"/>
      <c r="D1164" s="137"/>
      <c r="E1164" s="138"/>
      <c r="F1164" s="137"/>
      <c r="G1164" s="127"/>
      <c r="H1164" s="143"/>
      <c r="I1164" s="143"/>
      <c r="K1164" s="6"/>
      <c r="L1164" s="6"/>
    </row>
    <row r="1165" spans="1:12" x14ac:dyDescent="0.2">
      <c r="A1165" s="477"/>
      <c r="B1165" s="135"/>
      <c r="C1165" s="136"/>
      <c r="D1165" s="137"/>
      <c r="E1165" s="138"/>
      <c r="F1165" s="137"/>
      <c r="G1165" s="127"/>
      <c r="H1165" s="143"/>
      <c r="I1165" s="143"/>
      <c r="K1165" s="6"/>
      <c r="L1165" s="6"/>
    </row>
    <row r="1166" spans="1:12" x14ac:dyDescent="0.2">
      <c r="A1166" s="477"/>
      <c r="B1166" s="135"/>
      <c r="C1166" s="136"/>
      <c r="D1166" s="137"/>
      <c r="E1166" s="138"/>
      <c r="F1166" s="137"/>
      <c r="G1166" s="127"/>
      <c r="H1166" s="143"/>
      <c r="I1166" s="143"/>
      <c r="K1166" s="6"/>
      <c r="L1166" s="6"/>
    </row>
    <row r="1167" spans="1:12" x14ac:dyDescent="0.2">
      <c r="A1167" s="477"/>
      <c r="B1167" s="135"/>
      <c r="C1167" s="136"/>
      <c r="D1167" s="137"/>
      <c r="E1167" s="138"/>
      <c r="F1167" s="137"/>
      <c r="G1167" s="127"/>
      <c r="H1167" s="143"/>
      <c r="I1167" s="143"/>
      <c r="K1167" s="6"/>
      <c r="L1167" s="6"/>
    </row>
    <row r="1168" spans="1:12" x14ac:dyDescent="0.2">
      <c r="A1168" s="477"/>
      <c r="B1168" s="135"/>
      <c r="C1168" s="136"/>
      <c r="D1168" s="137"/>
      <c r="E1168" s="138"/>
      <c r="F1168" s="137"/>
      <c r="G1168" s="127"/>
      <c r="H1168" s="143"/>
      <c r="I1168" s="143"/>
      <c r="K1168" s="6"/>
      <c r="L1168" s="6"/>
    </row>
    <row r="1169" spans="1:12" x14ac:dyDescent="0.2">
      <c r="A1169" s="477"/>
      <c r="B1169" s="135"/>
      <c r="C1169" s="136"/>
      <c r="D1169" s="137"/>
      <c r="E1169" s="138"/>
      <c r="F1169" s="137"/>
      <c r="G1169" s="127"/>
      <c r="H1169" s="143"/>
      <c r="I1169" s="143"/>
      <c r="K1169" s="6"/>
      <c r="L1169" s="6"/>
    </row>
    <row r="1170" spans="1:12" x14ac:dyDescent="0.2">
      <c r="A1170" s="477"/>
      <c r="B1170" s="135"/>
      <c r="C1170" s="136"/>
      <c r="D1170" s="137"/>
      <c r="E1170" s="138"/>
      <c r="F1170" s="137"/>
      <c r="G1170" s="127"/>
      <c r="H1170" s="143"/>
      <c r="I1170" s="143"/>
      <c r="K1170" s="6"/>
      <c r="L1170" s="6"/>
    </row>
    <row r="1171" spans="1:12" x14ac:dyDescent="0.2">
      <c r="A1171" s="477"/>
      <c r="B1171" s="135"/>
      <c r="C1171" s="136"/>
      <c r="D1171" s="137"/>
      <c r="E1171" s="138"/>
      <c r="F1171" s="137"/>
      <c r="G1171" s="127"/>
      <c r="H1171" s="143"/>
      <c r="I1171" s="143"/>
      <c r="K1171" s="6"/>
      <c r="L1171" s="6"/>
    </row>
    <row r="1172" spans="1:12" x14ac:dyDescent="0.2">
      <c r="A1172" s="477"/>
      <c r="B1172" s="135"/>
      <c r="C1172" s="136"/>
      <c r="D1172" s="137"/>
      <c r="E1172" s="138"/>
      <c r="F1172" s="137"/>
      <c r="G1172" s="127"/>
      <c r="H1172" s="143"/>
      <c r="I1172" s="143"/>
      <c r="K1172" s="6"/>
      <c r="L1172" s="6"/>
    </row>
    <row r="1173" spans="1:12" x14ac:dyDescent="0.2">
      <c r="A1173" s="477"/>
      <c r="B1173" s="135"/>
      <c r="C1173" s="136"/>
      <c r="D1173" s="137"/>
      <c r="E1173" s="138"/>
      <c r="F1173" s="137"/>
      <c r="G1173" s="127"/>
      <c r="H1173" s="143"/>
      <c r="I1173" s="143"/>
      <c r="K1173" s="6"/>
      <c r="L1173" s="6"/>
    </row>
    <row r="1174" spans="1:12" x14ac:dyDescent="0.2">
      <c r="A1174" s="477"/>
      <c r="B1174" s="135"/>
      <c r="C1174" s="136"/>
      <c r="D1174" s="137"/>
      <c r="E1174" s="138"/>
      <c r="F1174" s="137"/>
      <c r="G1174" s="127"/>
      <c r="H1174" s="143"/>
      <c r="I1174" s="143"/>
      <c r="K1174" s="6"/>
      <c r="L1174" s="6"/>
    </row>
    <row r="1175" spans="1:12" x14ac:dyDescent="0.2">
      <c r="A1175" s="477"/>
      <c r="B1175" s="135"/>
      <c r="C1175" s="136"/>
      <c r="D1175" s="137"/>
      <c r="E1175" s="138"/>
      <c r="F1175" s="137"/>
      <c r="G1175" s="127"/>
      <c r="H1175" s="143"/>
      <c r="I1175" s="143"/>
      <c r="K1175" s="6"/>
      <c r="L1175" s="6"/>
    </row>
    <row r="1176" spans="1:12" x14ac:dyDescent="0.2">
      <c r="A1176" s="477"/>
      <c r="B1176" s="135"/>
      <c r="C1176" s="136"/>
      <c r="D1176" s="137"/>
      <c r="E1176" s="138"/>
      <c r="F1176" s="137"/>
      <c r="G1176" s="127"/>
      <c r="H1176" s="143"/>
      <c r="I1176" s="143"/>
      <c r="K1176" s="6"/>
      <c r="L1176" s="6"/>
    </row>
    <row r="1177" spans="1:12" x14ac:dyDescent="0.2">
      <c r="A1177" s="477"/>
      <c r="B1177" s="135"/>
      <c r="C1177" s="136"/>
      <c r="D1177" s="137"/>
      <c r="E1177" s="138"/>
      <c r="F1177" s="137"/>
      <c r="G1177" s="127"/>
      <c r="H1177" s="143"/>
      <c r="I1177" s="143"/>
      <c r="K1177" s="6"/>
      <c r="L1177" s="6"/>
    </row>
    <row r="1178" spans="1:12" x14ac:dyDescent="0.2">
      <c r="A1178" s="477"/>
      <c r="B1178" s="135"/>
      <c r="C1178" s="136"/>
      <c r="D1178" s="137"/>
      <c r="E1178" s="138"/>
      <c r="F1178" s="137"/>
      <c r="G1178" s="127"/>
      <c r="H1178" s="143"/>
      <c r="I1178" s="143"/>
      <c r="K1178" s="6"/>
      <c r="L1178" s="6"/>
    </row>
    <row r="1179" spans="1:12" x14ac:dyDescent="0.2">
      <c r="A1179" s="477"/>
      <c r="B1179" s="135"/>
      <c r="C1179" s="136"/>
      <c r="D1179" s="137"/>
      <c r="E1179" s="138"/>
      <c r="F1179" s="137"/>
      <c r="G1179" s="127"/>
      <c r="H1179" s="143"/>
      <c r="I1179" s="143"/>
      <c r="K1179" s="6"/>
      <c r="L1179" s="6"/>
    </row>
    <row r="1180" spans="1:12" x14ac:dyDescent="0.2">
      <c r="A1180" s="477"/>
      <c r="B1180" s="135"/>
      <c r="C1180" s="136"/>
      <c r="D1180" s="137"/>
      <c r="E1180" s="138"/>
      <c r="F1180" s="137"/>
      <c r="G1180" s="127"/>
      <c r="H1180" s="143"/>
      <c r="I1180" s="143"/>
      <c r="K1180" s="6"/>
      <c r="L1180" s="6"/>
    </row>
    <row r="1181" spans="1:12" x14ac:dyDescent="0.2">
      <c r="A1181" s="477"/>
      <c r="B1181" s="135"/>
      <c r="C1181" s="136"/>
      <c r="D1181" s="137"/>
      <c r="E1181" s="138"/>
      <c r="F1181" s="137"/>
      <c r="G1181" s="127"/>
      <c r="H1181" s="143"/>
      <c r="I1181" s="143"/>
      <c r="K1181" s="6"/>
      <c r="L1181" s="6"/>
    </row>
    <row r="1182" spans="1:12" x14ac:dyDescent="0.2">
      <c r="A1182" s="477"/>
      <c r="B1182" s="135"/>
      <c r="C1182" s="136"/>
      <c r="D1182" s="137"/>
      <c r="E1182" s="138"/>
      <c r="F1182" s="137"/>
      <c r="G1182" s="127"/>
      <c r="H1182" s="143"/>
      <c r="I1182" s="143"/>
      <c r="K1182" s="6"/>
      <c r="L1182" s="6"/>
    </row>
    <row r="1183" spans="1:12" x14ac:dyDescent="0.2">
      <c r="A1183" s="477"/>
      <c r="B1183" s="135"/>
      <c r="C1183" s="136"/>
      <c r="D1183" s="137"/>
      <c r="E1183" s="138"/>
      <c r="F1183" s="137"/>
      <c r="G1183" s="127"/>
      <c r="H1183" s="143"/>
      <c r="I1183" s="143"/>
      <c r="K1183" s="6"/>
      <c r="L1183" s="6"/>
    </row>
    <row r="1184" spans="1:12" x14ac:dyDescent="0.2">
      <c r="A1184" s="477"/>
      <c r="B1184" s="135"/>
      <c r="C1184" s="136"/>
      <c r="D1184" s="137"/>
      <c r="E1184" s="138"/>
      <c r="F1184" s="137"/>
      <c r="G1184" s="127"/>
      <c r="H1184" s="143"/>
      <c r="I1184" s="143"/>
      <c r="K1184" s="6"/>
      <c r="L1184" s="6"/>
    </row>
    <row r="1185" spans="1:12" x14ac:dyDescent="0.2">
      <c r="A1185" s="477"/>
      <c r="B1185" s="135"/>
      <c r="C1185" s="136"/>
      <c r="D1185" s="137"/>
      <c r="E1185" s="138"/>
      <c r="F1185" s="137"/>
      <c r="G1185" s="127"/>
      <c r="H1185" s="143"/>
      <c r="I1185" s="143"/>
      <c r="K1185" s="6"/>
      <c r="L1185" s="6"/>
    </row>
    <row r="1186" spans="1:12" x14ac:dyDescent="0.2">
      <c r="A1186" s="477"/>
      <c r="B1186" s="135"/>
      <c r="C1186" s="136"/>
      <c r="D1186" s="137"/>
      <c r="E1186" s="138"/>
      <c r="F1186" s="137"/>
      <c r="G1186" s="127"/>
      <c r="H1186" s="143"/>
      <c r="I1186" s="143"/>
      <c r="K1186" s="6"/>
      <c r="L1186" s="6"/>
    </row>
    <row r="1187" spans="1:12" x14ac:dyDescent="0.2">
      <c r="A1187" s="477"/>
      <c r="B1187" s="135"/>
      <c r="C1187" s="136"/>
      <c r="D1187" s="137"/>
      <c r="E1187" s="138"/>
      <c r="F1187" s="137"/>
      <c r="G1187" s="127"/>
      <c r="H1187" s="143"/>
      <c r="I1187" s="143"/>
      <c r="K1187" s="6"/>
      <c r="L1187" s="6"/>
    </row>
    <row r="1188" spans="1:12" x14ac:dyDescent="0.2">
      <c r="A1188" s="477"/>
      <c r="B1188" s="135"/>
      <c r="C1188" s="136"/>
      <c r="D1188" s="137"/>
      <c r="E1188" s="138"/>
      <c r="F1188" s="137"/>
      <c r="G1188" s="127"/>
      <c r="H1188" s="143"/>
      <c r="I1188" s="143"/>
      <c r="K1188" s="6"/>
      <c r="L1188" s="6"/>
    </row>
    <row r="1189" spans="1:12" x14ac:dyDescent="0.2">
      <c r="A1189" s="477"/>
      <c r="B1189" s="135"/>
      <c r="C1189" s="136"/>
      <c r="D1189" s="137"/>
      <c r="E1189" s="138"/>
      <c r="F1189" s="137"/>
      <c r="G1189" s="127"/>
      <c r="H1189" s="143"/>
      <c r="I1189" s="143"/>
      <c r="K1189" s="6"/>
      <c r="L1189" s="6"/>
    </row>
    <row r="1190" spans="1:12" x14ac:dyDescent="0.2">
      <c r="A1190" s="477"/>
      <c r="B1190" s="135"/>
      <c r="C1190" s="136"/>
      <c r="D1190" s="137"/>
      <c r="E1190" s="138"/>
      <c r="F1190" s="137"/>
      <c r="G1190" s="127"/>
      <c r="H1190" s="143"/>
      <c r="I1190" s="143"/>
      <c r="K1190" s="6"/>
      <c r="L1190" s="6"/>
    </row>
    <row r="1191" spans="1:12" x14ac:dyDescent="0.2">
      <c r="A1191" s="477"/>
      <c r="B1191" s="135"/>
      <c r="C1191" s="136"/>
      <c r="D1191" s="137"/>
      <c r="E1191" s="138"/>
      <c r="F1191" s="137"/>
      <c r="G1191" s="127"/>
      <c r="H1191" s="143"/>
      <c r="I1191" s="143"/>
      <c r="K1191" s="6"/>
      <c r="L1191" s="6"/>
    </row>
    <row r="1192" spans="1:12" x14ac:dyDescent="0.2">
      <c r="A1192" s="477"/>
      <c r="B1192" s="135"/>
      <c r="C1192" s="136"/>
      <c r="D1192" s="137"/>
      <c r="E1192" s="138"/>
      <c r="F1192" s="137"/>
      <c r="G1192" s="127"/>
      <c r="H1192" s="143"/>
      <c r="I1192" s="143"/>
      <c r="K1192" s="6"/>
      <c r="L1192" s="6"/>
    </row>
    <row r="1193" spans="1:12" x14ac:dyDescent="0.2">
      <c r="A1193" s="477"/>
      <c r="B1193" s="135"/>
      <c r="C1193" s="136"/>
      <c r="D1193" s="137"/>
      <c r="E1193" s="138"/>
      <c r="F1193" s="137"/>
      <c r="G1193" s="127"/>
      <c r="H1193" s="143"/>
      <c r="I1193" s="143"/>
      <c r="K1193" s="6"/>
      <c r="L1193" s="6"/>
    </row>
    <row r="1194" spans="1:12" x14ac:dyDescent="0.2">
      <c r="A1194" s="477"/>
      <c r="B1194" s="135"/>
      <c r="C1194" s="136"/>
      <c r="D1194" s="137"/>
      <c r="E1194" s="138"/>
      <c r="F1194" s="137"/>
      <c r="G1194" s="127"/>
      <c r="H1194" s="143"/>
      <c r="I1194" s="143"/>
      <c r="K1194" s="6"/>
      <c r="L1194" s="6"/>
    </row>
    <row r="1195" spans="1:12" x14ac:dyDescent="0.2">
      <c r="A1195" s="477"/>
      <c r="B1195" s="135"/>
      <c r="C1195" s="136"/>
      <c r="D1195" s="137"/>
      <c r="E1195" s="138"/>
      <c r="F1195" s="137"/>
      <c r="G1195" s="127"/>
      <c r="H1195" s="143"/>
      <c r="I1195" s="143"/>
      <c r="K1195" s="6"/>
      <c r="L1195" s="6"/>
    </row>
    <row r="1196" spans="1:12" x14ac:dyDescent="0.2">
      <c r="A1196" s="477"/>
      <c r="B1196" s="135"/>
      <c r="C1196" s="136"/>
      <c r="D1196" s="137"/>
      <c r="E1196" s="138"/>
      <c r="F1196" s="137"/>
      <c r="G1196" s="127"/>
      <c r="H1196" s="143"/>
      <c r="I1196" s="143"/>
      <c r="K1196" s="6"/>
      <c r="L1196" s="6"/>
    </row>
    <row r="1197" spans="1:12" x14ac:dyDescent="0.2">
      <c r="A1197" s="477"/>
      <c r="B1197" s="135"/>
      <c r="C1197" s="136"/>
      <c r="D1197" s="137"/>
      <c r="E1197" s="138"/>
      <c r="F1197" s="137"/>
      <c r="G1197" s="127"/>
      <c r="H1197" s="143"/>
      <c r="I1197" s="143"/>
      <c r="K1197" s="6"/>
      <c r="L1197" s="6"/>
    </row>
    <row r="1198" spans="1:12" x14ac:dyDescent="0.2">
      <c r="A1198" s="477"/>
      <c r="B1198" s="135"/>
      <c r="C1198" s="136"/>
      <c r="D1198" s="137"/>
      <c r="E1198" s="138"/>
      <c r="F1198" s="137"/>
      <c r="G1198" s="127"/>
      <c r="H1198" s="143"/>
      <c r="I1198" s="143"/>
      <c r="K1198" s="6"/>
      <c r="L1198" s="6"/>
    </row>
    <row r="1199" spans="1:12" x14ac:dyDescent="0.2">
      <c r="A1199" s="477"/>
      <c r="B1199" s="135"/>
      <c r="C1199" s="136"/>
      <c r="D1199" s="137"/>
      <c r="E1199" s="138"/>
      <c r="F1199" s="137"/>
      <c r="G1199" s="127"/>
      <c r="H1199" s="143"/>
      <c r="I1199" s="143"/>
      <c r="K1199" s="6"/>
      <c r="L1199" s="6"/>
    </row>
    <row r="1200" spans="1:12" x14ac:dyDescent="0.2">
      <c r="A1200" s="477"/>
      <c r="B1200" s="135"/>
      <c r="C1200" s="136"/>
      <c r="D1200" s="137"/>
      <c r="E1200" s="138"/>
      <c r="F1200" s="137"/>
      <c r="G1200" s="127"/>
      <c r="H1200" s="143"/>
      <c r="I1200" s="143"/>
      <c r="K1200" s="6"/>
      <c r="L1200" s="6"/>
    </row>
    <row r="1201" spans="1:12" x14ac:dyDescent="0.2">
      <c r="A1201" s="477"/>
      <c r="B1201" s="135"/>
      <c r="C1201" s="136"/>
      <c r="D1201" s="137"/>
      <c r="E1201" s="138"/>
      <c r="F1201" s="137"/>
      <c r="G1201" s="127"/>
      <c r="H1201" s="143"/>
      <c r="I1201" s="143"/>
      <c r="K1201" s="6"/>
      <c r="L1201" s="6"/>
    </row>
    <row r="1202" spans="1:12" x14ac:dyDescent="0.2">
      <c r="A1202" s="477"/>
      <c r="B1202" s="135"/>
      <c r="C1202" s="136"/>
      <c r="D1202" s="137"/>
      <c r="E1202" s="138"/>
      <c r="F1202" s="137"/>
      <c r="G1202" s="127"/>
      <c r="H1202" s="143"/>
      <c r="I1202" s="143"/>
      <c r="K1202" s="6"/>
      <c r="L1202" s="6"/>
    </row>
    <row r="1203" spans="1:12" x14ac:dyDescent="0.2">
      <c r="A1203" s="477"/>
      <c r="B1203" s="135"/>
      <c r="C1203" s="136"/>
      <c r="D1203" s="137"/>
      <c r="E1203" s="138"/>
      <c r="F1203" s="137"/>
      <c r="G1203" s="127"/>
      <c r="H1203" s="143"/>
      <c r="I1203" s="143"/>
      <c r="K1203" s="6"/>
      <c r="L1203" s="6"/>
    </row>
    <row r="1204" spans="1:12" x14ac:dyDescent="0.2">
      <c r="A1204" s="477"/>
      <c r="B1204" s="135"/>
      <c r="C1204" s="136"/>
      <c r="D1204" s="137"/>
      <c r="E1204" s="138"/>
      <c r="F1204" s="137"/>
      <c r="G1204" s="127"/>
      <c r="H1204" s="143"/>
      <c r="I1204" s="143"/>
      <c r="K1204" s="6"/>
      <c r="L1204" s="6"/>
    </row>
    <row r="1205" spans="1:12" x14ac:dyDescent="0.2">
      <c r="A1205" s="477"/>
      <c r="B1205" s="135"/>
      <c r="C1205" s="136"/>
      <c r="D1205" s="137"/>
      <c r="E1205" s="138"/>
      <c r="F1205" s="137"/>
      <c r="G1205" s="127"/>
      <c r="H1205" s="143"/>
      <c r="I1205" s="143"/>
      <c r="K1205" s="6"/>
      <c r="L1205" s="6"/>
    </row>
    <row r="1206" spans="1:12" x14ac:dyDescent="0.2">
      <c r="A1206" s="477"/>
      <c r="B1206" s="135"/>
      <c r="C1206" s="136"/>
      <c r="D1206" s="137"/>
      <c r="E1206" s="138"/>
      <c r="F1206" s="137"/>
      <c r="G1206" s="127"/>
      <c r="H1206" s="143"/>
      <c r="I1206" s="143"/>
      <c r="K1206" s="6"/>
      <c r="L1206" s="6"/>
    </row>
    <row r="1207" spans="1:12" x14ac:dyDescent="0.2">
      <c r="A1207" s="477"/>
      <c r="B1207" s="135"/>
      <c r="C1207" s="136"/>
      <c r="D1207" s="137"/>
      <c r="E1207" s="138"/>
      <c r="F1207" s="137"/>
      <c r="G1207" s="127"/>
      <c r="H1207" s="143"/>
      <c r="I1207" s="143"/>
      <c r="K1207" s="6"/>
      <c r="L1207" s="6"/>
    </row>
    <row r="1208" spans="1:12" x14ac:dyDescent="0.2">
      <c r="A1208" s="477"/>
      <c r="B1208" s="135"/>
      <c r="C1208" s="136"/>
      <c r="D1208" s="137"/>
      <c r="E1208" s="138"/>
      <c r="F1208" s="137"/>
      <c r="G1208" s="127"/>
      <c r="H1208" s="143"/>
      <c r="I1208" s="143"/>
      <c r="K1208" s="6"/>
      <c r="L1208" s="6"/>
    </row>
    <row r="1209" spans="1:12" x14ac:dyDescent="0.2">
      <c r="A1209" s="477"/>
      <c r="B1209" s="135"/>
      <c r="C1209" s="136"/>
      <c r="D1209" s="137"/>
      <c r="E1209" s="138"/>
      <c r="F1209" s="137"/>
      <c r="G1209" s="127"/>
      <c r="H1209" s="143"/>
      <c r="I1209" s="143"/>
      <c r="K1209" s="6"/>
      <c r="L1209" s="6"/>
    </row>
    <row r="1210" spans="1:12" x14ac:dyDescent="0.2">
      <c r="A1210" s="477"/>
      <c r="B1210" s="135"/>
      <c r="C1210" s="136"/>
      <c r="D1210" s="137"/>
      <c r="E1210" s="138"/>
      <c r="F1210" s="137"/>
      <c r="G1210" s="127"/>
      <c r="H1210" s="143"/>
      <c r="I1210" s="143"/>
      <c r="K1210" s="6"/>
      <c r="L1210" s="6"/>
    </row>
    <row r="1211" spans="1:12" x14ac:dyDescent="0.2">
      <c r="A1211" s="477"/>
      <c r="B1211" s="135"/>
      <c r="C1211" s="136"/>
      <c r="D1211" s="137"/>
      <c r="E1211" s="138"/>
      <c r="F1211" s="137"/>
      <c r="G1211" s="127"/>
      <c r="H1211" s="143"/>
      <c r="I1211" s="143"/>
      <c r="K1211" s="6"/>
      <c r="L1211" s="6"/>
    </row>
    <row r="1212" spans="1:12" x14ac:dyDescent="0.2">
      <c r="A1212" s="477"/>
      <c r="B1212" s="135"/>
      <c r="C1212" s="136"/>
      <c r="D1212" s="137"/>
      <c r="E1212" s="138"/>
      <c r="F1212" s="137"/>
      <c r="G1212" s="127"/>
      <c r="H1212" s="143"/>
      <c r="I1212" s="143"/>
      <c r="K1212" s="6"/>
      <c r="L1212" s="6"/>
    </row>
    <row r="1213" spans="1:12" x14ac:dyDescent="0.2">
      <c r="A1213" s="477"/>
      <c r="B1213" s="135"/>
      <c r="C1213" s="136"/>
      <c r="D1213" s="137"/>
      <c r="E1213" s="138"/>
      <c r="F1213" s="137"/>
      <c r="G1213" s="127"/>
      <c r="H1213" s="143"/>
      <c r="I1213" s="143"/>
      <c r="K1213" s="6"/>
      <c r="L1213" s="6"/>
    </row>
    <row r="1214" spans="1:12" x14ac:dyDescent="0.2">
      <c r="A1214" s="477"/>
      <c r="B1214" s="135"/>
      <c r="C1214" s="136"/>
      <c r="D1214" s="137"/>
      <c r="E1214" s="138"/>
      <c r="F1214" s="137"/>
      <c r="G1214" s="127"/>
      <c r="H1214" s="143"/>
      <c r="I1214" s="143"/>
      <c r="K1214" s="6"/>
      <c r="L1214" s="6"/>
    </row>
    <row r="1215" spans="1:12" x14ac:dyDescent="0.2">
      <c r="A1215" s="477"/>
      <c r="B1215" s="135"/>
      <c r="C1215" s="136"/>
      <c r="D1215" s="137"/>
      <c r="E1215" s="138"/>
      <c r="F1215" s="137"/>
      <c r="G1215" s="127"/>
      <c r="H1215" s="143"/>
      <c r="I1215" s="143"/>
      <c r="K1215" s="6"/>
      <c r="L1215" s="6"/>
    </row>
    <row r="1216" spans="1:12" x14ac:dyDescent="0.2">
      <c r="A1216" s="477"/>
      <c r="B1216" s="135"/>
      <c r="C1216" s="136"/>
      <c r="D1216" s="137"/>
      <c r="E1216" s="138"/>
      <c r="F1216" s="137"/>
      <c r="G1216" s="127"/>
      <c r="H1216" s="143"/>
      <c r="I1216" s="143"/>
      <c r="K1216" s="6"/>
      <c r="L1216" s="6"/>
    </row>
    <row r="1217" spans="1:12" x14ac:dyDescent="0.2">
      <c r="A1217" s="477"/>
      <c r="B1217" s="135"/>
      <c r="C1217" s="136"/>
      <c r="D1217" s="137"/>
      <c r="E1217" s="138"/>
      <c r="F1217" s="137"/>
      <c r="G1217" s="127"/>
      <c r="H1217" s="143"/>
      <c r="I1217" s="143"/>
      <c r="K1217" s="6"/>
      <c r="L1217" s="6"/>
    </row>
    <row r="1218" spans="1:12" x14ac:dyDescent="0.2">
      <c r="A1218" s="477"/>
      <c r="B1218" s="135"/>
      <c r="C1218" s="136"/>
      <c r="D1218" s="137"/>
      <c r="E1218" s="138"/>
      <c r="F1218" s="137"/>
      <c r="G1218" s="127"/>
      <c r="H1218" s="143"/>
      <c r="I1218" s="143"/>
      <c r="K1218" s="6"/>
      <c r="L1218" s="6"/>
    </row>
    <row r="1219" spans="1:12" x14ac:dyDescent="0.2">
      <c r="A1219" s="477"/>
      <c r="B1219" s="135"/>
      <c r="C1219" s="136"/>
      <c r="D1219" s="137"/>
      <c r="E1219" s="138"/>
      <c r="F1219" s="137"/>
      <c r="G1219" s="127"/>
      <c r="H1219" s="143"/>
      <c r="I1219" s="143"/>
      <c r="K1219" s="6"/>
      <c r="L1219" s="6"/>
    </row>
    <row r="1220" spans="1:12" x14ac:dyDescent="0.2">
      <c r="A1220" s="477"/>
      <c r="B1220" s="135"/>
      <c r="C1220" s="136"/>
      <c r="D1220" s="137"/>
      <c r="E1220" s="138"/>
      <c r="F1220" s="137"/>
      <c r="G1220" s="127"/>
      <c r="H1220" s="143"/>
      <c r="I1220" s="143"/>
      <c r="K1220" s="6"/>
      <c r="L1220" s="6"/>
    </row>
    <row r="1221" spans="1:12" x14ac:dyDescent="0.2">
      <c r="A1221" s="477"/>
      <c r="B1221" s="135"/>
      <c r="C1221" s="136"/>
      <c r="D1221" s="137"/>
      <c r="E1221" s="138"/>
      <c r="F1221" s="137"/>
      <c r="G1221" s="127"/>
      <c r="H1221" s="143"/>
      <c r="I1221" s="143"/>
      <c r="K1221" s="6"/>
      <c r="L1221" s="6"/>
    </row>
    <row r="1222" spans="1:12" x14ac:dyDescent="0.2">
      <c r="A1222" s="477"/>
      <c r="B1222" s="135"/>
      <c r="C1222" s="136"/>
      <c r="D1222" s="137"/>
      <c r="E1222" s="138"/>
      <c r="F1222" s="137"/>
      <c r="G1222" s="127"/>
      <c r="H1222" s="143"/>
      <c r="I1222" s="143"/>
      <c r="K1222" s="6"/>
      <c r="L1222" s="6"/>
    </row>
    <row r="1223" spans="1:12" x14ac:dyDescent="0.2">
      <c r="A1223" s="477"/>
      <c r="B1223" s="135"/>
      <c r="C1223" s="136"/>
      <c r="D1223" s="137"/>
      <c r="E1223" s="138"/>
      <c r="F1223" s="137"/>
      <c r="G1223" s="127"/>
      <c r="H1223" s="143"/>
      <c r="I1223" s="143"/>
      <c r="K1223" s="6"/>
      <c r="L1223" s="6"/>
    </row>
    <row r="1224" spans="1:12" x14ac:dyDescent="0.2">
      <c r="A1224" s="477"/>
      <c r="B1224" s="135"/>
      <c r="C1224" s="136"/>
      <c r="D1224" s="137"/>
      <c r="E1224" s="138"/>
      <c r="F1224" s="137"/>
      <c r="G1224" s="127"/>
      <c r="H1224" s="143"/>
      <c r="I1224" s="143"/>
      <c r="K1224" s="6"/>
      <c r="L1224" s="6"/>
    </row>
    <row r="1225" spans="1:12" x14ac:dyDescent="0.2">
      <c r="A1225" s="477"/>
      <c r="B1225" s="135"/>
      <c r="C1225" s="136"/>
      <c r="D1225" s="137"/>
      <c r="E1225" s="138"/>
      <c r="F1225" s="137"/>
      <c r="G1225" s="127"/>
      <c r="H1225" s="143"/>
      <c r="I1225" s="143"/>
      <c r="K1225" s="6"/>
      <c r="L1225" s="6"/>
    </row>
    <row r="1226" spans="1:12" x14ac:dyDescent="0.2">
      <c r="A1226" s="477"/>
      <c r="B1226" s="135"/>
      <c r="C1226" s="136"/>
      <c r="D1226" s="137"/>
      <c r="E1226" s="138"/>
      <c r="F1226" s="137"/>
      <c r="G1226" s="127"/>
      <c r="H1226" s="143"/>
      <c r="I1226" s="143"/>
      <c r="K1226" s="6"/>
      <c r="L1226" s="6"/>
    </row>
    <row r="1227" spans="1:12" x14ac:dyDescent="0.2">
      <c r="A1227" s="477"/>
      <c r="B1227" s="135"/>
      <c r="C1227" s="136"/>
      <c r="D1227" s="137"/>
      <c r="E1227" s="138"/>
      <c r="F1227" s="137"/>
      <c r="G1227" s="127"/>
      <c r="H1227" s="143"/>
      <c r="I1227" s="143"/>
      <c r="K1227" s="6"/>
      <c r="L1227" s="6"/>
    </row>
    <row r="1228" spans="1:12" x14ac:dyDescent="0.2">
      <c r="A1228" s="477"/>
      <c r="B1228" s="135"/>
      <c r="C1228" s="136"/>
      <c r="D1228" s="137"/>
      <c r="E1228" s="138"/>
      <c r="F1228" s="137"/>
      <c r="G1228" s="127"/>
      <c r="H1228" s="143"/>
      <c r="I1228" s="143"/>
      <c r="K1228" s="6"/>
      <c r="L1228" s="6"/>
    </row>
    <row r="1229" spans="1:12" x14ac:dyDescent="0.2">
      <c r="A1229" s="477"/>
      <c r="B1229" s="135"/>
      <c r="C1229" s="136"/>
      <c r="D1229" s="137"/>
      <c r="E1229" s="138"/>
      <c r="F1229" s="137"/>
      <c r="G1229" s="127"/>
      <c r="H1229" s="143"/>
      <c r="I1229" s="143"/>
      <c r="K1229" s="6"/>
      <c r="L1229" s="6"/>
    </row>
    <row r="1230" spans="1:12" x14ac:dyDescent="0.2">
      <c r="A1230" s="477"/>
      <c r="B1230" s="135"/>
      <c r="C1230" s="136"/>
      <c r="D1230" s="137"/>
      <c r="E1230" s="138"/>
      <c r="F1230" s="137"/>
      <c r="G1230" s="127"/>
      <c r="H1230" s="143"/>
      <c r="I1230" s="143"/>
      <c r="K1230" s="6"/>
      <c r="L1230" s="6"/>
    </row>
    <row r="1231" spans="1:12" x14ac:dyDescent="0.2">
      <c r="A1231" s="477"/>
      <c r="B1231" s="135"/>
      <c r="C1231" s="136"/>
      <c r="D1231" s="137"/>
      <c r="E1231" s="138"/>
      <c r="F1231" s="137"/>
      <c r="G1231" s="127"/>
      <c r="H1231" s="143"/>
      <c r="I1231" s="143"/>
      <c r="K1231" s="6"/>
      <c r="L1231" s="6"/>
    </row>
    <row r="1232" spans="1:12" x14ac:dyDescent="0.2">
      <c r="A1232" s="477"/>
      <c r="B1232" s="135"/>
      <c r="C1232" s="136"/>
      <c r="D1232" s="137"/>
      <c r="E1232" s="138"/>
      <c r="F1232" s="137"/>
      <c r="G1232" s="127"/>
      <c r="H1232" s="143"/>
      <c r="I1232" s="143"/>
      <c r="K1232" s="6"/>
      <c r="L1232" s="6"/>
    </row>
    <row r="1233" spans="1:12" x14ac:dyDescent="0.2">
      <c r="A1233" s="477"/>
      <c r="B1233" s="135"/>
      <c r="C1233" s="136"/>
      <c r="D1233" s="137"/>
      <c r="E1233" s="138"/>
      <c r="F1233" s="137"/>
      <c r="G1233" s="127"/>
      <c r="H1233" s="143"/>
      <c r="I1233" s="143"/>
      <c r="K1233" s="6"/>
      <c r="L1233" s="6"/>
    </row>
    <row r="1234" spans="1:12" x14ac:dyDescent="0.2">
      <c r="A1234" s="477"/>
      <c r="B1234" s="135"/>
      <c r="C1234" s="136"/>
      <c r="D1234" s="137"/>
      <c r="E1234" s="138"/>
      <c r="F1234" s="137"/>
      <c r="G1234" s="127"/>
      <c r="H1234" s="143"/>
      <c r="I1234" s="143"/>
      <c r="K1234" s="6"/>
      <c r="L1234" s="6"/>
    </row>
    <row r="1235" spans="1:12" x14ac:dyDescent="0.2">
      <c r="A1235" s="477"/>
      <c r="B1235" s="135"/>
      <c r="C1235" s="136"/>
      <c r="D1235" s="137"/>
      <c r="E1235" s="138"/>
      <c r="F1235" s="137"/>
      <c r="G1235" s="127"/>
      <c r="H1235" s="143"/>
      <c r="I1235" s="143"/>
      <c r="K1235" s="6"/>
      <c r="L1235" s="6"/>
    </row>
    <row r="1236" spans="1:12" x14ac:dyDescent="0.2">
      <c r="A1236" s="477"/>
      <c r="B1236" s="135"/>
      <c r="C1236" s="136"/>
      <c r="D1236" s="137"/>
      <c r="E1236" s="138"/>
      <c r="F1236" s="137"/>
      <c r="G1236" s="127"/>
      <c r="H1236" s="143"/>
      <c r="I1236" s="143"/>
      <c r="K1236" s="6"/>
      <c r="L1236" s="6"/>
    </row>
    <row r="1237" spans="1:12" x14ac:dyDescent="0.2">
      <c r="A1237" s="477"/>
      <c r="B1237" s="135"/>
      <c r="C1237" s="136"/>
      <c r="D1237" s="137"/>
      <c r="E1237" s="138"/>
      <c r="F1237" s="137"/>
      <c r="G1237" s="127"/>
      <c r="H1237" s="143"/>
      <c r="I1237" s="143"/>
      <c r="K1237" s="6"/>
      <c r="L1237" s="6"/>
    </row>
    <row r="1238" spans="1:12" x14ac:dyDescent="0.2">
      <c r="A1238" s="477"/>
      <c r="B1238" s="135"/>
      <c r="C1238" s="136"/>
      <c r="D1238" s="137"/>
      <c r="E1238" s="138"/>
      <c r="F1238" s="137"/>
      <c r="G1238" s="127"/>
      <c r="H1238" s="143"/>
      <c r="I1238" s="143"/>
      <c r="K1238" s="6"/>
      <c r="L1238" s="6"/>
    </row>
    <row r="1239" spans="1:12" x14ac:dyDescent="0.2">
      <c r="A1239" s="477"/>
      <c r="B1239" s="135"/>
      <c r="C1239" s="136"/>
      <c r="D1239" s="137"/>
      <c r="E1239" s="138"/>
      <c r="F1239" s="137"/>
      <c r="G1239" s="127"/>
      <c r="H1239" s="143"/>
      <c r="I1239" s="143"/>
      <c r="K1239" s="6"/>
      <c r="L1239" s="6"/>
    </row>
    <row r="1240" spans="1:12" x14ac:dyDescent="0.2">
      <c r="A1240" s="477"/>
      <c r="B1240" s="135"/>
      <c r="C1240" s="136"/>
      <c r="D1240" s="137"/>
      <c r="E1240" s="138"/>
      <c r="F1240" s="137"/>
      <c r="G1240" s="127"/>
      <c r="H1240" s="143"/>
      <c r="I1240" s="143"/>
      <c r="K1240" s="6"/>
      <c r="L1240" s="6"/>
    </row>
    <row r="1241" spans="1:12" x14ac:dyDescent="0.2">
      <c r="A1241" s="477"/>
      <c r="B1241" s="135"/>
      <c r="C1241" s="136"/>
      <c r="D1241" s="137"/>
      <c r="E1241" s="138"/>
      <c r="F1241" s="137"/>
      <c r="G1241" s="127"/>
      <c r="H1241" s="143"/>
      <c r="I1241" s="143"/>
      <c r="K1241" s="6"/>
      <c r="L1241" s="6"/>
    </row>
    <row r="1242" spans="1:12" x14ac:dyDescent="0.2">
      <c r="A1242" s="477"/>
      <c r="B1242" s="135"/>
      <c r="C1242" s="136"/>
      <c r="D1242" s="137"/>
      <c r="E1242" s="138"/>
      <c r="F1242" s="137"/>
      <c r="G1242" s="127"/>
      <c r="H1242" s="143"/>
      <c r="I1242" s="143"/>
      <c r="K1242" s="6"/>
      <c r="L1242" s="6"/>
    </row>
    <row r="1243" spans="1:12" x14ac:dyDescent="0.2">
      <c r="A1243" s="477"/>
      <c r="B1243" s="135"/>
      <c r="C1243" s="136"/>
      <c r="D1243" s="137"/>
      <c r="E1243" s="138"/>
      <c r="F1243" s="137"/>
      <c r="G1243" s="127"/>
      <c r="H1243" s="143"/>
      <c r="I1243" s="143"/>
      <c r="K1243" s="6"/>
      <c r="L1243" s="6"/>
    </row>
    <row r="1244" spans="1:12" x14ac:dyDescent="0.2">
      <c r="A1244" s="477"/>
      <c r="B1244" s="135"/>
      <c r="C1244" s="136"/>
      <c r="D1244" s="137"/>
      <c r="E1244" s="138"/>
      <c r="F1244" s="137"/>
      <c r="G1244" s="127"/>
      <c r="H1244" s="143"/>
      <c r="I1244" s="143"/>
      <c r="K1244" s="6"/>
      <c r="L1244" s="6"/>
    </row>
    <row r="1245" spans="1:12" x14ac:dyDescent="0.2">
      <c r="A1245" s="477"/>
      <c r="B1245" s="135"/>
      <c r="C1245" s="136"/>
      <c r="D1245" s="137"/>
      <c r="E1245" s="138"/>
      <c r="F1245" s="137"/>
      <c r="G1245" s="127"/>
      <c r="H1245" s="143"/>
      <c r="I1245" s="143"/>
      <c r="K1245" s="6"/>
      <c r="L1245" s="6"/>
    </row>
    <row r="1246" spans="1:12" x14ac:dyDescent="0.2">
      <c r="A1246" s="477"/>
      <c r="B1246" s="135"/>
      <c r="C1246" s="136"/>
      <c r="D1246" s="137"/>
      <c r="E1246" s="138"/>
      <c r="F1246" s="137"/>
      <c r="G1246" s="127"/>
      <c r="H1246" s="143"/>
      <c r="I1246" s="143"/>
      <c r="K1246" s="6"/>
      <c r="L1246" s="6"/>
    </row>
    <row r="1247" spans="1:12" x14ac:dyDescent="0.2">
      <c r="A1247" s="477"/>
      <c r="B1247" s="135"/>
      <c r="C1247" s="136"/>
      <c r="D1247" s="137"/>
      <c r="E1247" s="138"/>
      <c r="F1247" s="137"/>
      <c r="G1247" s="127"/>
      <c r="H1247" s="143"/>
      <c r="I1247" s="143"/>
      <c r="K1247" s="6"/>
      <c r="L1247" s="6"/>
    </row>
    <row r="1248" spans="1:12" x14ac:dyDescent="0.2">
      <c r="A1248" s="477"/>
      <c r="B1248" s="135"/>
      <c r="C1248" s="136"/>
      <c r="D1248" s="137"/>
      <c r="E1248" s="138"/>
      <c r="F1248" s="137"/>
      <c r="G1248" s="127"/>
      <c r="H1248" s="143"/>
      <c r="I1248" s="143"/>
      <c r="K1248" s="6"/>
      <c r="L1248" s="6"/>
    </row>
    <row r="1249" spans="1:12" x14ac:dyDescent="0.2">
      <c r="A1249" s="477"/>
      <c r="B1249" s="135"/>
      <c r="C1249" s="136"/>
      <c r="D1249" s="137"/>
      <c r="E1249" s="138"/>
      <c r="F1249" s="137"/>
      <c r="G1249" s="127"/>
      <c r="H1249" s="143"/>
      <c r="I1249" s="143"/>
      <c r="K1249" s="6"/>
      <c r="L1249" s="6"/>
    </row>
    <row r="1250" spans="1:12" x14ac:dyDescent="0.2">
      <c r="A1250" s="477"/>
      <c r="B1250" s="135"/>
      <c r="C1250" s="136"/>
      <c r="D1250" s="137"/>
      <c r="E1250" s="138"/>
      <c r="F1250" s="137"/>
      <c r="G1250" s="127"/>
      <c r="H1250" s="143"/>
      <c r="I1250" s="143"/>
      <c r="K1250" s="6"/>
      <c r="L1250" s="6"/>
    </row>
    <row r="1251" spans="1:12" x14ac:dyDescent="0.2">
      <c r="A1251" s="477"/>
      <c r="B1251" s="135"/>
      <c r="C1251" s="136"/>
      <c r="D1251" s="137"/>
      <c r="E1251" s="138"/>
      <c r="F1251" s="137"/>
      <c r="G1251" s="127"/>
      <c r="H1251" s="143"/>
      <c r="I1251" s="143"/>
      <c r="K1251" s="6"/>
      <c r="L1251" s="6"/>
    </row>
    <row r="1252" spans="1:12" x14ac:dyDescent="0.2">
      <c r="A1252" s="477"/>
      <c r="B1252" s="135"/>
      <c r="C1252" s="136"/>
      <c r="D1252" s="137"/>
      <c r="E1252" s="138"/>
      <c r="F1252" s="137"/>
      <c r="G1252" s="127"/>
      <c r="H1252" s="143"/>
      <c r="I1252" s="143"/>
      <c r="K1252" s="6"/>
      <c r="L1252" s="6"/>
    </row>
    <row r="1253" spans="1:12" x14ac:dyDescent="0.2">
      <c r="A1253" s="477"/>
      <c r="B1253" s="135"/>
      <c r="C1253" s="136"/>
      <c r="D1253" s="137"/>
      <c r="E1253" s="138"/>
      <c r="F1253" s="137"/>
      <c r="G1253" s="127"/>
      <c r="H1253" s="143"/>
      <c r="I1253" s="143"/>
      <c r="K1253" s="6"/>
      <c r="L1253" s="6"/>
    </row>
    <row r="1254" spans="1:12" x14ac:dyDescent="0.2">
      <c r="A1254" s="477"/>
      <c r="B1254" s="135"/>
      <c r="C1254" s="136"/>
      <c r="D1254" s="137"/>
      <c r="E1254" s="138"/>
      <c r="F1254" s="137"/>
      <c r="G1254" s="127"/>
      <c r="H1254" s="143"/>
      <c r="I1254" s="143"/>
      <c r="K1254" s="6"/>
      <c r="L1254" s="6"/>
    </row>
    <row r="1255" spans="1:12" x14ac:dyDescent="0.2">
      <c r="A1255" s="477"/>
      <c r="B1255" s="135"/>
      <c r="C1255" s="136"/>
      <c r="D1255" s="137"/>
      <c r="E1255" s="138"/>
      <c r="F1255" s="137"/>
      <c r="G1255" s="127"/>
      <c r="H1255" s="143"/>
      <c r="I1255" s="143"/>
      <c r="K1255" s="6"/>
      <c r="L1255" s="6"/>
    </row>
    <row r="1256" spans="1:12" x14ac:dyDescent="0.2">
      <c r="A1256" s="477"/>
      <c r="B1256" s="135"/>
      <c r="C1256" s="136"/>
      <c r="D1256" s="137"/>
      <c r="E1256" s="138"/>
      <c r="F1256" s="137"/>
      <c r="G1256" s="127"/>
      <c r="H1256" s="143"/>
      <c r="I1256" s="143"/>
      <c r="K1256" s="6"/>
      <c r="L1256" s="6"/>
    </row>
    <row r="1257" spans="1:12" x14ac:dyDescent="0.2">
      <c r="A1257" s="477"/>
      <c r="B1257" s="135"/>
      <c r="C1257" s="136"/>
      <c r="D1257" s="137"/>
      <c r="E1257" s="138"/>
      <c r="F1257" s="137"/>
      <c r="G1257" s="127"/>
      <c r="H1257" s="143"/>
      <c r="I1257" s="143"/>
      <c r="K1257" s="6"/>
      <c r="L1257" s="6"/>
    </row>
    <row r="1258" spans="1:12" x14ac:dyDescent="0.2">
      <c r="A1258" s="477"/>
      <c r="B1258" s="135"/>
      <c r="C1258" s="136"/>
      <c r="D1258" s="137"/>
      <c r="E1258" s="138"/>
      <c r="F1258" s="137"/>
      <c r="G1258" s="127"/>
      <c r="H1258" s="143"/>
      <c r="I1258" s="143"/>
      <c r="K1258" s="6"/>
      <c r="L1258" s="6"/>
    </row>
    <row r="1259" spans="1:12" x14ac:dyDescent="0.2">
      <c r="A1259" s="477"/>
      <c r="B1259" s="135"/>
      <c r="C1259" s="136"/>
      <c r="D1259" s="137"/>
      <c r="E1259" s="138"/>
      <c r="F1259" s="137"/>
      <c r="G1259" s="127"/>
      <c r="H1259" s="143"/>
      <c r="I1259" s="143"/>
      <c r="K1259" s="6"/>
      <c r="L1259" s="6"/>
    </row>
    <row r="1260" spans="1:12" x14ac:dyDescent="0.2">
      <c r="A1260" s="477"/>
      <c r="B1260" s="135"/>
      <c r="C1260" s="136"/>
      <c r="D1260" s="137"/>
      <c r="E1260" s="138"/>
      <c r="F1260" s="137"/>
      <c r="G1260" s="127"/>
      <c r="H1260" s="143"/>
      <c r="I1260" s="143"/>
      <c r="K1260" s="6"/>
      <c r="L1260" s="6"/>
    </row>
    <row r="1261" spans="1:12" x14ac:dyDescent="0.2">
      <c r="A1261" s="477"/>
      <c r="B1261" s="135"/>
      <c r="C1261" s="136"/>
      <c r="D1261" s="137"/>
      <c r="E1261" s="138"/>
      <c r="F1261" s="137"/>
      <c r="G1261" s="127"/>
      <c r="H1261" s="143"/>
      <c r="I1261" s="143"/>
      <c r="K1261" s="6"/>
      <c r="L1261" s="6"/>
    </row>
    <row r="1262" spans="1:12" x14ac:dyDescent="0.2">
      <c r="A1262" s="477"/>
      <c r="B1262" s="135"/>
      <c r="C1262" s="136"/>
      <c r="D1262" s="137"/>
      <c r="E1262" s="138"/>
      <c r="F1262" s="137"/>
      <c r="G1262" s="127"/>
      <c r="H1262" s="143"/>
      <c r="I1262" s="143"/>
      <c r="K1262" s="6"/>
      <c r="L1262" s="6"/>
    </row>
    <row r="1263" spans="1:12" x14ac:dyDescent="0.2">
      <c r="A1263" s="477"/>
      <c r="B1263" s="135"/>
      <c r="C1263" s="136"/>
      <c r="D1263" s="137"/>
      <c r="E1263" s="138"/>
      <c r="F1263" s="137"/>
      <c r="G1263" s="127"/>
      <c r="H1263" s="143"/>
      <c r="I1263" s="143"/>
      <c r="K1263" s="6"/>
      <c r="L1263" s="6"/>
    </row>
    <row r="1264" spans="1:12" x14ac:dyDescent="0.2">
      <c r="A1264" s="477"/>
      <c r="B1264" s="135"/>
      <c r="C1264" s="136"/>
      <c r="D1264" s="137"/>
      <c r="E1264" s="138"/>
      <c r="F1264" s="137"/>
      <c r="G1264" s="127"/>
      <c r="H1264" s="143"/>
      <c r="I1264" s="143"/>
      <c r="K1264" s="6"/>
      <c r="L1264" s="6"/>
    </row>
    <row r="1265" spans="1:12" x14ac:dyDescent="0.2">
      <c r="A1265" s="477"/>
      <c r="B1265" s="135"/>
      <c r="C1265" s="136"/>
      <c r="D1265" s="137"/>
      <c r="E1265" s="138"/>
      <c r="F1265" s="137"/>
      <c r="G1265" s="127"/>
      <c r="H1265" s="143"/>
      <c r="I1265" s="143"/>
      <c r="K1265" s="6"/>
      <c r="L1265" s="6"/>
    </row>
    <row r="1266" spans="1:12" x14ac:dyDescent="0.2">
      <c r="A1266" s="477"/>
      <c r="B1266" s="135"/>
      <c r="C1266" s="136"/>
      <c r="D1266" s="137"/>
      <c r="E1266" s="138"/>
      <c r="F1266" s="137"/>
      <c r="G1266" s="127"/>
      <c r="H1266" s="143"/>
      <c r="I1266" s="143"/>
      <c r="K1266" s="6"/>
      <c r="L1266" s="6"/>
    </row>
    <row r="1267" spans="1:12" x14ac:dyDescent="0.2">
      <c r="A1267" s="477"/>
      <c r="B1267" s="135"/>
      <c r="C1267" s="136"/>
      <c r="D1267" s="137"/>
      <c r="E1267" s="138"/>
      <c r="F1267" s="137"/>
      <c r="G1267" s="127"/>
      <c r="H1267" s="143"/>
      <c r="I1267" s="143"/>
      <c r="K1267" s="6"/>
      <c r="L1267" s="6"/>
    </row>
    <row r="1268" spans="1:12" x14ac:dyDescent="0.2">
      <c r="A1268" s="477"/>
      <c r="B1268" s="135"/>
      <c r="C1268" s="136"/>
      <c r="D1268" s="137"/>
      <c r="E1268" s="138"/>
      <c r="F1268" s="137"/>
      <c r="G1268" s="127"/>
      <c r="H1268" s="143"/>
      <c r="I1268" s="143"/>
      <c r="K1268" s="6"/>
      <c r="L1268" s="6"/>
    </row>
    <row r="1269" spans="1:12" x14ac:dyDescent="0.2">
      <c r="A1269" s="477"/>
      <c r="B1269" s="135"/>
      <c r="C1269" s="136"/>
      <c r="D1269" s="137"/>
      <c r="E1269" s="138"/>
      <c r="F1269" s="137"/>
      <c r="G1269" s="127"/>
      <c r="H1269" s="143"/>
      <c r="I1269" s="143"/>
      <c r="K1269" s="6"/>
      <c r="L1269" s="6"/>
    </row>
    <row r="1270" spans="1:12" x14ac:dyDescent="0.2">
      <c r="A1270" s="477"/>
      <c r="B1270" s="135"/>
      <c r="C1270" s="136"/>
      <c r="D1270" s="137"/>
      <c r="E1270" s="138"/>
      <c r="F1270" s="137"/>
      <c r="G1270" s="127"/>
      <c r="H1270" s="143"/>
      <c r="I1270" s="143"/>
      <c r="K1270" s="6"/>
      <c r="L1270" s="6"/>
    </row>
    <row r="1271" spans="1:12" x14ac:dyDescent="0.2">
      <c r="A1271" s="477"/>
      <c r="B1271" s="135"/>
      <c r="C1271" s="136"/>
      <c r="D1271" s="137"/>
      <c r="E1271" s="138"/>
      <c r="F1271" s="137"/>
      <c r="G1271" s="127"/>
      <c r="H1271" s="143"/>
      <c r="I1271" s="143"/>
      <c r="K1271" s="6"/>
      <c r="L1271" s="6"/>
    </row>
    <row r="1272" spans="1:12" x14ac:dyDescent="0.2">
      <c r="A1272" s="477"/>
      <c r="B1272" s="135"/>
      <c r="C1272" s="136"/>
      <c r="D1272" s="137"/>
      <c r="E1272" s="138"/>
      <c r="F1272" s="137"/>
      <c r="G1272" s="127"/>
      <c r="H1272" s="143"/>
      <c r="I1272" s="143"/>
      <c r="K1272" s="6"/>
      <c r="L1272" s="6"/>
    </row>
    <row r="1273" spans="1:12" x14ac:dyDescent="0.2">
      <c r="A1273" s="477"/>
      <c r="B1273" s="135"/>
      <c r="C1273" s="136"/>
      <c r="D1273" s="137"/>
      <c r="E1273" s="138"/>
      <c r="F1273" s="137"/>
      <c r="G1273" s="127"/>
      <c r="H1273" s="143"/>
      <c r="I1273" s="143"/>
      <c r="K1273" s="6"/>
      <c r="L1273" s="6"/>
    </row>
    <row r="1274" spans="1:12" x14ac:dyDescent="0.2">
      <c r="A1274" s="477"/>
      <c r="B1274" s="135"/>
      <c r="C1274" s="136"/>
      <c r="D1274" s="137"/>
      <c r="E1274" s="138"/>
      <c r="F1274" s="137"/>
      <c r="G1274" s="127"/>
      <c r="H1274" s="143"/>
      <c r="I1274" s="143"/>
      <c r="K1274" s="6"/>
      <c r="L1274" s="6"/>
    </row>
    <row r="1275" spans="1:12" x14ac:dyDescent="0.2">
      <c r="A1275" s="477"/>
      <c r="B1275" s="135"/>
      <c r="C1275" s="136"/>
      <c r="D1275" s="137"/>
      <c r="E1275" s="138"/>
      <c r="F1275" s="137"/>
      <c r="G1275" s="127"/>
      <c r="H1275" s="143"/>
      <c r="I1275" s="143"/>
      <c r="K1275" s="6"/>
      <c r="L1275" s="6"/>
    </row>
    <row r="1276" spans="1:12" x14ac:dyDescent="0.2">
      <c r="A1276" s="477"/>
      <c r="B1276" s="135"/>
      <c r="C1276" s="136"/>
      <c r="D1276" s="137"/>
      <c r="E1276" s="138"/>
      <c r="F1276" s="137"/>
      <c r="G1276" s="127"/>
      <c r="H1276" s="143"/>
      <c r="I1276" s="143"/>
      <c r="K1276" s="6"/>
      <c r="L1276" s="6"/>
    </row>
    <row r="1277" spans="1:12" x14ac:dyDescent="0.2">
      <c r="A1277" s="477"/>
      <c r="B1277" s="135"/>
      <c r="C1277" s="136"/>
      <c r="D1277" s="137"/>
      <c r="E1277" s="138"/>
      <c r="F1277" s="137"/>
      <c r="G1277" s="127"/>
      <c r="H1277" s="143"/>
      <c r="I1277" s="143"/>
      <c r="K1277" s="6"/>
      <c r="L1277" s="6"/>
    </row>
    <row r="1278" spans="1:12" x14ac:dyDescent="0.2">
      <c r="A1278" s="477"/>
      <c r="B1278" s="135"/>
      <c r="C1278" s="136"/>
      <c r="D1278" s="137"/>
      <c r="E1278" s="138"/>
      <c r="F1278" s="137"/>
      <c r="G1278" s="127"/>
      <c r="H1278" s="143"/>
      <c r="I1278" s="143"/>
      <c r="K1278" s="6"/>
      <c r="L1278" s="6"/>
    </row>
    <row r="1279" spans="1:12" x14ac:dyDescent="0.2">
      <c r="A1279" s="477"/>
      <c r="B1279" s="135"/>
      <c r="C1279" s="136"/>
      <c r="D1279" s="137"/>
      <c r="E1279" s="138"/>
      <c r="F1279" s="137"/>
      <c r="G1279" s="127"/>
      <c r="H1279" s="143"/>
      <c r="I1279" s="143"/>
      <c r="K1279" s="6"/>
      <c r="L1279" s="6"/>
    </row>
    <row r="1280" spans="1:12" x14ac:dyDescent="0.2">
      <c r="A1280" s="477"/>
      <c r="B1280" s="135"/>
      <c r="C1280" s="136"/>
      <c r="D1280" s="137"/>
      <c r="E1280" s="138"/>
      <c r="F1280" s="137"/>
      <c r="G1280" s="127"/>
      <c r="H1280" s="143"/>
      <c r="I1280" s="143"/>
      <c r="K1280" s="6"/>
      <c r="L1280" s="6"/>
    </row>
    <row r="1281" spans="1:12" x14ac:dyDescent="0.2">
      <c r="A1281" s="477"/>
      <c r="B1281" s="135"/>
      <c r="C1281" s="136"/>
      <c r="D1281" s="137"/>
      <c r="E1281" s="138"/>
      <c r="F1281" s="137"/>
      <c r="G1281" s="127"/>
      <c r="H1281" s="143"/>
      <c r="I1281" s="143"/>
      <c r="K1281" s="6"/>
      <c r="L1281" s="6"/>
    </row>
    <row r="1282" spans="1:12" x14ac:dyDescent="0.2">
      <c r="A1282" s="477"/>
      <c r="B1282" s="135"/>
      <c r="C1282" s="136"/>
      <c r="D1282" s="137"/>
      <c r="E1282" s="138"/>
      <c r="F1282" s="137"/>
      <c r="G1282" s="127"/>
      <c r="H1282" s="143"/>
      <c r="I1282" s="143"/>
      <c r="K1282" s="6"/>
      <c r="L1282" s="6"/>
    </row>
    <row r="1283" spans="1:12" x14ac:dyDescent="0.2">
      <c r="A1283" s="477"/>
      <c r="B1283" s="135"/>
      <c r="C1283" s="136"/>
      <c r="D1283" s="137"/>
      <c r="E1283" s="138"/>
      <c r="F1283" s="137"/>
      <c r="G1283" s="127"/>
      <c r="H1283" s="143"/>
      <c r="I1283" s="143"/>
      <c r="K1283" s="6"/>
      <c r="L1283" s="6"/>
    </row>
    <row r="1284" spans="1:12" x14ac:dyDescent="0.2">
      <c r="A1284" s="477"/>
      <c r="B1284" s="135"/>
      <c r="C1284" s="136"/>
      <c r="D1284" s="137"/>
      <c r="E1284" s="138"/>
      <c r="F1284" s="137"/>
      <c r="G1284" s="127"/>
      <c r="H1284" s="143"/>
      <c r="I1284" s="143"/>
      <c r="K1284" s="6"/>
      <c r="L1284" s="6"/>
    </row>
    <row r="1285" spans="1:12" x14ac:dyDescent="0.2">
      <c r="A1285" s="477"/>
      <c r="B1285" s="135"/>
      <c r="C1285" s="136"/>
      <c r="D1285" s="137"/>
      <c r="E1285" s="138"/>
      <c r="F1285" s="137"/>
      <c r="G1285" s="127"/>
      <c r="H1285" s="143"/>
      <c r="I1285" s="143"/>
      <c r="K1285" s="6"/>
      <c r="L1285" s="6"/>
    </row>
    <row r="1286" spans="1:12" x14ac:dyDescent="0.2">
      <c r="A1286" s="477"/>
      <c r="B1286" s="135"/>
      <c r="C1286" s="136"/>
      <c r="D1286" s="137"/>
      <c r="E1286" s="138"/>
      <c r="F1286" s="137"/>
      <c r="G1286" s="127"/>
      <c r="H1286" s="143"/>
      <c r="I1286" s="143"/>
      <c r="K1286" s="6"/>
      <c r="L1286" s="6"/>
    </row>
    <row r="1287" spans="1:12" x14ac:dyDescent="0.2">
      <c r="A1287" s="477"/>
      <c r="B1287" s="135"/>
      <c r="C1287" s="136"/>
      <c r="D1287" s="137"/>
      <c r="E1287" s="138"/>
      <c r="F1287" s="137"/>
      <c r="G1287" s="127"/>
      <c r="H1287" s="143"/>
      <c r="I1287" s="143"/>
      <c r="K1287" s="6"/>
      <c r="L1287" s="6"/>
    </row>
    <row r="1288" spans="1:12" x14ac:dyDescent="0.2">
      <c r="A1288" s="477"/>
      <c r="B1288" s="135"/>
      <c r="C1288" s="136"/>
      <c r="D1288" s="137"/>
      <c r="E1288" s="138"/>
      <c r="F1288" s="137"/>
      <c r="G1288" s="127"/>
      <c r="H1288" s="143"/>
      <c r="I1288" s="143"/>
      <c r="K1288" s="6"/>
      <c r="L1288" s="6"/>
    </row>
    <row r="1289" spans="1:12" x14ac:dyDescent="0.2">
      <c r="A1289" s="477"/>
      <c r="B1289" s="135"/>
      <c r="C1289" s="136"/>
      <c r="D1289" s="137"/>
      <c r="E1289" s="138"/>
      <c r="F1289" s="137"/>
      <c r="G1289" s="127"/>
      <c r="H1289" s="143"/>
      <c r="I1289" s="143"/>
      <c r="K1289" s="6"/>
      <c r="L1289" s="6"/>
    </row>
    <row r="1290" spans="1:12" x14ac:dyDescent="0.2">
      <c r="A1290" s="477"/>
      <c r="B1290" s="135"/>
      <c r="C1290" s="136"/>
      <c r="D1290" s="137"/>
      <c r="E1290" s="138"/>
      <c r="F1290" s="137"/>
      <c r="G1290" s="127"/>
      <c r="H1290" s="143"/>
      <c r="I1290" s="143"/>
      <c r="K1290" s="6"/>
      <c r="L1290" s="6"/>
    </row>
    <row r="1291" spans="1:12" x14ac:dyDescent="0.2">
      <c r="A1291" s="477"/>
      <c r="B1291" s="135"/>
      <c r="C1291" s="136"/>
      <c r="D1291" s="137"/>
      <c r="E1291" s="138"/>
      <c r="F1291" s="137"/>
      <c r="G1291" s="127"/>
      <c r="H1291" s="143"/>
      <c r="I1291" s="143"/>
      <c r="K1291" s="6"/>
      <c r="L1291" s="6"/>
    </row>
    <row r="1292" spans="1:12" x14ac:dyDescent="0.2">
      <c r="A1292" s="477"/>
      <c r="B1292" s="135"/>
      <c r="C1292" s="136"/>
      <c r="D1292" s="137"/>
      <c r="E1292" s="138"/>
      <c r="F1292" s="137"/>
      <c r="G1292" s="127"/>
      <c r="H1292" s="143"/>
      <c r="I1292" s="143"/>
      <c r="K1292" s="6"/>
      <c r="L1292" s="6"/>
    </row>
    <row r="1293" spans="1:12" x14ac:dyDescent="0.2">
      <c r="A1293" s="477"/>
      <c r="B1293" s="135"/>
      <c r="C1293" s="136"/>
      <c r="D1293" s="137"/>
      <c r="E1293" s="138"/>
      <c r="F1293" s="137"/>
      <c r="G1293" s="127"/>
      <c r="H1293" s="143"/>
      <c r="I1293" s="143"/>
      <c r="K1293" s="6"/>
      <c r="L1293" s="6"/>
    </row>
    <row r="1294" spans="1:12" x14ac:dyDescent="0.2">
      <c r="A1294" s="477"/>
      <c r="B1294" s="135"/>
      <c r="C1294" s="136"/>
      <c r="D1294" s="137"/>
      <c r="E1294" s="138"/>
      <c r="F1294" s="137"/>
      <c r="G1294" s="127"/>
      <c r="H1294" s="143"/>
      <c r="I1294" s="143"/>
      <c r="K1294" s="6"/>
      <c r="L1294" s="6"/>
    </row>
    <row r="1295" spans="1:12" x14ac:dyDescent="0.2">
      <c r="A1295" s="477"/>
      <c r="B1295" s="135"/>
      <c r="C1295" s="136"/>
      <c r="D1295" s="137"/>
      <c r="E1295" s="138"/>
      <c r="F1295" s="137"/>
      <c r="G1295" s="127"/>
      <c r="H1295" s="143"/>
      <c r="I1295" s="143"/>
      <c r="K1295" s="6"/>
      <c r="L1295" s="6"/>
    </row>
    <row r="1296" spans="1:12" x14ac:dyDescent="0.2">
      <c r="A1296" s="477"/>
      <c r="B1296" s="135"/>
      <c r="C1296" s="136"/>
      <c r="D1296" s="137"/>
      <c r="E1296" s="138"/>
      <c r="F1296" s="137"/>
      <c r="G1296" s="127"/>
      <c r="H1296" s="143"/>
      <c r="I1296" s="143"/>
      <c r="K1296" s="6"/>
      <c r="L1296" s="6"/>
    </row>
    <row r="1297" spans="1:12" x14ac:dyDescent="0.2">
      <c r="A1297" s="477"/>
      <c r="B1297" s="135"/>
      <c r="C1297" s="136"/>
      <c r="D1297" s="137"/>
      <c r="E1297" s="138"/>
      <c r="F1297" s="137"/>
      <c r="G1297" s="127"/>
      <c r="H1297" s="143"/>
      <c r="I1297" s="143"/>
      <c r="K1297" s="6"/>
      <c r="L1297" s="6"/>
    </row>
    <row r="1298" spans="1:12" x14ac:dyDescent="0.2">
      <c r="A1298" s="477"/>
      <c r="B1298" s="135"/>
      <c r="C1298" s="136"/>
      <c r="D1298" s="137"/>
      <c r="E1298" s="138"/>
      <c r="F1298" s="137"/>
      <c r="G1298" s="127"/>
      <c r="H1298" s="143"/>
      <c r="I1298" s="143"/>
      <c r="K1298" s="6"/>
      <c r="L1298" s="6"/>
    </row>
    <row r="1299" spans="1:12" x14ac:dyDescent="0.2">
      <c r="A1299" s="477"/>
      <c r="B1299" s="135"/>
      <c r="C1299" s="136"/>
      <c r="D1299" s="137"/>
      <c r="E1299" s="138"/>
      <c r="F1299" s="137"/>
      <c r="G1299" s="127"/>
      <c r="H1299" s="143"/>
      <c r="I1299" s="143"/>
      <c r="K1299" s="6"/>
      <c r="L1299" s="6"/>
    </row>
    <row r="1300" spans="1:12" x14ac:dyDescent="0.2">
      <c r="A1300" s="477"/>
      <c r="B1300" s="135"/>
      <c r="C1300" s="136"/>
      <c r="D1300" s="137"/>
      <c r="E1300" s="138"/>
      <c r="F1300" s="137"/>
      <c r="G1300" s="127"/>
      <c r="H1300" s="143"/>
      <c r="I1300" s="143"/>
      <c r="K1300" s="6"/>
      <c r="L1300" s="6"/>
    </row>
    <row r="1301" spans="1:12" x14ac:dyDescent="0.2">
      <c r="A1301" s="477"/>
      <c r="B1301" s="135"/>
      <c r="C1301" s="136"/>
      <c r="D1301" s="137"/>
      <c r="E1301" s="138"/>
      <c r="F1301" s="137"/>
      <c r="G1301" s="127"/>
      <c r="H1301" s="143"/>
      <c r="I1301" s="143"/>
      <c r="K1301" s="6"/>
      <c r="L1301" s="6"/>
    </row>
    <row r="1302" spans="1:12" x14ac:dyDescent="0.2">
      <c r="A1302" s="477"/>
      <c r="B1302" s="135"/>
      <c r="C1302" s="136"/>
      <c r="D1302" s="137"/>
      <c r="E1302" s="138"/>
      <c r="F1302" s="137"/>
      <c r="G1302" s="127"/>
      <c r="H1302" s="143"/>
      <c r="I1302" s="143"/>
      <c r="K1302" s="6"/>
      <c r="L1302" s="6"/>
    </row>
    <row r="1303" spans="1:12" x14ac:dyDescent="0.2">
      <c r="A1303" s="477"/>
      <c r="B1303" s="135"/>
      <c r="C1303" s="136"/>
      <c r="D1303" s="137"/>
      <c r="E1303" s="138"/>
      <c r="F1303" s="137"/>
      <c r="G1303" s="127"/>
      <c r="H1303" s="143"/>
      <c r="I1303" s="143"/>
      <c r="K1303" s="6"/>
      <c r="L1303" s="6"/>
    </row>
    <row r="1304" spans="1:12" x14ac:dyDescent="0.2">
      <c r="A1304" s="477"/>
      <c r="B1304" s="135"/>
      <c r="C1304" s="136"/>
      <c r="D1304" s="137"/>
      <c r="E1304" s="138"/>
      <c r="F1304" s="137"/>
      <c r="G1304" s="127"/>
      <c r="H1304" s="143"/>
      <c r="I1304" s="143"/>
      <c r="K1304" s="6"/>
      <c r="L1304" s="6"/>
    </row>
    <row r="1305" spans="1:12" x14ac:dyDescent="0.2">
      <c r="A1305" s="477"/>
      <c r="B1305" s="135"/>
      <c r="C1305" s="136"/>
      <c r="D1305" s="137"/>
      <c r="E1305" s="138"/>
      <c r="F1305" s="137"/>
      <c r="G1305" s="127"/>
      <c r="H1305" s="143"/>
      <c r="I1305" s="143"/>
      <c r="K1305" s="6"/>
      <c r="L1305" s="6"/>
    </row>
    <row r="1306" spans="1:12" x14ac:dyDescent="0.2">
      <c r="A1306" s="477"/>
      <c r="B1306" s="135"/>
      <c r="C1306" s="136"/>
      <c r="D1306" s="137"/>
      <c r="E1306" s="138"/>
      <c r="F1306" s="137"/>
      <c r="G1306" s="127"/>
      <c r="H1306" s="143"/>
      <c r="I1306" s="143"/>
      <c r="K1306" s="6"/>
      <c r="L1306" s="6"/>
    </row>
    <row r="1307" spans="1:12" x14ac:dyDescent="0.2">
      <c r="A1307" s="477"/>
      <c r="B1307" s="135"/>
      <c r="C1307" s="136"/>
      <c r="D1307" s="137"/>
      <c r="E1307" s="138"/>
      <c r="F1307" s="137"/>
      <c r="G1307" s="127"/>
      <c r="H1307" s="143"/>
      <c r="I1307" s="143"/>
      <c r="K1307" s="6"/>
      <c r="L1307" s="6"/>
    </row>
    <row r="1308" spans="1:12" x14ac:dyDescent="0.2">
      <c r="A1308" s="477"/>
      <c r="B1308" s="135"/>
      <c r="C1308" s="136"/>
      <c r="D1308" s="137"/>
      <c r="E1308" s="138"/>
      <c r="F1308" s="137"/>
      <c r="G1308" s="127"/>
      <c r="H1308" s="143"/>
      <c r="I1308" s="143"/>
      <c r="K1308" s="6"/>
      <c r="L1308" s="6"/>
    </row>
    <row r="1309" spans="1:12" x14ac:dyDescent="0.2">
      <c r="A1309" s="477"/>
      <c r="B1309" s="135"/>
      <c r="C1309" s="136"/>
      <c r="D1309" s="137"/>
      <c r="E1309" s="138"/>
      <c r="F1309" s="137"/>
      <c r="G1309" s="127"/>
      <c r="H1309" s="143"/>
      <c r="I1309" s="143"/>
      <c r="K1309" s="6"/>
      <c r="L1309" s="6"/>
    </row>
    <row r="1310" spans="1:12" x14ac:dyDescent="0.2">
      <c r="A1310" s="477"/>
      <c r="B1310" s="135"/>
      <c r="C1310" s="136"/>
      <c r="D1310" s="137"/>
      <c r="E1310" s="138"/>
      <c r="F1310" s="137"/>
      <c r="G1310" s="127"/>
      <c r="H1310" s="143"/>
      <c r="I1310" s="143"/>
      <c r="K1310" s="6"/>
      <c r="L1310" s="6"/>
    </row>
    <row r="1311" spans="1:12" x14ac:dyDescent="0.2">
      <c r="A1311" s="477"/>
      <c r="B1311" s="135"/>
      <c r="C1311" s="136"/>
      <c r="D1311" s="137"/>
      <c r="E1311" s="138"/>
      <c r="F1311" s="137"/>
      <c r="G1311" s="127"/>
      <c r="H1311" s="143"/>
      <c r="I1311" s="143"/>
      <c r="K1311" s="6"/>
      <c r="L1311" s="6"/>
    </row>
    <row r="1312" spans="1:12" x14ac:dyDescent="0.2">
      <c r="A1312" s="477"/>
      <c r="B1312" s="135"/>
      <c r="C1312" s="136"/>
      <c r="D1312" s="137"/>
      <c r="E1312" s="138"/>
      <c r="F1312" s="137"/>
      <c r="G1312" s="127"/>
      <c r="H1312" s="143"/>
      <c r="I1312" s="143"/>
      <c r="K1312" s="6"/>
      <c r="L1312" s="6"/>
    </row>
    <row r="1313" spans="1:12" x14ac:dyDescent="0.2">
      <c r="A1313" s="477"/>
      <c r="B1313" s="135"/>
      <c r="C1313" s="136"/>
      <c r="D1313" s="137"/>
      <c r="E1313" s="138"/>
      <c r="F1313" s="137"/>
      <c r="G1313" s="127"/>
      <c r="H1313" s="143"/>
      <c r="I1313" s="143"/>
      <c r="K1313" s="6"/>
      <c r="L1313" s="6"/>
    </row>
    <row r="1314" spans="1:12" x14ac:dyDescent="0.2">
      <c r="A1314" s="477"/>
      <c r="B1314" s="135"/>
      <c r="C1314" s="136"/>
      <c r="D1314" s="137"/>
      <c r="E1314" s="138"/>
      <c r="F1314" s="137"/>
      <c r="G1314" s="127"/>
      <c r="H1314" s="143"/>
      <c r="I1314" s="143"/>
      <c r="K1314" s="6"/>
      <c r="L1314" s="6"/>
    </row>
    <row r="1315" spans="1:12" x14ac:dyDescent="0.2">
      <c r="A1315" s="477"/>
      <c r="B1315" s="135"/>
      <c r="C1315" s="136"/>
      <c r="D1315" s="137"/>
      <c r="E1315" s="138"/>
      <c r="F1315" s="137"/>
      <c r="G1315" s="127"/>
      <c r="H1315" s="143"/>
      <c r="I1315" s="143"/>
      <c r="K1315" s="6"/>
      <c r="L1315" s="6"/>
    </row>
    <row r="1316" spans="1:12" x14ac:dyDescent="0.2">
      <c r="A1316" s="477"/>
      <c r="B1316" s="135"/>
      <c r="C1316" s="136"/>
      <c r="D1316" s="137"/>
      <c r="E1316" s="138"/>
      <c r="F1316" s="137"/>
      <c r="G1316" s="127"/>
      <c r="H1316" s="143"/>
      <c r="I1316" s="143"/>
      <c r="K1316" s="6"/>
      <c r="L1316" s="6"/>
    </row>
    <row r="1317" spans="1:12" x14ac:dyDescent="0.2">
      <c r="A1317" s="477"/>
      <c r="B1317" s="135"/>
      <c r="C1317" s="136"/>
      <c r="D1317" s="137"/>
      <c r="E1317" s="138"/>
      <c r="F1317" s="137"/>
      <c r="G1317" s="127"/>
      <c r="H1317" s="143"/>
      <c r="I1317" s="143"/>
      <c r="K1317" s="6"/>
      <c r="L1317" s="6"/>
    </row>
    <row r="1318" spans="1:12" x14ac:dyDescent="0.2">
      <c r="A1318" s="477"/>
      <c r="B1318" s="135"/>
      <c r="C1318" s="136"/>
      <c r="D1318" s="137"/>
      <c r="E1318" s="138"/>
      <c r="F1318" s="137"/>
      <c r="G1318" s="127"/>
      <c r="H1318" s="143"/>
      <c r="I1318" s="143"/>
      <c r="K1318" s="6"/>
      <c r="L1318" s="6"/>
    </row>
    <row r="1319" spans="1:12" x14ac:dyDescent="0.2">
      <c r="A1319" s="477"/>
      <c r="B1319" s="135"/>
      <c r="C1319" s="136"/>
      <c r="D1319" s="137"/>
      <c r="E1319" s="138"/>
      <c r="F1319" s="137"/>
      <c r="G1319" s="127"/>
      <c r="H1319" s="143"/>
      <c r="I1319" s="143"/>
      <c r="K1319" s="6"/>
      <c r="L1319" s="6"/>
    </row>
    <row r="1320" spans="1:12" x14ac:dyDescent="0.2">
      <c r="A1320" s="477"/>
      <c r="B1320" s="135"/>
      <c r="C1320" s="136"/>
      <c r="D1320" s="137"/>
      <c r="E1320" s="138"/>
      <c r="F1320" s="137"/>
      <c r="G1320" s="127"/>
      <c r="H1320" s="143"/>
      <c r="I1320" s="143"/>
      <c r="K1320" s="6"/>
      <c r="L1320" s="6"/>
    </row>
    <row r="1321" spans="1:12" x14ac:dyDescent="0.2">
      <c r="A1321" s="477"/>
      <c r="B1321" s="135"/>
      <c r="C1321" s="136"/>
      <c r="D1321" s="137"/>
      <c r="E1321" s="138"/>
      <c r="F1321" s="137"/>
      <c r="G1321" s="127"/>
      <c r="H1321" s="143"/>
      <c r="I1321" s="143"/>
      <c r="K1321" s="6"/>
      <c r="L1321" s="6"/>
    </row>
    <row r="1322" spans="1:12" x14ac:dyDescent="0.2">
      <c r="A1322" s="477"/>
      <c r="B1322" s="135"/>
      <c r="C1322" s="136"/>
      <c r="D1322" s="137"/>
      <c r="E1322" s="138"/>
      <c r="F1322" s="137"/>
      <c r="G1322" s="127"/>
      <c r="H1322" s="143"/>
      <c r="I1322" s="143"/>
      <c r="K1322" s="6"/>
      <c r="L1322" s="6"/>
    </row>
    <row r="1323" spans="1:12" x14ac:dyDescent="0.2">
      <c r="A1323" s="477"/>
      <c r="B1323" s="135"/>
      <c r="C1323" s="136"/>
      <c r="D1323" s="137"/>
      <c r="E1323" s="138"/>
      <c r="F1323" s="137"/>
      <c r="G1323" s="127"/>
      <c r="H1323" s="143"/>
      <c r="I1323" s="143"/>
      <c r="K1323" s="6"/>
      <c r="L1323" s="6"/>
    </row>
    <row r="1324" spans="1:12" x14ac:dyDescent="0.2">
      <c r="A1324" s="477"/>
      <c r="B1324" s="135"/>
      <c r="C1324" s="136"/>
      <c r="D1324" s="137"/>
      <c r="E1324" s="138"/>
      <c r="F1324" s="137"/>
      <c r="G1324" s="127"/>
      <c r="H1324" s="143"/>
      <c r="I1324" s="143"/>
      <c r="K1324" s="6"/>
      <c r="L1324" s="6"/>
    </row>
    <row r="1325" spans="1:12" x14ac:dyDescent="0.2">
      <c r="A1325" s="477"/>
      <c r="B1325" s="135"/>
      <c r="C1325" s="136"/>
      <c r="D1325" s="137"/>
      <c r="E1325" s="138"/>
      <c r="F1325" s="137"/>
      <c r="G1325" s="127"/>
      <c r="H1325" s="143"/>
      <c r="I1325" s="143"/>
      <c r="K1325" s="6"/>
      <c r="L1325" s="6"/>
    </row>
    <row r="1326" spans="1:12" x14ac:dyDescent="0.2">
      <c r="A1326" s="477"/>
      <c r="B1326" s="135"/>
      <c r="C1326" s="136"/>
      <c r="D1326" s="137"/>
      <c r="E1326" s="138"/>
      <c r="F1326" s="137"/>
      <c r="G1326" s="127"/>
      <c r="H1326" s="143"/>
      <c r="I1326" s="143"/>
      <c r="K1326" s="6"/>
      <c r="L1326" s="6"/>
    </row>
    <row r="1327" spans="1:12" x14ac:dyDescent="0.2">
      <c r="A1327" s="477"/>
      <c r="B1327" s="135"/>
      <c r="C1327" s="136"/>
      <c r="D1327" s="137"/>
      <c r="E1327" s="138"/>
      <c r="F1327" s="137"/>
      <c r="G1327" s="127"/>
      <c r="H1327" s="143"/>
      <c r="I1327" s="143"/>
      <c r="K1327" s="6"/>
      <c r="L1327" s="6"/>
    </row>
    <row r="1328" spans="1:12" x14ac:dyDescent="0.2">
      <c r="A1328" s="477"/>
      <c r="B1328" s="135"/>
      <c r="C1328" s="136"/>
      <c r="D1328" s="137"/>
      <c r="E1328" s="138"/>
      <c r="F1328" s="137"/>
      <c r="G1328" s="127"/>
      <c r="H1328" s="143"/>
      <c r="I1328" s="143"/>
      <c r="K1328" s="6"/>
      <c r="L1328" s="6"/>
    </row>
    <row r="1329" spans="1:12" x14ac:dyDescent="0.2">
      <c r="A1329" s="477"/>
      <c r="B1329" s="135"/>
      <c r="C1329" s="136"/>
      <c r="D1329" s="137"/>
      <c r="E1329" s="138"/>
      <c r="F1329" s="137"/>
      <c r="G1329" s="127"/>
      <c r="H1329" s="143"/>
      <c r="I1329" s="143"/>
      <c r="K1329" s="6"/>
      <c r="L1329" s="6"/>
    </row>
    <row r="1330" spans="1:12" x14ac:dyDescent="0.2">
      <c r="A1330" s="477"/>
      <c r="B1330" s="135"/>
      <c r="C1330" s="136"/>
      <c r="D1330" s="137"/>
      <c r="E1330" s="138"/>
      <c r="F1330" s="137"/>
      <c r="G1330" s="127"/>
      <c r="H1330" s="143"/>
      <c r="I1330" s="143"/>
      <c r="K1330" s="6"/>
      <c r="L1330" s="6"/>
    </row>
    <row r="1331" spans="1:12" x14ac:dyDescent="0.2">
      <c r="A1331" s="477"/>
      <c r="B1331" s="135"/>
      <c r="C1331" s="136"/>
      <c r="D1331" s="137"/>
      <c r="E1331" s="138"/>
      <c r="F1331" s="137"/>
      <c r="G1331" s="127"/>
      <c r="H1331" s="143"/>
      <c r="I1331" s="143"/>
      <c r="K1331" s="6"/>
      <c r="L1331" s="6"/>
    </row>
    <row r="1332" spans="1:12" x14ac:dyDescent="0.2">
      <c r="A1332" s="477"/>
      <c r="B1332" s="135"/>
      <c r="C1332" s="136"/>
      <c r="D1332" s="137"/>
      <c r="E1332" s="138"/>
      <c r="F1332" s="137"/>
      <c r="G1332" s="127"/>
      <c r="H1332" s="143"/>
      <c r="I1332" s="143"/>
      <c r="K1332" s="6"/>
      <c r="L1332" s="6"/>
    </row>
    <row r="1333" spans="1:12" x14ac:dyDescent="0.2">
      <c r="A1333" s="477"/>
      <c r="B1333" s="135"/>
      <c r="C1333" s="136"/>
      <c r="D1333" s="137"/>
      <c r="E1333" s="138"/>
      <c r="F1333" s="137"/>
      <c r="G1333" s="127"/>
      <c r="H1333" s="143"/>
      <c r="I1333" s="143"/>
      <c r="K1333" s="6"/>
      <c r="L1333" s="6"/>
    </row>
    <row r="1334" spans="1:12" x14ac:dyDescent="0.2">
      <c r="A1334" s="477"/>
      <c r="B1334" s="135"/>
      <c r="C1334" s="136"/>
      <c r="D1334" s="137"/>
      <c r="E1334" s="138"/>
      <c r="F1334" s="137"/>
      <c r="G1334" s="127"/>
      <c r="H1334" s="143"/>
      <c r="I1334" s="143"/>
      <c r="K1334" s="6"/>
      <c r="L1334" s="6"/>
    </row>
    <row r="1335" spans="1:12" x14ac:dyDescent="0.2">
      <c r="A1335" s="477"/>
      <c r="B1335" s="135"/>
      <c r="C1335" s="136"/>
      <c r="D1335" s="137"/>
      <c r="E1335" s="138"/>
      <c r="F1335" s="137"/>
      <c r="G1335" s="127"/>
      <c r="H1335" s="143"/>
      <c r="I1335" s="143"/>
      <c r="K1335" s="6"/>
      <c r="L1335" s="6"/>
    </row>
    <row r="1336" spans="1:12" x14ac:dyDescent="0.2">
      <c r="A1336" s="477"/>
      <c r="B1336" s="135"/>
      <c r="C1336" s="136"/>
      <c r="D1336" s="137"/>
      <c r="E1336" s="138"/>
      <c r="F1336" s="137"/>
      <c r="G1336" s="127"/>
      <c r="H1336" s="143"/>
      <c r="I1336" s="143"/>
      <c r="K1336" s="6"/>
      <c r="L1336" s="6"/>
    </row>
    <row r="1337" spans="1:12" x14ac:dyDescent="0.2">
      <c r="A1337" s="477"/>
      <c r="B1337" s="135"/>
      <c r="C1337" s="136"/>
      <c r="D1337" s="137"/>
      <c r="E1337" s="138"/>
      <c r="F1337" s="137"/>
      <c r="G1337" s="127"/>
      <c r="H1337" s="143"/>
      <c r="I1337" s="143"/>
      <c r="K1337" s="6"/>
      <c r="L1337" s="6"/>
    </row>
    <row r="1338" spans="1:12" x14ac:dyDescent="0.2">
      <c r="A1338" s="477"/>
      <c r="B1338" s="135"/>
      <c r="C1338" s="136"/>
      <c r="D1338" s="137"/>
      <c r="E1338" s="138"/>
      <c r="F1338" s="137"/>
      <c r="G1338" s="127"/>
      <c r="H1338" s="143"/>
      <c r="I1338" s="143"/>
      <c r="K1338" s="6"/>
      <c r="L1338" s="6"/>
    </row>
    <row r="1339" spans="1:12" x14ac:dyDescent="0.2">
      <c r="A1339" s="477"/>
      <c r="B1339" s="135"/>
      <c r="C1339" s="136"/>
      <c r="D1339" s="137"/>
      <c r="E1339" s="138"/>
      <c r="F1339" s="137"/>
      <c r="G1339" s="127"/>
      <c r="H1339" s="143"/>
      <c r="I1339" s="143"/>
      <c r="K1339" s="6"/>
      <c r="L1339" s="6"/>
    </row>
    <row r="1340" spans="1:12" x14ac:dyDescent="0.2">
      <c r="A1340" s="477"/>
      <c r="B1340" s="135"/>
      <c r="C1340" s="136"/>
      <c r="D1340" s="137"/>
      <c r="E1340" s="138"/>
      <c r="F1340" s="137"/>
      <c r="G1340" s="127"/>
      <c r="H1340" s="143"/>
      <c r="I1340" s="143"/>
      <c r="K1340" s="6"/>
      <c r="L1340" s="6"/>
    </row>
    <row r="1341" spans="1:12" x14ac:dyDescent="0.2">
      <c r="A1341" s="477"/>
      <c r="B1341" s="135"/>
      <c r="C1341" s="136"/>
      <c r="D1341" s="137"/>
      <c r="E1341" s="138"/>
      <c r="F1341" s="137"/>
      <c r="G1341" s="127"/>
      <c r="H1341" s="143"/>
      <c r="I1341" s="143"/>
      <c r="K1341" s="6"/>
      <c r="L1341" s="6"/>
    </row>
    <row r="1342" spans="1:12" x14ac:dyDescent="0.2">
      <c r="A1342" s="477"/>
      <c r="B1342" s="135"/>
      <c r="C1342" s="136"/>
      <c r="D1342" s="137"/>
      <c r="E1342" s="138"/>
      <c r="F1342" s="137"/>
      <c r="G1342" s="127"/>
      <c r="H1342" s="143"/>
      <c r="I1342" s="143"/>
      <c r="K1342" s="6"/>
      <c r="L1342" s="6"/>
    </row>
    <row r="1343" spans="1:12" x14ac:dyDescent="0.2">
      <c r="A1343" s="477"/>
      <c r="B1343" s="135"/>
      <c r="C1343" s="136"/>
      <c r="D1343" s="137"/>
      <c r="E1343" s="138"/>
      <c r="F1343" s="137"/>
      <c r="G1343" s="127"/>
      <c r="H1343" s="143"/>
      <c r="I1343" s="143"/>
      <c r="K1343" s="6"/>
      <c r="L1343" s="6"/>
    </row>
    <row r="1344" spans="1:12" x14ac:dyDescent="0.2">
      <c r="A1344" s="477"/>
      <c r="B1344" s="135"/>
      <c r="C1344" s="136"/>
      <c r="D1344" s="137"/>
      <c r="E1344" s="138"/>
      <c r="F1344" s="137"/>
      <c r="G1344" s="127"/>
      <c r="H1344" s="143"/>
      <c r="I1344" s="143"/>
      <c r="K1344" s="6"/>
      <c r="L1344" s="6"/>
    </row>
    <row r="1345" spans="1:12" x14ac:dyDescent="0.2">
      <c r="A1345" s="477"/>
      <c r="B1345" s="135"/>
      <c r="C1345" s="136"/>
      <c r="D1345" s="137"/>
      <c r="E1345" s="138"/>
      <c r="F1345" s="137"/>
      <c r="G1345" s="127"/>
      <c r="H1345" s="143"/>
      <c r="I1345" s="143"/>
      <c r="K1345" s="6"/>
      <c r="L1345" s="6"/>
    </row>
    <row r="1346" spans="1:12" x14ac:dyDescent="0.2">
      <c r="A1346" s="477"/>
      <c r="B1346" s="135"/>
      <c r="C1346" s="136"/>
      <c r="D1346" s="137"/>
      <c r="E1346" s="138"/>
      <c r="F1346" s="137"/>
      <c r="G1346" s="127"/>
      <c r="H1346" s="143"/>
      <c r="I1346" s="143"/>
      <c r="K1346" s="6"/>
      <c r="L1346" s="6"/>
    </row>
    <row r="1347" spans="1:12" x14ac:dyDescent="0.2">
      <c r="A1347" s="477"/>
      <c r="B1347" s="135"/>
      <c r="C1347" s="136"/>
      <c r="D1347" s="137"/>
      <c r="E1347" s="138"/>
      <c r="F1347" s="137"/>
      <c r="G1347" s="127"/>
      <c r="H1347" s="143"/>
      <c r="I1347" s="143"/>
      <c r="K1347" s="6"/>
      <c r="L1347" s="6"/>
    </row>
    <row r="1348" spans="1:12" x14ac:dyDescent="0.2">
      <c r="A1348" s="477"/>
      <c r="B1348" s="135"/>
      <c r="C1348" s="136"/>
      <c r="D1348" s="137"/>
      <c r="E1348" s="138"/>
      <c r="F1348" s="137"/>
      <c r="G1348" s="127"/>
      <c r="H1348" s="143"/>
      <c r="I1348" s="143"/>
      <c r="K1348" s="6"/>
      <c r="L1348" s="6"/>
    </row>
    <row r="1349" spans="1:12" x14ac:dyDescent="0.2">
      <c r="A1349" s="477"/>
      <c r="B1349" s="135"/>
      <c r="C1349" s="136"/>
      <c r="D1349" s="137"/>
      <c r="E1349" s="138"/>
      <c r="F1349" s="137"/>
      <c r="G1349" s="127"/>
      <c r="H1349" s="143"/>
      <c r="I1349" s="143"/>
      <c r="K1349" s="6"/>
      <c r="L1349" s="6"/>
    </row>
    <row r="1350" spans="1:12" x14ac:dyDescent="0.2">
      <c r="A1350" s="477"/>
      <c r="B1350" s="135"/>
      <c r="C1350" s="136"/>
      <c r="D1350" s="137"/>
      <c r="E1350" s="138"/>
      <c r="F1350" s="137"/>
      <c r="G1350" s="127"/>
      <c r="H1350" s="143"/>
      <c r="I1350" s="143"/>
      <c r="K1350" s="6"/>
      <c r="L1350" s="6"/>
    </row>
    <row r="1351" spans="1:12" x14ac:dyDescent="0.2">
      <c r="A1351" s="477"/>
      <c r="B1351" s="135"/>
      <c r="C1351" s="136"/>
      <c r="D1351" s="137"/>
      <c r="E1351" s="138"/>
      <c r="F1351" s="137"/>
      <c r="G1351" s="127"/>
      <c r="H1351" s="143"/>
      <c r="I1351" s="143"/>
      <c r="K1351" s="6"/>
      <c r="L1351" s="6"/>
    </row>
    <row r="1352" spans="1:12" x14ac:dyDescent="0.2">
      <c r="A1352" s="477"/>
      <c r="B1352" s="135"/>
      <c r="C1352" s="136"/>
      <c r="D1352" s="137"/>
      <c r="E1352" s="138"/>
      <c r="F1352" s="137"/>
      <c r="G1352" s="127"/>
      <c r="H1352" s="143"/>
      <c r="I1352" s="143"/>
      <c r="K1352" s="6"/>
      <c r="L1352" s="6"/>
    </row>
    <row r="1353" spans="1:12" x14ac:dyDescent="0.2">
      <c r="A1353" s="477"/>
      <c r="B1353" s="135"/>
      <c r="C1353" s="136"/>
      <c r="D1353" s="137"/>
      <c r="E1353" s="138"/>
      <c r="F1353" s="137"/>
      <c r="G1353" s="127"/>
      <c r="H1353" s="143"/>
      <c r="I1353" s="143"/>
      <c r="K1353" s="6"/>
      <c r="L1353" s="6"/>
    </row>
    <row r="1354" spans="1:12" x14ac:dyDescent="0.2">
      <c r="A1354" s="477"/>
      <c r="B1354" s="135"/>
      <c r="C1354" s="136"/>
      <c r="D1354" s="137"/>
      <c r="E1354" s="138"/>
      <c r="F1354" s="137"/>
      <c r="G1354" s="127"/>
      <c r="H1354" s="143"/>
      <c r="I1354" s="143"/>
      <c r="K1354" s="6"/>
      <c r="L1354" s="6"/>
    </row>
    <row r="1355" spans="1:12" x14ac:dyDescent="0.2">
      <c r="A1355" s="477"/>
      <c r="B1355" s="135"/>
      <c r="C1355" s="136"/>
      <c r="D1355" s="137"/>
      <c r="E1355" s="138"/>
      <c r="F1355" s="137"/>
      <c r="G1355" s="127"/>
      <c r="H1355" s="143"/>
      <c r="I1355" s="143"/>
      <c r="K1355" s="6"/>
      <c r="L1355" s="6"/>
    </row>
    <row r="1356" spans="1:12" x14ac:dyDescent="0.2">
      <c r="A1356" s="477"/>
      <c r="B1356" s="135"/>
      <c r="C1356" s="136"/>
      <c r="D1356" s="137"/>
      <c r="E1356" s="138"/>
      <c r="F1356" s="137"/>
      <c r="G1356" s="127"/>
      <c r="H1356" s="143"/>
      <c r="I1356" s="143"/>
      <c r="K1356" s="6"/>
      <c r="L1356" s="6"/>
    </row>
    <row r="1357" spans="1:12" x14ac:dyDescent="0.2">
      <c r="A1357" s="477"/>
      <c r="B1357" s="135"/>
      <c r="C1357" s="136"/>
      <c r="D1357" s="137"/>
      <c r="E1357" s="138"/>
      <c r="F1357" s="137"/>
      <c r="G1357" s="127"/>
      <c r="H1357" s="143"/>
      <c r="I1357" s="143"/>
      <c r="K1357" s="6"/>
      <c r="L1357" s="6"/>
    </row>
    <row r="1358" spans="1:12" x14ac:dyDescent="0.2">
      <c r="A1358" s="477"/>
      <c r="B1358" s="135"/>
      <c r="C1358" s="136"/>
      <c r="D1358" s="137"/>
      <c r="E1358" s="138"/>
      <c r="F1358" s="137"/>
      <c r="G1358" s="127"/>
      <c r="H1358" s="143"/>
      <c r="I1358" s="143"/>
      <c r="K1358" s="6"/>
      <c r="L1358" s="6"/>
    </row>
    <row r="1359" spans="1:12" x14ac:dyDescent="0.2">
      <c r="A1359" s="477"/>
      <c r="B1359" s="135"/>
      <c r="C1359" s="136"/>
      <c r="D1359" s="137"/>
      <c r="E1359" s="138"/>
      <c r="F1359" s="137"/>
      <c r="G1359" s="127"/>
      <c r="H1359" s="143"/>
      <c r="I1359" s="143"/>
      <c r="K1359" s="6"/>
      <c r="L1359" s="6"/>
    </row>
    <row r="1360" spans="1:12" x14ac:dyDescent="0.2">
      <c r="A1360" s="477"/>
      <c r="B1360" s="135"/>
      <c r="C1360" s="136"/>
      <c r="D1360" s="137"/>
      <c r="E1360" s="138"/>
      <c r="F1360" s="137"/>
      <c r="G1360" s="127"/>
      <c r="H1360" s="143"/>
      <c r="I1360" s="143"/>
      <c r="K1360" s="6"/>
      <c r="L1360" s="6"/>
    </row>
    <row r="1361" spans="1:12" x14ac:dyDescent="0.2">
      <c r="A1361" s="477"/>
      <c r="B1361" s="135"/>
      <c r="C1361" s="136"/>
      <c r="D1361" s="137"/>
      <c r="E1361" s="138"/>
      <c r="F1361" s="137"/>
      <c r="G1361" s="127"/>
      <c r="H1361" s="143"/>
      <c r="I1361" s="143"/>
      <c r="K1361" s="6"/>
      <c r="L1361" s="6"/>
    </row>
    <row r="1362" spans="1:12" x14ac:dyDescent="0.2">
      <c r="A1362" s="477"/>
      <c r="B1362" s="135"/>
      <c r="C1362" s="136"/>
      <c r="D1362" s="137"/>
      <c r="E1362" s="138"/>
      <c r="F1362" s="137"/>
      <c r="G1362" s="127"/>
      <c r="H1362" s="143"/>
      <c r="I1362" s="143"/>
      <c r="K1362" s="6"/>
      <c r="L1362" s="6"/>
    </row>
    <row r="1363" spans="1:12" x14ac:dyDescent="0.2">
      <c r="A1363" s="477"/>
      <c r="B1363" s="135"/>
      <c r="C1363" s="136"/>
      <c r="D1363" s="137"/>
      <c r="E1363" s="138"/>
      <c r="F1363" s="137"/>
      <c r="G1363" s="127"/>
      <c r="H1363" s="143"/>
      <c r="I1363" s="143"/>
      <c r="K1363" s="6"/>
      <c r="L1363" s="6"/>
    </row>
    <row r="1364" spans="1:12" x14ac:dyDescent="0.2">
      <c r="A1364" s="477"/>
      <c r="B1364" s="135"/>
      <c r="C1364" s="136"/>
      <c r="D1364" s="137"/>
      <c r="E1364" s="138"/>
      <c r="F1364" s="137"/>
      <c r="G1364" s="127"/>
      <c r="H1364" s="143"/>
      <c r="I1364" s="143"/>
      <c r="K1364" s="6"/>
      <c r="L1364" s="6"/>
    </row>
    <row r="1365" spans="1:12" x14ac:dyDescent="0.2">
      <c r="A1365" s="477"/>
      <c r="B1365" s="135"/>
      <c r="C1365" s="136"/>
      <c r="D1365" s="137"/>
      <c r="E1365" s="138"/>
      <c r="F1365" s="137"/>
      <c r="G1365" s="127"/>
      <c r="H1365" s="143"/>
      <c r="I1365" s="143"/>
      <c r="K1365" s="6"/>
      <c r="L1365" s="6"/>
    </row>
    <row r="1366" spans="1:12" x14ac:dyDescent="0.2">
      <c r="A1366" s="477"/>
      <c r="B1366" s="135"/>
      <c r="C1366" s="136"/>
      <c r="D1366" s="137"/>
      <c r="E1366" s="138"/>
      <c r="F1366" s="137"/>
      <c r="G1366" s="127"/>
      <c r="H1366" s="143"/>
      <c r="I1366" s="143"/>
      <c r="K1366" s="6"/>
      <c r="L1366" s="6"/>
    </row>
    <row r="1367" spans="1:12" x14ac:dyDescent="0.2">
      <c r="A1367" s="477"/>
      <c r="B1367" s="135"/>
      <c r="C1367" s="136"/>
      <c r="D1367" s="137"/>
      <c r="E1367" s="138"/>
      <c r="F1367" s="137"/>
      <c r="G1367" s="127"/>
      <c r="H1367" s="143"/>
      <c r="I1367" s="143"/>
      <c r="K1367" s="6"/>
      <c r="L1367" s="6"/>
    </row>
    <row r="1368" spans="1:12" x14ac:dyDescent="0.2">
      <c r="A1368" s="477"/>
      <c r="B1368" s="135"/>
      <c r="C1368" s="136"/>
      <c r="D1368" s="137"/>
      <c r="E1368" s="138"/>
      <c r="F1368" s="137"/>
      <c r="G1368" s="127"/>
      <c r="H1368" s="143"/>
      <c r="I1368" s="143"/>
      <c r="K1368" s="6"/>
      <c r="L1368" s="6"/>
    </row>
    <row r="1369" spans="1:12" x14ac:dyDescent="0.2">
      <c r="A1369" s="477"/>
      <c r="B1369" s="135"/>
      <c r="C1369" s="136"/>
      <c r="D1369" s="137"/>
      <c r="E1369" s="138"/>
      <c r="F1369" s="137"/>
      <c r="G1369" s="127"/>
      <c r="H1369" s="143"/>
      <c r="I1369" s="143"/>
      <c r="K1369" s="6"/>
      <c r="L1369" s="6"/>
    </row>
    <row r="1370" spans="1:12" x14ac:dyDescent="0.2">
      <c r="A1370" s="477"/>
      <c r="B1370" s="135"/>
      <c r="C1370" s="136"/>
      <c r="D1370" s="137"/>
      <c r="E1370" s="138"/>
      <c r="F1370" s="137"/>
      <c r="G1370" s="127"/>
      <c r="H1370" s="143"/>
      <c r="I1370" s="143"/>
      <c r="K1370" s="6"/>
      <c r="L1370" s="6"/>
    </row>
    <row r="1371" spans="1:12" x14ac:dyDescent="0.2">
      <c r="A1371" s="477"/>
      <c r="B1371" s="135"/>
      <c r="C1371" s="136"/>
      <c r="D1371" s="137"/>
      <c r="E1371" s="138"/>
      <c r="F1371" s="137"/>
      <c r="G1371" s="127"/>
      <c r="H1371" s="143"/>
      <c r="I1371" s="143"/>
      <c r="K1371" s="6"/>
      <c r="L1371" s="6"/>
    </row>
    <row r="1372" spans="1:12" x14ac:dyDescent="0.2">
      <c r="A1372" s="477"/>
      <c r="B1372" s="135"/>
      <c r="C1372" s="136"/>
      <c r="D1372" s="137"/>
      <c r="E1372" s="138"/>
      <c r="F1372" s="137"/>
      <c r="G1372" s="127"/>
      <c r="H1372" s="143"/>
      <c r="I1372" s="143"/>
      <c r="K1372" s="6"/>
      <c r="L1372" s="6"/>
    </row>
    <row r="1373" spans="1:12" x14ac:dyDescent="0.2">
      <c r="A1373" s="477"/>
      <c r="B1373" s="135"/>
      <c r="C1373" s="136"/>
      <c r="D1373" s="137"/>
      <c r="E1373" s="138"/>
      <c r="F1373" s="137"/>
      <c r="G1373" s="127"/>
      <c r="H1373" s="143"/>
      <c r="I1373" s="143"/>
      <c r="K1373" s="6"/>
      <c r="L1373" s="6"/>
    </row>
    <row r="1374" spans="1:12" x14ac:dyDescent="0.2">
      <c r="A1374" s="477"/>
      <c r="B1374" s="135"/>
      <c r="C1374" s="136"/>
      <c r="D1374" s="137"/>
      <c r="E1374" s="138"/>
      <c r="F1374" s="137"/>
      <c r="G1374" s="127"/>
      <c r="H1374" s="143"/>
      <c r="I1374" s="143"/>
      <c r="K1374" s="6"/>
      <c r="L1374" s="6"/>
    </row>
    <row r="1375" spans="1:12" x14ac:dyDescent="0.2">
      <c r="A1375" s="477"/>
      <c r="B1375" s="135"/>
      <c r="C1375" s="136"/>
      <c r="D1375" s="137"/>
      <c r="E1375" s="138"/>
      <c r="F1375" s="137"/>
      <c r="G1375" s="127"/>
      <c r="H1375" s="143"/>
      <c r="I1375" s="143"/>
      <c r="K1375" s="6"/>
      <c r="L1375" s="6"/>
    </row>
    <row r="1376" spans="1:12" x14ac:dyDescent="0.2">
      <c r="A1376" s="477"/>
      <c r="B1376" s="135"/>
      <c r="C1376" s="136"/>
      <c r="D1376" s="137"/>
      <c r="E1376" s="138"/>
      <c r="F1376" s="137"/>
      <c r="G1376" s="127"/>
      <c r="H1376" s="143"/>
      <c r="I1376" s="143"/>
      <c r="K1376" s="6"/>
      <c r="L1376" s="6"/>
    </row>
    <row r="1377" spans="1:12" x14ac:dyDescent="0.2">
      <c r="A1377" s="477"/>
      <c r="B1377" s="135"/>
      <c r="C1377" s="136"/>
      <c r="D1377" s="137"/>
      <c r="E1377" s="138"/>
      <c r="F1377" s="137"/>
      <c r="G1377" s="127"/>
      <c r="H1377" s="143"/>
      <c r="I1377" s="143"/>
      <c r="K1377" s="6"/>
      <c r="L1377" s="6"/>
    </row>
    <row r="1378" spans="1:12" x14ac:dyDescent="0.2">
      <c r="A1378" s="477"/>
      <c r="B1378" s="135"/>
      <c r="C1378" s="136"/>
      <c r="D1378" s="137"/>
      <c r="E1378" s="138"/>
      <c r="F1378" s="137"/>
      <c r="G1378" s="127"/>
      <c r="H1378" s="143"/>
      <c r="I1378" s="143"/>
      <c r="K1378" s="6"/>
      <c r="L1378" s="6"/>
    </row>
    <row r="1379" spans="1:12" x14ac:dyDescent="0.2">
      <c r="A1379" s="477"/>
      <c r="B1379" s="135"/>
      <c r="C1379" s="136"/>
      <c r="D1379" s="137"/>
      <c r="E1379" s="138"/>
      <c r="F1379" s="137"/>
      <c r="G1379" s="127"/>
      <c r="H1379" s="143"/>
      <c r="I1379" s="143"/>
      <c r="K1379" s="6"/>
      <c r="L1379" s="6"/>
    </row>
    <row r="1380" spans="1:12" x14ac:dyDescent="0.2">
      <c r="A1380" s="477"/>
      <c r="B1380" s="135"/>
      <c r="C1380" s="136"/>
      <c r="D1380" s="137"/>
      <c r="E1380" s="138"/>
      <c r="F1380" s="137"/>
      <c r="G1380" s="127"/>
      <c r="H1380" s="143"/>
      <c r="I1380" s="143"/>
      <c r="K1380" s="6"/>
      <c r="L1380" s="6"/>
    </row>
    <row r="1381" spans="1:12" x14ac:dyDescent="0.2">
      <c r="A1381" s="477"/>
      <c r="B1381" s="135"/>
      <c r="C1381" s="136"/>
      <c r="D1381" s="137"/>
      <c r="E1381" s="138"/>
      <c r="F1381" s="137"/>
      <c r="G1381" s="127"/>
      <c r="H1381" s="143"/>
      <c r="I1381" s="143"/>
      <c r="K1381" s="6"/>
      <c r="L1381" s="6"/>
    </row>
    <row r="1382" spans="1:12" x14ac:dyDescent="0.2">
      <c r="A1382" s="477"/>
      <c r="B1382" s="135"/>
      <c r="C1382" s="136"/>
      <c r="D1382" s="137"/>
      <c r="E1382" s="138"/>
      <c r="F1382" s="137"/>
      <c r="G1382" s="127"/>
      <c r="H1382" s="143"/>
      <c r="I1382" s="143"/>
      <c r="K1382" s="6"/>
      <c r="L1382" s="6"/>
    </row>
    <row r="1383" spans="1:12" x14ac:dyDescent="0.2">
      <c r="A1383" s="477"/>
      <c r="B1383" s="135"/>
      <c r="C1383" s="136"/>
      <c r="D1383" s="137"/>
      <c r="E1383" s="138"/>
      <c r="F1383" s="137"/>
      <c r="G1383" s="127"/>
      <c r="H1383" s="143"/>
      <c r="I1383" s="143"/>
      <c r="K1383" s="6"/>
      <c r="L1383" s="6"/>
    </row>
    <row r="1384" spans="1:12" x14ac:dyDescent="0.2">
      <c r="A1384" s="477"/>
      <c r="B1384" s="135"/>
      <c r="C1384" s="136"/>
      <c r="D1384" s="137"/>
      <c r="E1384" s="138"/>
      <c r="F1384" s="137"/>
      <c r="G1384" s="127"/>
      <c r="H1384" s="143"/>
      <c r="I1384" s="143"/>
      <c r="K1384" s="6"/>
      <c r="L1384" s="6"/>
    </row>
    <row r="1385" spans="1:12" x14ac:dyDescent="0.2">
      <c r="A1385" s="477"/>
      <c r="B1385" s="135"/>
      <c r="C1385" s="136"/>
      <c r="D1385" s="137"/>
      <c r="E1385" s="138"/>
      <c r="F1385" s="137"/>
      <c r="G1385" s="127"/>
      <c r="H1385" s="143"/>
      <c r="I1385" s="143"/>
      <c r="K1385" s="6"/>
      <c r="L1385" s="6"/>
    </row>
    <row r="1386" spans="1:12" x14ac:dyDescent="0.2">
      <c r="A1386" s="477"/>
      <c r="B1386" s="135"/>
      <c r="C1386" s="136"/>
      <c r="D1386" s="137"/>
      <c r="E1386" s="138"/>
      <c r="F1386" s="137"/>
      <c r="G1386" s="127"/>
      <c r="H1386" s="143"/>
      <c r="I1386" s="143"/>
      <c r="K1386" s="6"/>
      <c r="L1386" s="6"/>
    </row>
    <row r="1387" spans="1:12" x14ac:dyDescent="0.2">
      <c r="A1387" s="477"/>
      <c r="B1387" s="135"/>
      <c r="C1387" s="136"/>
      <c r="D1387" s="137"/>
      <c r="E1387" s="138"/>
      <c r="F1387" s="137"/>
      <c r="G1387" s="127"/>
      <c r="H1387" s="143"/>
      <c r="I1387" s="143"/>
      <c r="K1387" s="6"/>
      <c r="L1387" s="6"/>
    </row>
    <row r="1388" spans="1:12" x14ac:dyDescent="0.2">
      <c r="A1388" s="477"/>
      <c r="B1388" s="135"/>
      <c r="C1388" s="136"/>
      <c r="D1388" s="137"/>
      <c r="E1388" s="138"/>
      <c r="F1388" s="137"/>
      <c r="G1388" s="127"/>
      <c r="H1388" s="143"/>
      <c r="I1388" s="143"/>
      <c r="K1388" s="6"/>
      <c r="L1388" s="6"/>
    </row>
    <row r="1389" spans="1:12" x14ac:dyDescent="0.2">
      <c r="A1389" s="477"/>
      <c r="B1389" s="135"/>
      <c r="C1389" s="136"/>
      <c r="D1389" s="137"/>
      <c r="E1389" s="138"/>
      <c r="F1389" s="137"/>
      <c r="G1389" s="127"/>
      <c r="H1389" s="143"/>
      <c r="I1389" s="143"/>
      <c r="K1389" s="6"/>
      <c r="L1389" s="6"/>
    </row>
    <row r="1390" spans="1:12" x14ac:dyDescent="0.2">
      <c r="A1390" s="477"/>
      <c r="B1390" s="135"/>
      <c r="C1390" s="136"/>
      <c r="D1390" s="137"/>
      <c r="E1390" s="138"/>
      <c r="F1390" s="137"/>
      <c r="G1390" s="127"/>
      <c r="H1390" s="143"/>
      <c r="I1390" s="143"/>
      <c r="K1390" s="6"/>
      <c r="L1390" s="6"/>
    </row>
    <row r="1391" spans="1:12" x14ac:dyDescent="0.2">
      <c r="A1391" s="477"/>
      <c r="B1391" s="135"/>
      <c r="C1391" s="136"/>
      <c r="D1391" s="137"/>
      <c r="E1391" s="138"/>
      <c r="F1391" s="137"/>
      <c r="G1391" s="127"/>
      <c r="H1391" s="143"/>
      <c r="I1391" s="143"/>
      <c r="K1391" s="6"/>
      <c r="L1391" s="6"/>
    </row>
    <row r="1392" spans="1:12" x14ac:dyDescent="0.2">
      <c r="A1392" s="477"/>
      <c r="B1392" s="135"/>
      <c r="C1392" s="136"/>
      <c r="D1392" s="137"/>
      <c r="E1392" s="138"/>
      <c r="F1392" s="137"/>
      <c r="G1392" s="127"/>
      <c r="H1392" s="143"/>
      <c r="I1392" s="143"/>
      <c r="K1392" s="6"/>
      <c r="L1392" s="6"/>
    </row>
    <row r="1393" spans="1:12" x14ac:dyDescent="0.2">
      <c r="A1393" s="477"/>
      <c r="B1393" s="135"/>
      <c r="C1393" s="136"/>
      <c r="D1393" s="137"/>
      <c r="E1393" s="138"/>
      <c r="F1393" s="137"/>
      <c r="G1393" s="127"/>
      <c r="H1393" s="143"/>
      <c r="I1393" s="143"/>
      <c r="K1393" s="6"/>
      <c r="L1393" s="6"/>
    </row>
    <row r="1394" spans="1:12" x14ac:dyDescent="0.2">
      <c r="A1394" s="477"/>
      <c r="B1394" s="135"/>
      <c r="C1394" s="136"/>
      <c r="D1394" s="137"/>
      <c r="E1394" s="138"/>
      <c r="F1394" s="137"/>
      <c r="G1394" s="127"/>
      <c r="H1394" s="143"/>
      <c r="I1394" s="143"/>
      <c r="K1394" s="6"/>
      <c r="L1394" s="6"/>
    </row>
    <row r="1395" spans="1:12" x14ac:dyDescent="0.2">
      <c r="A1395" s="477"/>
      <c r="B1395" s="135"/>
      <c r="C1395" s="136"/>
      <c r="D1395" s="137"/>
      <c r="E1395" s="138"/>
      <c r="F1395" s="137"/>
      <c r="G1395" s="127"/>
      <c r="H1395" s="143"/>
      <c r="I1395" s="143"/>
      <c r="K1395" s="6"/>
      <c r="L1395" s="6"/>
    </row>
    <row r="1396" spans="1:12" x14ac:dyDescent="0.2">
      <c r="A1396" s="477"/>
      <c r="B1396" s="135"/>
      <c r="C1396" s="136"/>
      <c r="D1396" s="137"/>
      <c r="E1396" s="138"/>
      <c r="F1396" s="137"/>
      <c r="G1396" s="127"/>
      <c r="H1396" s="143"/>
      <c r="I1396" s="143"/>
      <c r="K1396" s="6"/>
      <c r="L1396" s="6"/>
    </row>
    <row r="1397" spans="1:12" x14ac:dyDescent="0.2">
      <c r="A1397" s="477"/>
      <c r="B1397" s="135"/>
      <c r="C1397" s="136"/>
      <c r="D1397" s="137"/>
      <c r="E1397" s="138"/>
      <c r="F1397" s="137"/>
      <c r="G1397" s="127"/>
      <c r="H1397" s="143"/>
      <c r="I1397" s="143"/>
      <c r="K1397" s="6"/>
      <c r="L1397" s="6"/>
    </row>
    <row r="1398" spans="1:12" x14ac:dyDescent="0.2">
      <c r="A1398" s="477"/>
      <c r="B1398" s="135"/>
      <c r="C1398" s="136"/>
      <c r="D1398" s="137"/>
      <c r="E1398" s="138"/>
      <c r="F1398" s="137"/>
      <c r="G1398" s="127"/>
      <c r="H1398" s="143"/>
      <c r="I1398" s="143"/>
      <c r="K1398" s="6"/>
      <c r="L1398" s="6"/>
    </row>
    <row r="1399" spans="1:12" x14ac:dyDescent="0.2">
      <c r="A1399" s="477"/>
      <c r="B1399" s="135"/>
      <c r="C1399" s="136"/>
      <c r="D1399" s="137"/>
      <c r="E1399" s="138"/>
      <c r="F1399" s="137"/>
      <c r="G1399" s="127"/>
      <c r="H1399" s="143"/>
      <c r="I1399" s="143"/>
      <c r="K1399" s="6"/>
      <c r="L1399" s="6"/>
    </row>
    <row r="1400" spans="1:12" x14ac:dyDescent="0.2">
      <c r="A1400" s="477"/>
      <c r="B1400" s="135"/>
      <c r="C1400" s="136"/>
      <c r="D1400" s="137"/>
      <c r="E1400" s="138"/>
      <c r="F1400" s="137"/>
      <c r="G1400" s="127"/>
      <c r="H1400" s="143"/>
      <c r="I1400" s="143"/>
      <c r="K1400" s="6"/>
      <c r="L1400" s="6"/>
    </row>
    <row r="1401" spans="1:12" x14ac:dyDescent="0.2">
      <c r="A1401" s="477"/>
      <c r="B1401" s="135"/>
      <c r="C1401" s="136"/>
      <c r="D1401" s="137"/>
      <c r="E1401" s="138"/>
      <c r="F1401" s="137"/>
      <c r="G1401" s="127"/>
      <c r="H1401" s="143"/>
      <c r="I1401" s="143"/>
      <c r="K1401" s="6"/>
      <c r="L1401" s="6"/>
    </row>
    <row r="1402" spans="1:12" x14ac:dyDescent="0.2">
      <c r="A1402" s="477"/>
      <c r="B1402" s="135"/>
      <c r="C1402" s="136"/>
      <c r="D1402" s="137"/>
      <c r="E1402" s="138"/>
      <c r="F1402" s="137"/>
      <c r="G1402" s="127"/>
      <c r="H1402" s="143"/>
      <c r="I1402" s="143"/>
      <c r="K1402" s="6"/>
      <c r="L1402" s="6"/>
    </row>
    <row r="1403" spans="1:12" x14ac:dyDescent="0.2">
      <c r="A1403" s="477"/>
      <c r="B1403" s="135"/>
      <c r="C1403" s="136"/>
      <c r="D1403" s="137"/>
      <c r="E1403" s="138"/>
      <c r="F1403" s="137"/>
      <c r="G1403" s="127"/>
      <c r="H1403" s="143"/>
      <c r="I1403" s="143"/>
      <c r="K1403" s="6"/>
      <c r="L1403" s="6"/>
    </row>
    <row r="1404" spans="1:12" x14ac:dyDescent="0.2">
      <c r="A1404" s="477"/>
      <c r="B1404" s="135"/>
      <c r="C1404" s="136"/>
      <c r="D1404" s="137"/>
      <c r="E1404" s="138"/>
      <c r="F1404" s="137"/>
      <c r="G1404" s="127"/>
      <c r="H1404" s="143"/>
      <c r="I1404" s="143"/>
      <c r="K1404" s="6"/>
      <c r="L1404" s="6"/>
    </row>
    <row r="1405" spans="1:12" x14ac:dyDescent="0.2">
      <c r="A1405" s="477"/>
      <c r="B1405" s="135"/>
      <c r="C1405" s="136"/>
      <c r="D1405" s="137"/>
      <c r="E1405" s="138"/>
      <c r="F1405" s="137"/>
      <c r="G1405" s="127"/>
      <c r="H1405" s="143"/>
      <c r="I1405" s="143"/>
      <c r="K1405" s="6"/>
      <c r="L1405" s="6"/>
    </row>
    <row r="1406" spans="1:12" x14ac:dyDescent="0.2">
      <c r="A1406" s="477"/>
      <c r="B1406" s="135"/>
      <c r="C1406" s="136"/>
      <c r="D1406" s="137"/>
      <c r="E1406" s="138"/>
      <c r="F1406" s="137"/>
      <c r="G1406" s="127"/>
      <c r="H1406" s="143"/>
      <c r="I1406" s="143"/>
      <c r="K1406" s="6"/>
      <c r="L1406" s="6"/>
    </row>
    <row r="1407" spans="1:12" x14ac:dyDescent="0.2">
      <c r="A1407" s="477"/>
      <c r="B1407" s="135"/>
      <c r="C1407" s="136"/>
      <c r="D1407" s="137"/>
      <c r="E1407" s="138"/>
      <c r="F1407" s="137"/>
      <c r="G1407" s="127"/>
      <c r="H1407" s="143"/>
      <c r="I1407" s="143"/>
      <c r="K1407" s="6"/>
      <c r="L1407" s="6"/>
    </row>
    <row r="1408" spans="1:12" x14ac:dyDescent="0.2">
      <c r="A1408" s="477"/>
      <c r="B1408" s="135"/>
      <c r="C1408" s="136"/>
      <c r="D1408" s="137"/>
      <c r="E1408" s="138"/>
      <c r="F1408" s="137"/>
      <c r="G1408" s="127"/>
      <c r="H1408" s="143"/>
      <c r="I1408" s="143"/>
      <c r="K1408" s="6"/>
      <c r="L1408" s="6"/>
    </row>
    <row r="1409" spans="1:12" x14ac:dyDescent="0.2">
      <c r="A1409" s="477"/>
      <c r="B1409" s="135"/>
      <c r="C1409" s="136"/>
      <c r="D1409" s="137"/>
      <c r="E1409" s="138"/>
      <c r="F1409" s="137"/>
      <c r="G1409" s="127"/>
      <c r="H1409" s="143"/>
      <c r="I1409" s="143"/>
      <c r="K1409" s="6"/>
      <c r="L1409" s="6"/>
    </row>
    <row r="1410" spans="1:12" x14ac:dyDescent="0.2">
      <c r="A1410" s="477"/>
      <c r="B1410" s="135"/>
      <c r="C1410" s="136"/>
      <c r="D1410" s="137"/>
      <c r="E1410" s="138"/>
      <c r="F1410" s="137"/>
      <c r="G1410" s="127"/>
      <c r="H1410" s="143"/>
      <c r="I1410" s="143"/>
      <c r="K1410" s="6"/>
      <c r="L1410" s="6"/>
    </row>
    <row r="1411" spans="1:12" x14ac:dyDescent="0.2">
      <c r="A1411" s="477"/>
      <c r="B1411" s="135"/>
      <c r="C1411" s="136"/>
      <c r="D1411" s="137"/>
      <c r="E1411" s="138"/>
      <c r="F1411" s="137"/>
      <c r="G1411" s="127"/>
      <c r="H1411" s="143"/>
      <c r="I1411" s="143"/>
      <c r="K1411" s="6"/>
      <c r="L1411" s="6"/>
    </row>
    <row r="1412" spans="1:12" x14ac:dyDescent="0.2">
      <c r="A1412" s="477"/>
      <c r="B1412" s="135"/>
      <c r="C1412" s="136"/>
      <c r="D1412" s="137"/>
      <c r="E1412" s="138"/>
      <c r="F1412" s="137"/>
      <c r="G1412" s="127"/>
      <c r="H1412" s="143"/>
      <c r="I1412" s="143"/>
      <c r="K1412" s="6"/>
      <c r="L1412" s="6"/>
    </row>
    <row r="1413" spans="1:12" x14ac:dyDescent="0.2">
      <c r="A1413" s="477"/>
      <c r="B1413" s="135"/>
      <c r="C1413" s="136"/>
      <c r="D1413" s="137"/>
      <c r="E1413" s="138"/>
      <c r="F1413" s="137"/>
      <c r="G1413" s="127"/>
      <c r="H1413" s="143"/>
      <c r="I1413" s="143"/>
      <c r="K1413" s="6"/>
      <c r="L1413" s="6"/>
    </row>
    <row r="1414" spans="1:12" x14ac:dyDescent="0.2">
      <c r="A1414" s="477"/>
      <c r="B1414" s="135"/>
      <c r="C1414" s="136"/>
      <c r="D1414" s="137"/>
      <c r="E1414" s="138"/>
      <c r="F1414" s="137"/>
      <c r="G1414" s="127"/>
      <c r="H1414" s="143"/>
      <c r="I1414" s="143"/>
      <c r="K1414" s="6"/>
      <c r="L1414" s="6"/>
    </row>
    <row r="1415" spans="1:12" x14ac:dyDescent="0.2">
      <c r="A1415" s="477"/>
      <c r="B1415" s="135"/>
      <c r="C1415" s="136"/>
      <c r="D1415" s="137"/>
      <c r="E1415" s="138"/>
      <c r="F1415" s="137"/>
      <c r="G1415" s="127"/>
      <c r="H1415" s="143"/>
      <c r="I1415" s="143"/>
      <c r="K1415" s="6"/>
      <c r="L1415" s="6"/>
    </row>
    <row r="1416" spans="1:12" x14ac:dyDescent="0.2">
      <c r="A1416" s="477"/>
      <c r="B1416" s="135"/>
      <c r="C1416" s="136"/>
      <c r="D1416" s="137"/>
      <c r="E1416" s="138"/>
      <c r="F1416" s="137"/>
      <c r="G1416" s="127"/>
      <c r="H1416" s="143"/>
      <c r="I1416" s="143"/>
      <c r="K1416" s="6"/>
      <c r="L1416" s="6"/>
    </row>
    <row r="1417" spans="1:12" x14ac:dyDescent="0.2">
      <c r="A1417" s="477"/>
      <c r="B1417" s="135"/>
      <c r="C1417" s="136"/>
      <c r="D1417" s="137"/>
      <c r="E1417" s="138"/>
      <c r="F1417" s="137"/>
      <c r="G1417" s="127"/>
      <c r="H1417" s="143"/>
      <c r="I1417" s="143"/>
      <c r="K1417" s="6"/>
      <c r="L1417" s="6"/>
    </row>
    <row r="1418" spans="1:12" x14ac:dyDescent="0.2">
      <c r="A1418" s="477"/>
      <c r="B1418" s="135"/>
      <c r="C1418" s="136"/>
      <c r="D1418" s="137"/>
      <c r="E1418" s="138"/>
      <c r="F1418" s="137"/>
      <c r="G1418" s="127"/>
      <c r="H1418" s="143"/>
      <c r="I1418" s="143"/>
      <c r="K1418" s="6"/>
      <c r="L1418" s="6"/>
    </row>
    <row r="1419" spans="1:12" x14ac:dyDescent="0.2">
      <c r="A1419" s="477"/>
      <c r="B1419" s="135"/>
      <c r="C1419" s="136"/>
      <c r="D1419" s="137"/>
      <c r="E1419" s="138"/>
      <c r="F1419" s="137"/>
      <c r="G1419" s="127"/>
      <c r="H1419" s="143"/>
      <c r="I1419" s="143"/>
      <c r="K1419" s="6"/>
      <c r="L1419" s="6"/>
    </row>
    <row r="1420" spans="1:12" x14ac:dyDescent="0.2">
      <c r="A1420" s="477"/>
      <c r="B1420" s="135"/>
      <c r="C1420" s="136"/>
      <c r="D1420" s="137"/>
      <c r="E1420" s="138"/>
      <c r="F1420" s="137"/>
      <c r="G1420" s="127"/>
      <c r="H1420" s="143"/>
      <c r="I1420" s="143"/>
      <c r="K1420" s="6"/>
      <c r="L1420" s="6"/>
    </row>
    <row r="1421" spans="1:12" x14ac:dyDescent="0.2">
      <c r="A1421" s="477"/>
      <c r="B1421" s="135"/>
      <c r="C1421" s="136"/>
      <c r="D1421" s="137"/>
      <c r="E1421" s="138"/>
      <c r="F1421" s="137"/>
      <c r="G1421" s="127"/>
      <c r="H1421" s="143"/>
      <c r="I1421" s="143"/>
      <c r="K1421" s="6"/>
      <c r="L1421" s="6"/>
    </row>
    <row r="1422" spans="1:12" x14ac:dyDescent="0.2">
      <c r="A1422" s="477"/>
      <c r="B1422" s="135"/>
      <c r="C1422" s="136"/>
      <c r="D1422" s="137"/>
      <c r="E1422" s="138"/>
      <c r="F1422" s="137"/>
      <c r="G1422" s="127"/>
      <c r="H1422" s="143"/>
      <c r="I1422" s="143"/>
      <c r="K1422" s="6"/>
      <c r="L1422" s="6"/>
    </row>
    <row r="1423" spans="1:12" x14ac:dyDescent="0.2">
      <c r="A1423" s="477"/>
      <c r="B1423" s="135"/>
      <c r="C1423" s="136"/>
      <c r="D1423" s="137"/>
      <c r="E1423" s="138"/>
      <c r="F1423" s="137"/>
      <c r="G1423" s="127"/>
      <c r="H1423" s="143"/>
      <c r="I1423" s="143"/>
      <c r="K1423" s="6"/>
      <c r="L1423" s="6"/>
    </row>
    <row r="1424" spans="1:12" x14ac:dyDescent="0.2">
      <c r="A1424" s="477"/>
      <c r="B1424" s="135"/>
      <c r="C1424" s="136"/>
      <c r="D1424" s="137"/>
      <c r="E1424" s="138"/>
      <c r="F1424" s="137"/>
      <c r="G1424" s="127"/>
      <c r="H1424" s="143"/>
      <c r="I1424" s="143"/>
      <c r="K1424" s="6"/>
      <c r="L1424" s="6"/>
    </row>
    <row r="1425" spans="1:12" x14ac:dyDescent="0.2">
      <c r="A1425" s="477"/>
      <c r="B1425" s="135"/>
      <c r="C1425" s="136"/>
      <c r="D1425" s="137"/>
      <c r="E1425" s="138"/>
      <c r="F1425" s="137"/>
      <c r="G1425" s="127"/>
      <c r="H1425" s="143"/>
      <c r="I1425" s="143"/>
      <c r="K1425" s="6"/>
      <c r="L1425" s="6"/>
    </row>
    <row r="1426" spans="1:12" x14ac:dyDescent="0.2">
      <c r="A1426" s="477"/>
      <c r="B1426" s="135"/>
      <c r="C1426" s="136"/>
      <c r="D1426" s="137"/>
      <c r="E1426" s="138"/>
      <c r="F1426" s="137"/>
      <c r="G1426" s="127"/>
      <c r="H1426" s="143"/>
      <c r="I1426" s="143"/>
      <c r="K1426" s="6"/>
      <c r="L1426" s="6"/>
    </row>
    <row r="1427" spans="1:12" x14ac:dyDescent="0.2">
      <c r="A1427" s="477"/>
      <c r="B1427" s="135"/>
      <c r="C1427" s="136"/>
      <c r="D1427" s="137"/>
      <c r="E1427" s="138"/>
      <c r="F1427" s="137"/>
      <c r="G1427" s="127"/>
      <c r="H1427" s="143"/>
      <c r="I1427" s="143"/>
      <c r="K1427" s="6"/>
      <c r="L1427" s="6"/>
    </row>
    <row r="1428" spans="1:12" x14ac:dyDescent="0.2">
      <c r="A1428" s="477"/>
      <c r="B1428" s="135"/>
      <c r="C1428" s="136"/>
      <c r="D1428" s="137"/>
      <c r="E1428" s="138"/>
      <c r="F1428" s="137"/>
      <c r="G1428" s="127"/>
      <c r="H1428" s="143"/>
      <c r="I1428" s="143"/>
      <c r="K1428" s="6"/>
      <c r="L1428" s="6"/>
    </row>
    <row r="1429" spans="1:12" x14ac:dyDescent="0.2">
      <c r="A1429" s="477"/>
      <c r="B1429" s="135"/>
      <c r="C1429" s="136"/>
      <c r="D1429" s="137"/>
      <c r="E1429" s="138"/>
      <c r="F1429" s="137"/>
      <c r="G1429" s="127"/>
      <c r="H1429" s="143"/>
      <c r="I1429" s="143"/>
      <c r="K1429" s="6"/>
      <c r="L1429" s="6"/>
    </row>
    <row r="1430" spans="1:12" x14ac:dyDescent="0.2">
      <c r="A1430" s="477"/>
      <c r="B1430" s="135"/>
      <c r="C1430" s="136"/>
      <c r="D1430" s="137"/>
      <c r="E1430" s="138"/>
      <c r="F1430" s="137"/>
      <c r="G1430" s="127"/>
      <c r="H1430" s="143"/>
      <c r="I1430" s="143"/>
      <c r="K1430" s="6"/>
      <c r="L1430" s="6"/>
    </row>
    <row r="1431" spans="1:12" x14ac:dyDescent="0.2">
      <c r="A1431" s="477"/>
      <c r="B1431" s="135"/>
      <c r="C1431" s="136"/>
      <c r="D1431" s="137"/>
      <c r="E1431" s="138"/>
      <c r="F1431" s="137"/>
      <c r="G1431" s="127"/>
      <c r="H1431" s="143"/>
      <c r="I1431" s="143"/>
      <c r="K1431" s="6"/>
      <c r="L1431" s="6"/>
    </row>
    <row r="1432" spans="1:12" x14ac:dyDescent="0.2">
      <c r="A1432" s="477"/>
      <c r="B1432" s="135"/>
      <c r="C1432" s="136"/>
      <c r="D1432" s="137"/>
      <c r="E1432" s="138"/>
      <c r="F1432" s="137"/>
      <c r="G1432" s="127"/>
      <c r="H1432" s="143"/>
      <c r="I1432" s="143"/>
      <c r="K1432" s="6"/>
      <c r="L1432" s="6"/>
    </row>
    <row r="1433" spans="1:12" x14ac:dyDescent="0.2">
      <c r="A1433" s="477"/>
      <c r="B1433" s="135"/>
      <c r="C1433" s="136"/>
      <c r="D1433" s="137"/>
      <c r="E1433" s="138"/>
      <c r="F1433" s="137"/>
      <c r="G1433" s="127"/>
      <c r="H1433" s="143"/>
      <c r="I1433" s="143"/>
      <c r="K1433" s="6"/>
      <c r="L1433" s="6"/>
    </row>
    <row r="1434" spans="1:12" x14ac:dyDescent="0.2">
      <c r="A1434" s="477"/>
      <c r="B1434" s="135"/>
      <c r="C1434" s="136"/>
      <c r="D1434" s="137"/>
      <c r="E1434" s="138"/>
      <c r="F1434" s="137"/>
      <c r="G1434" s="127"/>
      <c r="H1434" s="143"/>
      <c r="I1434" s="143"/>
      <c r="K1434" s="6"/>
      <c r="L1434" s="6"/>
    </row>
    <row r="1435" spans="1:12" x14ac:dyDescent="0.2">
      <c r="A1435" s="477"/>
      <c r="B1435" s="135"/>
      <c r="C1435" s="136"/>
      <c r="D1435" s="137"/>
      <c r="E1435" s="138"/>
      <c r="F1435" s="137"/>
      <c r="G1435" s="127"/>
      <c r="H1435" s="143"/>
      <c r="I1435" s="143"/>
      <c r="K1435" s="6"/>
      <c r="L1435" s="6"/>
    </row>
    <row r="1436" spans="1:12" x14ac:dyDescent="0.2">
      <c r="A1436" s="477"/>
      <c r="B1436" s="135"/>
      <c r="C1436" s="136"/>
      <c r="D1436" s="137"/>
      <c r="E1436" s="138"/>
      <c r="F1436" s="137"/>
      <c r="G1436" s="127"/>
      <c r="H1436" s="143"/>
      <c r="I1436" s="143"/>
      <c r="K1436" s="6"/>
      <c r="L1436" s="6"/>
    </row>
    <row r="1437" spans="1:12" x14ac:dyDescent="0.2">
      <c r="A1437" s="477"/>
      <c r="B1437" s="135"/>
      <c r="C1437" s="136"/>
      <c r="D1437" s="137"/>
      <c r="E1437" s="138"/>
      <c r="F1437" s="137"/>
      <c r="G1437" s="127"/>
      <c r="H1437" s="143"/>
      <c r="I1437" s="143"/>
      <c r="K1437" s="6"/>
      <c r="L1437" s="6"/>
    </row>
    <row r="1438" spans="1:12" x14ac:dyDescent="0.2">
      <c r="A1438" s="477"/>
      <c r="B1438" s="135"/>
      <c r="C1438" s="136"/>
      <c r="D1438" s="137"/>
      <c r="E1438" s="138"/>
      <c r="F1438" s="137"/>
      <c r="G1438" s="127"/>
      <c r="H1438" s="143"/>
      <c r="I1438" s="143"/>
      <c r="K1438" s="6"/>
      <c r="L1438" s="6"/>
    </row>
    <row r="1439" spans="1:12" x14ac:dyDescent="0.2">
      <c r="A1439" s="477"/>
      <c r="B1439" s="135"/>
      <c r="C1439" s="136"/>
      <c r="D1439" s="137"/>
      <c r="E1439" s="138"/>
      <c r="F1439" s="137"/>
      <c r="G1439" s="127"/>
      <c r="H1439" s="143"/>
      <c r="I1439" s="143"/>
      <c r="K1439" s="6"/>
      <c r="L1439" s="6"/>
    </row>
    <row r="1440" spans="1:12" x14ac:dyDescent="0.2">
      <c r="A1440" s="477"/>
      <c r="B1440" s="135"/>
      <c r="C1440" s="136"/>
      <c r="D1440" s="137"/>
      <c r="E1440" s="138"/>
      <c r="F1440" s="137"/>
      <c r="G1440" s="127"/>
      <c r="H1440" s="143"/>
      <c r="I1440" s="143"/>
      <c r="K1440" s="6"/>
      <c r="L1440" s="6"/>
    </row>
    <row r="1441" spans="1:12" x14ac:dyDescent="0.2">
      <c r="A1441" s="477"/>
      <c r="B1441" s="135"/>
      <c r="C1441" s="136"/>
      <c r="D1441" s="137"/>
      <c r="E1441" s="138"/>
      <c r="F1441" s="137"/>
      <c r="G1441" s="127"/>
      <c r="H1441" s="143"/>
      <c r="I1441" s="143"/>
      <c r="K1441" s="6"/>
      <c r="L1441" s="6"/>
    </row>
    <row r="1442" spans="1:12" x14ac:dyDescent="0.2">
      <c r="A1442" s="477"/>
      <c r="B1442" s="135"/>
      <c r="C1442" s="136"/>
      <c r="D1442" s="137"/>
      <c r="E1442" s="138"/>
      <c r="F1442" s="137"/>
      <c r="G1442" s="127"/>
      <c r="H1442" s="143"/>
      <c r="I1442" s="143"/>
      <c r="K1442" s="6"/>
      <c r="L1442" s="6"/>
    </row>
    <row r="1443" spans="1:12" x14ac:dyDescent="0.2">
      <c r="A1443" s="477"/>
      <c r="B1443" s="135"/>
      <c r="C1443" s="136"/>
      <c r="D1443" s="137"/>
      <c r="E1443" s="138"/>
      <c r="F1443" s="137"/>
      <c r="G1443" s="127"/>
      <c r="H1443" s="143"/>
      <c r="I1443" s="143"/>
      <c r="K1443" s="6"/>
      <c r="L1443" s="6"/>
    </row>
    <row r="1444" spans="1:12" x14ac:dyDescent="0.2">
      <c r="A1444" s="477"/>
      <c r="B1444" s="135"/>
      <c r="C1444" s="136"/>
      <c r="D1444" s="137"/>
      <c r="E1444" s="138"/>
      <c r="F1444" s="137"/>
      <c r="G1444" s="127"/>
      <c r="H1444" s="143"/>
      <c r="I1444" s="143"/>
      <c r="K1444" s="6"/>
      <c r="L1444" s="6"/>
    </row>
    <row r="1445" spans="1:12" x14ac:dyDescent="0.2">
      <c r="A1445" s="477"/>
      <c r="B1445" s="135"/>
      <c r="C1445" s="136"/>
      <c r="D1445" s="137"/>
      <c r="E1445" s="138"/>
      <c r="F1445" s="137"/>
      <c r="G1445" s="127"/>
      <c r="H1445" s="143"/>
      <c r="I1445" s="143"/>
      <c r="K1445" s="6"/>
      <c r="L1445" s="6"/>
    </row>
    <row r="1446" spans="1:12" x14ac:dyDescent="0.2">
      <c r="A1446" s="477"/>
      <c r="B1446" s="135"/>
      <c r="C1446" s="136"/>
      <c r="D1446" s="137"/>
      <c r="E1446" s="138"/>
      <c r="F1446" s="137"/>
      <c r="G1446" s="127"/>
      <c r="H1446" s="143"/>
      <c r="I1446" s="143"/>
      <c r="K1446" s="6"/>
      <c r="L1446" s="6"/>
    </row>
    <row r="1447" spans="1:12" x14ac:dyDescent="0.2">
      <c r="A1447" s="477"/>
      <c r="B1447" s="135"/>
      <c r="C1447" s="136"/>
      <c r="D1447" s="137"/>
      <c r="E1447" s="138"/>
      <c r="F1447" s="137"/>
      <c r="G1447" s="127"/>
      <c r="H1447" s="143"/>
      <c r="I1447" s="143"/>
      <c r="K1447" s="6"/>
      <c r="L1447" s="6"/>
    </row>
    <row r="1448" spans="1:12" x14ac:dyDescent="0.2">
      <c r="A1448" s="477"/>
      <c r="B1448" s="135"/>
      <c r="C1448" s="136"/>
      <c r="D1448" s="137"/>
      <c r="E1448" s="138"/>
      <c r="F1448" s="137"/>
      <c r="G1448" s="127"/>
      <c r="H1448" s="143"/>
      <c r="I1448" s="143"/>
      <c r="K1448" s="6"/>
      <c r="L1448" s="6"/>
    </row>
    <row r="1449" spans="1:12" x14ac:dyDescent="0.2">
      <c r="A1449" s="477"/>
      <c r="B1449" s="135"/>
      <c r="C1449" s="136"/>
      <c r="D1449" s="137"/>
      <c r="E1449" s="138"/>
      <c r="F1449" s="137"/>
      <c r="G1449" s="127"/>
      <c r="H1449" s="143"/>
      <c r="I1449" s="143"/>
      <c r="K1449" s="6"/>
      <c r="L1449" s="6"/>
    </row>
    <row r="1450" spans="1:12" x14ac:dyDescent="0.2">
      <c r="A1450" s="477"/>
      <c r="B1450" s="135"/>
      <c r="C1450" s="136"/>
      <c r="D1450" s="137"/>
      <c r="E1450" s="138"/>
      <c r="F1450" s="137"/>
      <c r="G1450" s="127"/>
      <c r="H1450" s="143"/>
      <c r="I1450" s="143"/>
      <c r="K1450" s="6"/>
      <c r="L1450" s="6"/>
    </row>
    <row r="1451" spans="1:12" x14ac:dyDescent="0.2">
      <c r="A1451" s="477"/>
      <c r="B1451" s="135"/>
      <c r="C1451" s="136"/>
      <c r="D1451" s="137"/>
      <c r="E1451" s="138"/>
      <c r="F1451" s="137"/>
      <c r="G1451" s="127"/>
      <c r="H1451" s="143"/>
      <c r="I1451" s="143"/>
      <c r="K1451" s="6"/>
      <c r="L1451" s="6"/>
    </row>
    <row r="1452" spans="1:12" x14ac:dyDescent="0.2">
      <c r="A1452" s="477"/>
      <c r="B1452" s="135"/>
      <c r="C1452" s="136"/>
      <c r="D1452" s="137"/>
      <c r="E1452" s="138"/>
      <c r="F1452" s="137"/>
      <c r="G1452" s="127"/>
      <c r="H1452" s="143"/>
      <c r="I1452" s="143"/>
      <c r="K1452" s="6"/>
      <c r="L1452" s="6"/>
    </row>
    <row r="1453" spans="1:12" x14ac:dyDescent="0.2">
      <c r="A1453" s="477"/>
      <c r="B1453" s="135"/>
      <c r="C1453" s="136"/>
      <c r="D1453" s="137"/>
      <c r="E1453" s="138"/>
      <c r="F1453" s="137"/>
      <c r="G1453" s="127"/>
      <c r="H1453" s="143"/>
      <c r="I1453" s="143"/>
      <c r="K1453" s="6"/>
      <c r="L1453" s="6"/>
    </row>
    <row r="1454" spans="1:12" x14ac:dyDescent="0.2">
      <c r="A1454" s="477"/>
      <c r="B1454" s="135"/>
      <c r="C1454" s="136"/>
      <c r="D1454" s="137"/>
      <c r="E1454" s="138"/>
      <c r="F1454" s="137"/>
      <c r="G1454" s="127"/>
      <c r="H1454" s="143"/>
      <c r="I1454" s="143"/>
      <c r="K1454" s="6"/>
      <c r="L1454" s="6"/>
    </row>
    <row r="1455" spans="1:12" x14ac:dyDescent="0.2">
      <c r="A1455" s="477"/>
      <c r="B1455" s="135"/>
      <c r="C1455" s="136"/>
      <c r="D1455" s="137"/>
      <c r="E1455" s="138"/>
      <c r="F1455" s="137"/>
      <c r="G1455" s="127"/>
      <c r="H1455" s="143"/>
      <c r="I1455" s="143"/>
      <c r="K1455" s="6"/>
      <c r="L1455" s="6"/>
    </row>
    <row r="1456" spans="1:12" x14ac:dyDescent="0.2">
      <c r="A1456" s="477"/>
      <c r="B1456" s="135"/>
      <c r="C1456" s="136"/>
      <c r="D1456" s="137"/>
      <c r="E1456" s="138"/>
      <c r="F1456" s="137"/>
      <c r="G1456" s="127"/>
      <c r="H1456" s="143"/>
      <c r="I1456" s="143"/>
      <c r="K1456" s="6"/>
      <c r="L1456" s="6"/>
    </row>
    <row r="1457" spans="1:12" x14ac:dyDescent="0.2">
      <c r="A1457" s="477"/>
      <c r="B1457" s="135"/>
      <c r="C1457" s="136"/>
      <c r="D1457" s="137"/>
      <c r="E1457" s="138"/>
      <c r="F1457" s="137"/>
      <c r="G1457" s="127"/>
      <c r="H1457" s="143"/>
      <c r="I1457" s="143"/>
      <c r="K1457" s="6"/>
      <c r="L1457" s="6"/>
    </row>
    <row r="1458" spans="1:12" x14ac:dyDescent="0.2">
      <c r="A1458" s="477"/>
      <c r="B1458" s="135"/>
      <c r="C1458" s="136"/>
      <c r="D1458" s="137"/>
      <c r="E1458" s="138"/>
      <c r="F1458" s="137"/>
      <c r="G1458" s="127"/>
      <c r="H1458" s="143"/>
      <c r="I1458" s="143"/>
      <c r="K1458" s="6"/>
      <c r="L1458" s="6"/>
    </row>
    <row r="1459" spans="1:12" x14ac:dyDescent="0.2">
      <c r="A1459" s="477"/>
      <c r="B1459" s="135"/>
      <c r="C1459" s="136"/>
      <c r="D1459" s="137"/>
      <c r="E1459" s="138"/>
      <c r="F1459" s="137"/>
      <c r="G1459" s="127"/>
      <c r="H1459" s="143"/>
      <c r="I1459" s="143"/>
      <c r="K1459" s="6"/>
      <c r="L1459" s="6"/>
    </row>
    <row r="1460" spans="1:12" x14ac:dyDescent="0.2">
      <c r="A1460" s="477"/>
      <c r="B1460" s="135"/>
      <c r="C1460" s="136"/>
      <c r="D1460" s="137"/>
      <c r="E1460" s="138"/>
      <c r="F1460" s="137"/>
      <c r="G1460" s="127"/>
      <c r="H1460" s="143"/>
      <c r="I1460" s="143"/>
      <c r="K1460" s="6"/>
      <c r="L1460" s="6"/>
    </row>
    <row r="1461" spans="1:12" x14ac:dyDescent="0.2">
      <c r="A1461" s="477"/>
      <c r="B1461" s="135"/>
      <c r="C1461" s="136"/>
      <c r="D1461" s="137"/>
      <c r="E1461" s="138"/>
      <c r="F1461" s="137"/>
      <c r="G1461" s="127"/>
      <c r="H1461" s="143"/>
      <c r="I1461" s="143"/>
      <c r="K1461" s="6"/>
      <c r="L1461" s="6"/>
    </row>
    <row r="1462" spans="1:12" x14ac:dyDescent="0.2">
      <c r="A1462" s="477"/>
      <c r="B1462" s="135"/>
      <c r="C1462" s="136"/>
      <c r="D1462" s="137"/>
      <c r="E1462" s="138"/>
      <c r="F1462" s="137"/>
      <c r="G1462" s="127"/>
      <c r="H1462" s="143"/>
      <c r="I1462" s="143"/>
      <c r="K1462" s="6"/>
      <c r="L1462" s="6"/>
    </row>
    <row r="1463" spans="1:12" x14ac:dyDescent="0.2">
      <c r="A1463" s="477"/>
      <c r="B1463" s="135"/>
      <c r="C1463" s="136"/>
      <c r="D1463" s="137"/>
      <c r="E1463" s="138"/>
      <c r="F1463" s="137"/>
      <c r="G1463" s="127"/>
      <c r="H1463" s="143"/>
      <c r="I1463" s="143"/>
      <c r="K1463" s="6"/>
      <c r="L1463" s="6"/>
    </row>
    <row r="1464" spans="1:12" x14ac:dyDescent="0.2">
      <c r="A1464" s="477"/>
      <c r="B1464" s="135"/>
      <c r="C1464" s="136"/>
      <c r="D1464" s="137"/>
      <c r="E1464" s="138"/>
      <c r="F1464" s="137"/>
      <c r="G1464" s="127"/>
      <c r="H1464" s="143"/>
      <c r="I1464" s="143"/>
      <c r="K1464" s="6"/>
      <c r="L1464" s="6"/>
    </row>
    <row r="1465" spans="1:12" x14ac:dyDescent="0.2">
      <c r="A1465" s="477"/>
      <c r="B1465" s="135"/>
      <c r="C1465" s="136"/>
      <c r="D1465" s="137"/>
      <c r="E1465" s="138"/>
      <c r="F1465" s="137"/>
      <c r="G1465" s="127"/>
      <c r="H1465" s="143"/>
      <c r="I1465" s="143"/>
      <c r="K1465" s="6"/>
      <c r="L1465" s="6"/>
    </row>
    <row r="1466" spans="1:12" x14ac:dyDescent="0.2">
      <c r="A1466" s="477"/>
      <c r="B1466" s="135"/>
      <c r="C1466" s="136"/>
      <c r="D1466" s="137"/>
      <c r="E1466" s="138"/>
      <c r="F1466" s="137"/>
      <c r="G1466" s="127"/>
      <c r="H1466" s="143"/>
      <c r="I1466" s="143"/>
      <c r="K1466" s="6"/>
      <c r="L1466" s="6"/>
    </row>
    <row r="1467" spans="1:12" x14ac:dyDescent="0.2">
      <c r="A1467" s="477"/>
      <c r="B1467" s="135"/>
      <c r="C1467" s="136"/>
      <c r="D1467" s="137"/>
      <c r="E1467" s="138"/>
      <c r="F1467" s="137"/>
      <c r="G1467" s="127"/>
      <c r="H1467" s="143"/>
      <c r="I1467" s="143"/>
      <c r="K1467" s="6"/>
      <c r="L1467" s="6"/>
    </row>
    <row r="1468" spans="1:12" x14ac:dyDescent="0.2">
      <c r="A1468" s="477"/>
      <c r="B1468" s="135"/>
      <c r="C1468" s="136"/>
      <c r="D1468" s="137"/>
      <c r="E1468" s="138"/>
      <c r="F1468" s="137"/>
      <c r="G1468" s="127"/>
      <c r="H1468" s="143"/>
      <c r="I1468" s="143"/>
      <c r="K1468" s="6"/>
      <c r="L1468" s="6"/>
    </row>
    <row r="1469" spans="1:12" x14ac:dyDescent="0.2">
      <c r="A1469" s="477"/>
      <c r="B1469" s="135"/>
      <c r="C1469" s="136"/>
      <c r="D1469" s="137"/>
      <c r="E1469" s="138"/>
      <c r="F1469" s="137"/>
      <c r="G1469" s="127"/>
      <c r="H1469" s="143"/>
      <c r="I1469" s="143"/>
      <c r="K1469" s="6"/>
      <c r="L1469" s="6"/>
    </row>
    <row r="1470" spans="1:12" x14ac:dyDescent="0.2">
      <c r="A1470" s="477"/>
      <c r="B1470" s="135"/>
      <c r="C1470" s="136"/>
      <c r="D1470" s="137"/>
      <c r="E1470" s="138"/>
      <c r="F1470" s="137"/>
      <c r="G1470" s="127"/>
      <c r="H1470" s="143"/>
      <c r="I1470" s="143"/>
      <c r="K1470" s="6"/>
      <c r="L1470" s="6"/>
    </row>
    <row r="1471" spans="1:12" x14ac:dyDescent="0.2">
      <c r="A1471" s="477"/>
      <c r="B1471" s="135"/>
      <c r="C1471" s="136"/>
      <c r="D1471" s="137"/>
      <c r="E1471" s="138"/>
      <c r="F1471" s="137"/>
      <c r="G1471" s="127"/>
      <c r="H1471" s="143"/>
      <c r="I1471" s="143"/>
      <c r="K1471" s="6"/>
      <c r="L1471" s="6"/>
    </row>
    <row r="1472" spans="1:12" x14ac:dyDescent="0.2">
      <c r="A1472" s="477"/>
      <c r="B1472" s="135"/>
      <c r="C1472" s="136"/>
      <c r="D1472" s="137"/>
      <c r="E1472" s="138"/>
      <c r="F1472" s="137"/>
      <c r="G1472" s="127"/>
      <c r="H1472" s="143"/>
      <c r="I1472" s="143"/>
      <c r="K1472" s="6"/>
      <c r="L1472" s="6"/>
    </row>
    <row r="1473" spans="1:12" x14ac:dyDescent="0.2">
      <c r="A1473" s="477"/>
      <c r="B1473" s="135"/>
      <c r="C1473" s="136"/>
      <c r="D1473" s="137"/>
      <c r="E1473" s="138"/>
      <c r="F1473" s="137"/>
      <c r="G1473" s="127"/>
      <c r="H1473" s="143"/>
      <c r="I1473" s="143"/>
      <c r="K1473" s="6"/>
      <c r="L1473" s="6"/>
    </row>
    <row r="1474" spans="1:12" x14ac:dyDescent="0.2">
      <c r="A1474" s="477"/>
      <c r="B1474" s="135"/>
      <c r="C1474" s="136"/>
      <c r="D1474" s="137"/>
      <c r="E1474" s="138"/>
      <c r="F1474" s="137"/>
      <c r="G1474" s="127"/>
      <c r="H1474" s="143"/>
      <c r="I1474" s="143"/>
      <c r="K1474" s="6"/>
      <c r="L1474" s="6"/>
    </row>
    <row r="1475" spans="1:12" x14ac:dyDescent="0.2">
      <c r="A1475" s="477"/>
      <c r="B1475" s="135"/>
      <c r="C1475" s="136"/>
      <c r="D1475" s="137"/>
      <c r="E1475" s="138"/>
      <c r="F1475" s="137"/>
      <c r="G1475" s="127"/>
      <c r="H1475" s="143"/>
      <c r="I1475" s="143"/>
      <c r="K1475" s="6"/>
      <c r="L1475" s="6"/>
    </row>
    <row r="1476" spans="1:12" x14ac:dyDescent="0.2">
      <c r="A1476" s="477"/>
      <c r="B1476" s="135"/>
      <c r="C1476" s="136"/>
      <c r="D1476" s="137"/>
      <c r="E1476" s="138"/>
      <c r="F1476" s="137"/>
      <c r="G1476" s="127"/>
      <c r="H1476" s="143"/>
      <c r="I1476" s="143"/>
      <c r="K1476" s="6"/>
      <c r="L1476" s="6"/>
    </row>
    <row r="1477" spans="1:12" x14ac:dyDescent="0.2">
      <c r="A1477" s="477"/>
      <c r="B1477" s="135"/>
      <c r="C1477" s="136"/>
      <c r="D1477" s="137"/>
      <c r="E1477" s="138"/>
      <c r="F1477" s="137"/>
      <c r="G1477" s="127"/>
      <c r="H1477" s="143"/>
      <c r="I1477" s="143"/>
      <c r="K1477" s="6"/>
      <c r="L1477" s="6"/>
    </row>
    <row r="1478" spans="1:12" x14ac:dyDescent="0.2">
      <c r="A1478" s="477"/>
      <c r="B1478" s="135"/>
      <c r="C1478" s="136"/>
      <c r="D1478" s="137"/>
      <c r="E1478" s="138"/>
      <c r="F1478" s="137"/>
      <c r="G1478" s="127"/>
      <c r="H1478" s="143"/>
      <c r="I1478" s="143"/>
      <c r="K1478" s="6"/>
      <c r="L1478" s="6"/>
    </row>
    <row r="1479" spans="1:12" x14ac:dyDescent="0.2">
      <c r="A1479" s="477"/>
      <c r="B1479" s="135"/>
      <c r="C1479" s="136"/>
      <c r="D1479" s="137"/>
      <c r="E1479" s="138"/>
      <c r="F1479" s="137"/>
      <c r="G1479" s="127"/>
      <c r="H1479" s="143"/>
      <c r="I1479" s="143"/>
      <c r="K1479" s="6"/>
      <c r="L1479" s="6"/>
    </row>
    <row r="1480" spans="1:12" x14ac:dyDescent="0.2">
      <c r="A1480" s="477"/>
      <c r="B1480" s="135"/>
      <c r="C1480" s="136"/>
      <c r="D1480" s="137"/>
      <c r="E1480" s="138"/>
      <c r="F1480" s="137"/>
      <c r="G1480" s="127"/>
      <c r="H1480" s="143"/>
      <c r="I1480" s="143"/>
      <c r="K1480" s="6"/>
      <c r="L1480" s="6"/>
    </row>
    <row r="1481" spans="1:12" x14ac:dyDescent="0.2">
      <c r="A1481" s="477"/>
      <c r="B1481" s="135"/>
      <c r="C1481" s="136"/>
      <c r="D1481" s="137"/>
      <c r="E1481" s="138"/>
      <c r="F1481" s="137"/>
      <c r="G1481" s="127"/>
      <c r="H1481" s="143"/>
      <c r="I1481" s="143"/>
      <c r="K1481" s="6"/>
      <c r="L1481" s="6"/>
    </row>
    <row r="1482" spans="1:12" x14ac:dyDescent="0.2">
      <c r="A1482" s="477"/>
      <c r="B1482" s="135"/>
      <c r="C1482" s="136"/>
      <c r="D1482" s="137"/>
      <c r="E1482" s="138"/>
      <c r="F1482" s="137"/>
      <c r="G1482" s="127"/>
      <c r="H1482" s="143"/>
      <c r="I1482" s="143"/>
      <c r="K1482" s="6"/>
      <c r="L1482" s="6"/>
    </row>
    <row r="1483" spans="1:12" x14ac:dyDescent="0.2">
      <c r="A1483" s="477"/>
      <c r="B1483" s="135"/>
      <c r="C1483" s="136"/>
      <c r="D1483" s="137"/>
      <c r="E1483" s="138"/>
      <c r="F1483" s="137"/>
      <c r="G1483" s="127"/>
      <c r="H1483" s="143"/>
      <c r="I1483" s="143"/>
      <c r="K1483" s="6"/>
      <c r="L1483" s="6"/>
    </row>
    <row r="1484" spans="1:12" x14ac:dyDescent="0.2">
      <c r="A1484" s="477"/>
      <c r="B1484" s="135"/>
      <c r="C1484" s="136"/>
      <c r="D1484" s="137"/>
      <c r="E1484" s="138"/>
      <c r="F1484" s="137"/>
      <c r="G1484" s="127"/>
      <c r="H1484" s="143"/>
      <c r="I1484" s="143"/>
      <c r="K1484" s="6"/>
      <c r="L1484" s="6"/>
    </row>
    <row r="1485" spans="1:12" x14ac:dyDescent="0.2">
      <c r="A1485" s="477"/>
      <c r="B1485" s="135"/>
      <c r="C1485" s="136"/>
      <c r="D1485" s="137"/>
      <c r="E1485" s="138"/>
      <c r="F1485" s="137"/>
      <c r="G1485" s="127"/>
      <c r="H1485" s="143"/>
      <c r="I1485" s="143"/>
      <c r="K1485" s="6"/>
      <c r="L1485" s="6"/>
    </row>
    <row r="1486" spans="1:12" x14ac:dyDescent="0.2">
      <c r="A1486" s="477"/>
      <c r="B1486" s="135"/>
      <c r="C1486" s="136"/>
      <c r="D1486" s="137"/>
      <c r="E1486" s="138"/>
      <c r="F1486" s="137"/>
      <c r="G1486" s="127"/>
      <c r="H1486" s="143"/>
      <c r="I1486" s="143"/>
      <c r="K1486" s="6"/>
      <c r="L1486" s="6"/>
    </row>
    <row r="1487" spans="1:12" x14ac:dyDescent="0.2">
      <c r="A1487" s="477"/>
      <c r="B1487" s="135"/>
      <c r="C1487" s="136"/>
      <c r="D1487" s="137"/>
      <c r="E1487" s="138"/>
      <c r="F1487" s="137"/>
      <c r="G1487" s="127"/>
      <c r="H1487" s="143"/>
      <c r="I1487" s="143"/>
      <c r="K1487" s="6"/>
      <c r="L1487" s="6"/>
    </row>
    <row r="1488" spans="1:12" x14ac:dyDescent="0.2">
      <c r="A1488" s="477"/>
      <c r="B1488" s="135"/>
      <c r="C1488" s="136"/>
      <c r="D1488" s="137"/>
      <c r="E1488" s="138"/>
      <c r="F1488" s="137"/>
      <c r="G1488" s="127"/>
      <c r="H1488" s="143"/>
      <c r="I1488" s="143"/>
      <c r="K1488" s="6"/>
      <c r="L1488" s="6"/>
    </row>
    <row r="1489" spans="1:12" x14ac:dyDescent="0.2">
      <c r="A1489" s="477"/>
      <c r="B1489" s="135"/>
      <c r="C1489" s="136"/>
      <c r="D1489" s="137"/>
      <c r="E1489" s="138"/>
      <c r="F1489" s="137"/>
      <c r="G1489" s="127"/>
      <c r="H1489" s="143"/>
      <c r="I1489" s="143"/>
      <c r="K1489" s="6"/>
      <c r="L1489" s="6"/>
    </row>
    <row r="1490" spans="1:12" x14ac:dyDescent="0.2">
      <c r="A1490" s="477"/>
      <c r="B1490" s="135"/>
      <c r="C1490" s="136"/>
      <c r="D1490" s="137"/>
      <c r="E1490" s="138"/>
      <c r="F1490" s="137"/>
      <c r="G1490" s="127"/>
      <c r="H1490" s="143"/>
      <c r="I1490" s="143"/>
      <c r="K1490" s="6"/>
      <c r="L1490" s="6"/>
    </row>
    <row r="1491" spans="1:12" x14ac:dyDescent="0.2">
      <c r="A1491" s="477"/>
      <c r="B1491" s="135"/>
      <c r="C1491" s="136"/>
      <c r="D1491" s="137"/>
      <c r="E1491" s="138"/>
      <c r="F1491" s="137"/>
      <c r="G1491" s="127"/>
      <c r="H1491" s="143"/>
      <c r="I1491" s="143"/>
      <c r="K1491" s="6"/>
      <c r="L1491" s="6"/>
    </row>
    <row r="1492" spans="1:12" x14ac:dyDescent="0.2">
      <c r="A1492" s="477"/>
      <c r="B1492" s="135"/>
      <c r="C1492" s="136"/>
      <c r="D1492" s="137"/>
      <c r="E1492" s="138"/>
      <c r="F1492" s="137"/>
      <c r="G1492" s="127"/>
      <c r="H1492" s="143"/>
      <c r="I1492" s="143"/>
      <c r="K1492" s="6"/>
      <c r="L1492" s="6"/>
    </row>
    <row r="1493" spans="1:12" x14ac:dyDescent="0.2">
      <c r="A1493" s="477"/>
      <c r="B1493" s="135"/>
      <c r="C1493" s="136"/>
      <c r="D1493" s="137"/>
      <c r="E1493" s="138"/>
      <c r="F1493" s="137"/>
      <c r="G1493" s="127"/>
      <c r="H1493" s="143"/>
      <c r="I1493" s="143"/>
      <c r="K1493" s="6"/>
      <c r="L1493" s="6"/>
    </row>
    <row r="1494" spans="1:12" x14ac:dyDescent="0.2">
      <c r="A1494" s="477"/>
      <c r="B1494" s="135"/>
      <c r="C1494" s="136"/>
      <c r="D1494" s="137"/>
      <c r="E1494" s="138"/>
      <c r="F1494" s="137"/>
      <c r="G1494" s="127"/>
      <c r="H1494" s="143"/>
      <c r="I1494" s="143"/>
      <c r="K1494" s="6"/>
      <c r="L1494" s="6"/>
    </row>
    <row r="1495" spans="1:12" x14ac:dyDescent="0.2">
      <c r="A1495" s="477"/>
      <c r="B1495" s="135"/>
      <c r="C1495" s="136"/>
      <c r="D1495" s="137"/>
      <c r="E1495" s="138"/>
      <c r="F1495" s="137"/>
      <c r="G1495" s="127"/>
      <c r="H1495" s="143"/>
      <c r="I1495" s="143"/>
      <c r="K1495" s="6"/>
      <c r="L1495" s="6"/>
    </row>
    <row r="1496" spans="1:12" x14ac:dyDescent="0.2">
      <c r="A1496" s="477"/>
      <c r="B1496" s="135"/>
      <c r="C1496" s="136"/>
      <c r="D1496" s="137"/>
      <c r="E1496" s="138"/>
      <c r="F1496" s="137"/>
      <c r="G1496" s="127"/>
      <c r="H1496" s="143"/>
      <c r="I1496" s="143"/>
      <c r="K1496" s="6"/>
      <c r="L1496" s="6"/>
    </row>
    <row r="1497" spans="1:12" x14ac:dyDescent="0.2">
      <c r="A1497" s="477"/>
      <c r="B1497" s="135"/>
      <c r="C1497" s="136"/>
      <c r="D1497" s="137"/>
      <c r="E1497" s="138"/>
      <c r="F1497" s="137"/>
      <c r="G1497" s="127"/>
      <c r="H1497" s="143"/>
      <c r="I1497" s="143"/>
      <c r="K1497" s="6"/>
      <c r="L1497" s="6"/>
    </row>
    <row r="1498" spans="1:12" ht="15.75" thickBot="1" x14ac:dyDescent="0.25">
      <c r="A1498" s="477"/>
      <c r="B1498" s="135"/>
      <c r="C1498" s="136"/>
      <c r="D1498" s="137"/>
      <c r="E1498" s="138"/>
      <c r="F1498" s="137"/>
      <c r="G1498" s="127"/>
      <c r="H1498" s="143"/>
      <c r="I1498" s="143"/>
      <c r="K1498" s="6"/>
      <c r="L1498" s="6"/>
    </row>
    <row r="1499" spans="1:12" ht="15.75" thickBot="1" x14ac:dyDescent="0.25">
      <c r="A1499" s="477"/>
      <c r="B1499" s="135"/>
      <c r="C1499" s="136"/>
      <c r="D1499" s="137"/>
      <c r="E1499" s="138"/>
      <c r="F1499" s="137"/>
      <c r="G1499" s="127"/>
      <c r="H1499" s="143"/>
      <c r="I1499" s="143"/>
      <c r="K1499" s="51" t="s">
        <v>52</v>
      </c>
      <c r="L1499" s="33"/>
    </row>
    <row r="1500" spans="1:12" x14ac:dyDescent="0.2">
      <c r="A1500" s="477"/>
      <c r="B1500" s="135"/>
      <c r="C1500" s="136"/>
      <c r="D1500" s="137"/>
      <c r="E1500" s="138"/>
      <c r="F1500" s="137"/>
      <c r="G1500" s="127"/>
      <c r="H1500" s="143"/>
      <c r="I1500" s="143"/>
      <c r="K1500" s="48" t="s">
        <v>50</v>
      </c>
      <c r="L1500" s="34">
        <f>IF(H1=K1501,0,1)</f>
        <v>1</v>
      </c>
    </row>
    <row r="1501" spans="1:12" ht="15.75" thickBot="1" x14ac:dyDescent="0.25">
      <c r="A1501" s="477"/>
      <c r="B1501" s="135"/>
      <c r="C1501" s="136"/>
      <c r="D1501" s="137"/>
      <c r="E1501" s="138"/>
      <c r="F1501" s="137"/>
      <c r="G1501" s="127"/>
      <c r="H1501" s="143"/>
      <c r="I1501" s="143"/>
      <c r="K1501" s="49" t="s">
        <v>51</v>
      </c>
      <c r="L1501" s="35"/>
    </row>
    <row r="1502" spans="1:12" x14ac:dyDescent="0.2">
      <c r="A1502" s="477"/>
      <c r="B1502" s="135"/>
      <c r="C1502" s="136"/>
      <c r="D1502" s="137"/>
      <c r="E1502" s="138"/>
      <c r="F1502" s="137"/>
      <c r="G1502" s="127"/>
      <c r="H1502" s="143"/>
      <c r="I1502" s="143"/>
    </row>
    <row r="1503" spans="1:12" x14ac:dyDescent="0.2">
      <c r="A1503" s="477"/>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7ZBs2dhYOUH2GHoDfIoB14bQTio/EYVbLjBy08az0pcob01rkEfOvCnE7E9Fmgr7ZDpTykFDOSTbOEmW3HO8mg==" saltValue="dr82Z9MxUxgKuPvW9i/cDQ==" spinCount="100000" sheet="1" objects="1" scenarios="1"/>
  <dataConsolidate/>
  <mergeCells count="3">
    <mergeCell ref="A1:C1"/>
    <mergeCell ref="G3:G4"/>
    <mergeCell ref="A3:F3"/>
  </mergeCells>
  <conditionalFormatting sqref="M5">
    <cfRule type="cellIs" dxfId="42" priority="4" operator="lessThan">
      <formula>0</formula>
    </cfRule>
  </conditionalFormatting>
  <conditionalFormatting sqref="A1">
    <cfRule type="containsText" dxfId="41" priority="3" operator="containsText" text="הזינו">
      <formula>NOT(ISERROR(SEARCH("הזינו",A1)))</formula>
    </cfRule>
  </conditionalFormatting>
  <dataValidations count="7">
    <dataValidation type="list" allowBlank="1" showInputMessage="1" showErrorMessage="1" errorTitle="חובה לבחור כן/לא" sqref="H1">
      <formula1>$K$1500:$K$1501</formula1>
    </dataValidation>
    <dataValidation type="decimal" allowBlank="1" showInputMessage="1" showErrorMessage="1" error="נא הזינו ערכים מספריים בלבד!" sqref="H6:H1504 D6:D1504">
      <formula1>-1000000</formula1>
      <formula2>1000000</formula2>
    </dataValidation>
    <dataValidation allowBlank="1" showInputMessage="1" showErrorMessage="1" promptTitle="כאן לא מקלידים!" prompt="נא הזינו תאריך לתחילת הרישום בדיוק במקום הזה, אבל בגיליון 'חודש א'." sqref="A1 D1"/>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5ECB888C-EFBB-47F5-8ADE-15FC6E99C3D7}">
            <xm:f>$B6='הוראות שימוש'!$D$88</xm:f>
            <x14:dxf>
              <font>
                <b val="0"/>
                <i val="0"/>
                <color theme="6" tint="-0.24994659260841701"/>
              </font>
            </x14:dxf>
          </x14:cfRule>
          <xm:sqref>C6:F1503 A6:A1503</xm:sqref>
        </x14:conditionalFormatting>
        <x14:conditionalFormatting xmlns:xm="http://schemas.microsoft.com/office/excel/2006/main">
          <x14:cfRule type="cellIs" priority="2" operator="equal" id="{537C2DC9-0DCB-4B09-BAB7-73FD8CE96F9A}">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 type="list" allowBlank="1" showInputMessage="1" showErrorMessage="1">
          <x14:formula1>
            <xm:f>'הוראות שימוש'!$D$87:$D$88</xm:f>
          </x14:formula1>
          <xm:sqref>B6:B1503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1516"/>
  <sheetViews>
    <sheetView showZeros="0" rightToLeft="1" workbookViewId="0">
      <pane ySplit="5" topLeftCell="A6" activePane="bottomLeft" state="frozen"/>
      <selection sqref="A1:C1"/>
      <selection pane="bottomLeft" activeCell="A6" sqref="A6"/>
    </sheetView>
  </sheetViews>
  <sheetFormatPr defaultColWidth="0" defaultRowHeight="15" zeroHeight="1" x14ac:dyDescent="0.2"/>
  <cols>
    <col min="1" max="1" width="6.77734375" style="1" bestFit="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44140625" style="1" customWidth="1"/>
    <col min="10" max="10" width="1.109375" style="6" customWidth="1"/>
    <col min="11" max="11" width="16.5546875" style="1" customWidth="1"/>
    <col min="12" max="12" width="10.6640625" style="1" customWidth="1"/>
    <col min="13" max="13" width="10.6640625" style="78"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25" t="str">
        <f>IFERROR(ד!A1:D1+31,"חודש ?")</f>
        <v>חודש ?</v>
      </c>
      <c r="B1" s="625"/>
      <c r="C1" s="625"/>
      <c r="D1" s="122"/>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70">
        <f>SUM(L7:L50)</f>
        <v>0</v>
      </c>
      <c r="M2" s="61">
        <f>SUM(M7:M50)</f>
        <v>0</v>
      </c>
      <c r="N2" s="53">
        <f>SUM(N7:N50)</f>
        <v>0</v>
      </c>
    </row>
    <row r="3" spans="1:14" ht="16.5" customHeight="1" thickBot="1" x14ac:dyDescent="0.3">
      <c r="A3" s="622" t="s">
        <v>64</v>
      </c>
      <c r="B3" s="623"/>
      <c r="C3" s="623"/>
      <c r="D3" s="623"/>
      <c r="E3" s="623"/>
      <c r="F3" s="624"/>
      <c r="G3" s="620" t="s">
        <v>13</v>
      </c>
      <c r="H3" s="139"/>
      <c r="I3" s="139"/>
      <c r="K3" s="37" t="s">
        <v>11</v>
      </c>
      <c r="L3" s="71">
        <f>SUM(L53:L65)</f>
        <v>0</v>
      </c>
      <c r="M3" s="60">
        <f>SUM(M53:M65)</f>
        <v>0</v>
      </c>
      <c r="N3" s="52">
        <f>SUM(N53:N65)</f>
        <v>0</v>
      </c>
    </row>
    <row r="4" spans="1:14" ht="16.5" thickBot="1" x14ac:dyDescent="0.3">
      <c r="A4" s="144" t="s">
        <v>336</v>
      </c>
      <c r="B4" s="145" t="s">
        <v>66</v>
      </c>
      <c r="C4" s="146" t="s">
        <v>47</v>
      </c>
      <c r="D4" s="145" t="s">
        <v>10</v>
      </c>
      <c r="E4" s="147" t="s">
        <v>65</v>
      </c>
      <c r="F4" s="148" t="s">
        <v>49</v>
      </c>
      <c r="G4" s="621"/>
      <c r="H4" s="140"/>
      <c r="I4" s="47"/>
      <c r="K4" s="400" t="s">
        <v>41</v>
      </c>
      <c r="L4" s="401">
        <f>L3-L2</f>
        <v>0</v>
      </c>
      <c r="M4" s="401">
        <f>M3-M2</f>
        <v>0</v>
      </c>
      <c r="N4" s="401">
        <f>N3+N2</f>
        <v>0</v>
      </c>
    </row>
    <row r="5" spans="1:14" ht="6" customHeight="1" thickBot="1" x14ac:dyDescent="0.3">
      <c r="A5" s="128"/>
      <c r="B5" s="129"/>
      <c r="C5" s="47"/>
      <c r="D5" s="47"/>
      <c r="E5" s="120"/>
      <c r="F5" s="47"/>
      <c r="G5" s="47"/>
      <c r="H5" s="140"/>
      <c r="I5" s="47"/>
      <c r="K5" s="32"/>
      <c r="L5" s="72"/>
      <c r="M5" s="32"/>
      <c r="N5" s="54"/>
    </row>
    <row r="6" spans="1:14" ht="15.75" x14ac:dyDescent="0.25">
      <c r="A6" s="134"/>
      <c r="B6" s="135"/>
      <c r="C6" s="136"/>
      <c r="D6" s="137"/>
      <c r="E6" s="138"/>
      <c r="F6" s="137"/>
      <c r="G6" s="127"/>
      <c r="H6" s="141"/>
      <c r="I6" s="142"/>
      <c r="K6" s="42" t="s">
        <v>1</v>
      </c>
      <c r="L6" s="73" t="s">
        <v>45</v>
      </c>
      <c r="M6" s="3" t="s">
        <v>48</v>
      </c>
      <c r="N6" s="55" t="s">
        <v>46</v>
      </c>
    </row>
    <row r="7" spans="1:14" x14ac:dyDescent="0.2">
      <c r="A7" s="134"/>
      <c r="B7" s="135"/>
      <c r="C7" s="136"/>
      <c r="D7" s="137"/>
      <c r="E7" s="138"/>
      <c r="F7" s="137"/>
      <c r="G7" s="127"/>
      <c r="H7" s="141"/>
      <c r="I7" s="142"/>
      <c r="K7" s="93" t="str">
        <f>ד!K7</f>
        <v>משכנתא</v>
      </c>
      <c r="L7" s="110">
        <f>ד!L7</f>
        <v>0</v>
      </c>
      <c r="M7" s="111">
        <f>SUMPRODUCT(($D$6:$D$1503)*($C$6:$C$1503=K7)*($B$6:$B$1503&lt;&gt;'הוראות שימוש'!$D$88))</f>
        <v>0</v>
      </c>
      <c r="N7" s="112">
        <f>ד!N7+$L$1500*(L7-M7)</f>
        <v>0</v>
      </c>
    </row>
    <row r="8" spans="1:14" x14ac:dyDescent="0.2">
      <c r="A8" s="134"/>
      <c r="B8" s="135"/>
      <c r="C8" s="136"/>
      <c r="D8" s="137"/>
      <c r="E8" s="138"/>
      <c r="F8" s="137"/>
      <c r="G8" s="127"/>
      <c r="H8" s="141"/>
      <c r="I8" s="142"/>
      <c r="K8" s="94" t="str">
        <f>ד!K8</f>
        <v>ביטוח משכנתא</v>
      </c>
      <c r="L8" s="113">
        <f>ד!L8</f>
        <v>0</v>
      </c>
      <c r="M8" s="100">
        <f>SUMPRODUCT(($D$6:$D$1503)*($C$6:$C$1503=K8)*($B$6:$B$1503&lt;&gt;'הוראות שימוש'!$D$88))</f>
        <v>0</v>
      </c>
      <c r="N8" s="101">
        <f>ד!N8+$L$1500*(L8-M8)</f>
        <v>0</v>
      </c>
    </row>
    <row r="9" spans="1:14" x14ac:dyDescent="0.2">
      <c r="A9" s="134"/>
      <c r="B9" s="135"/>
      <c r="C9" s="136"/>
      <c r="D9" s="137"/>
      <c r="E9" s="138"/>
      <c r="F9" s="137"/>
      <c r="G9" s="127"/>
      <c r="H9" s="141"/>
      <c r="I9" s="142"/>
      <c r="K9" s="94" t="str">
        <f>ד!K9</f>
        <v>שכר דירה</v>
      </c>
      <c r="L9" s="113">
        <f>ד!L9</f>
        <v>0</v>
      </c>
      <c r="M9" s="100">
        <f>SUMPRODUCT(($D$6:$D$1503)*($C$6:$C$1503=K9)*($B$6:$B$1503&lt;&gt;'הוראות שימוש'!$D$88))</f>
        <v>0</v>
      </c>
      <c r="N9" s="101">
        <f>ד!N9+$L$1500*(L9-M9)</f>
        <v>0</v>
      </c>
    </row>
    <row r="10" spans="1:14" x14ac:dyDescent="0.2">
      <c r="A10" s="134"/>
      <c r="B10" s="135"/>
      <c r="C10" s="136"/>
      <c r="D10" s="137"/>
      <c r="E10" s="138"/>
      <c r="F10" s="137"/>
      <c r="G10" s="127"/>
      <c r="H10" s="141"/>
      <c r="I10" s="142"/>
      <c r="K10" s="94" t="str">
        <f>ד!K10</f>
        <v>מיסי ישוב / ועד בית</v>
      </c>
      <c r="L10" s="113">
        <f>ד!L10</f>
        <v>0</v>
      </c>
      <c r="M10" s="100">
        <f>SUMPRODUCT(($D$6:$D$1503)*($C$6:$C$1503=K10)*($B$6:$B$1503&lt;&gt;'הוראות שימוש'!$D$88))</f>
        <v>0</v>
      </c>
      <c r="N10" s="101">
        <f>ד!N10+$L$1500*(L10-M10)</f>
        <v>0</v>
      </c>
    </row>
    <row r="11" spans="1:14" x14ac:dyDescent="0.2">
      <c r="A11" s="134"/>
      <c r="B11" s="135"/>
      <c r="C11" s="136"/>
      <c r="D11" s="137"/>
      <c r="E11" s="138"/>
      <c r="F11" s="137"/>
      <c r="G11" s="127"/>
      <c r="H11" s="141"/>
      <c r="I11" s="142"/>
      <c r="K11" s="94" t="str">
        <f>ד!K11</f>
        <v>ביטוחים (למעט רכב)</v>
      </c>
      <c r="L11" s="113">
        <f>ד!L11</f>
        <v>0</v>
      </c>
      <c r="M11" s="100">
        <f>SUMPRODUCT(($D$6:$D$1503)*($C$6:$C$1503=K11)*($B$6:$B$1503&lt;&gt;'הוראות שימוש'!$D$88))</f>
        <v>0</v>
      </c>
      <c r="N11" s="101">
        <f>ד!N11+$L$1500*(L11-M11)</f>
        <v>0</v>
      </c>
    </row>
    <row r="12" spans="1:14" x14ac:dyDescent="0.2">
      <c r="A12" s="134"/>
      <c r="B12" s="135"/>
      <c r="C12" s="136"/>
      <c r="D12" s="137"/>
      <c r="E12" s="138"/>
      <c r="F12" s="137"/>
      <c r="G12" s="127"/>
      <c r="H12" s="141"/>
      <c r="I12" s="142"/>
      <c r="K12" s="94" t="str">
        <f>ד!K12</f>
        <v>הוראות קבע לחיסכון</v>
      </c>
      <c r="L12" s="113">
        <f>ד!L12</f>
        <v>0</v>
      </c>
      <c r="M12" s="100">
        <f>SUMPRODUCT(($D$6:$D$1503)*($C$6:$C$1503=K12)*($B$6:$B$1503&lt;&gt;'הוראות שימוש'!$D$88))</f>
        <v>0</v>
      </c>
      <c r="N12" s="101">
        <f>ד!N12+$L$1500*(L12-M12)</f>
        <v>0</v>
      </c>
    </row>
    <row r="13" spans="1:14" x14ac:dyDescent="0.2">
      <c r="A13" s="134"/>
      <c r="B13" s="135"/>
      <c r="C13" s="136"/>
      <c r="D13" s="137"/>
      <c r="E13" s="138"/>
      <c r="F13" s="137"/>
      <c r="G13" s="127"/>
      <c r="H13" s="141"/>
      <c r="I13" s="142"/>
      <c r="K13" s="94" t="str">
        <f>ד!K13</f>
        <v>מנויים</v>
      </c>
      <c r="L13" s="113">
        <f>ד!L13</f>
        <v>0</v>
      </c>
      <c r="M13" s="100">
        <f>SUMPRODUCT(($D$6:$D$1503)*($C$6:$C$1503=K13)*($B$6:$B$1503&lt;&gt;'הוראות שימוש'!$D$88))</f>
        <v>0</v>
      </c>
      <c r="N13" s="101">
        <f>ד!N13+$L$1500*(L13-M13)</f>
        <v>0</v>
      </c>
    </row>
    <row r="14" spans="1:14" x14ac:dyDescent="0.2">
      <c r="A14" s="134"/>
      <c r="B14" s="135"/>
      <c r="C14" s="136"/>
      <c r="D14" s="137"/>
      <c r="E14" s="138"/>
      <c r="F14" s="137"/>
      <c r="G14" s="127"/>
      <c r="H14" s="141"/>
      <c r="I14" s="142"/>
      <c r="K14" s="94" t="str">
        <f>ד!K14</f>
        <v>תרומות בהוראת קבע</v>
      </c>
      <c r="L14" s="113">
        <f>ד!L14</f>
        <v>0</v>
      </c>
      <c r="M14" s="100">
        <f>SUMPRODUCT(($D$6:$D$1503)*($C$6:$C$1503=K14)*($B$6:$B$1503&lt;&gt;'הוראות שימוש'!$D$88))</f>
        <v>0</v>
      </c>
      <c r="N14" s="101">
        <f>ד!N14+$L$1500*(L14-M14)</f>
        <v>0</v>
      </c>
    </row>
    <row r="15" spans="1:14" x14ac:dyDescent="0.2">
      <c r="A15" s="134"/>
      <c r="B15" s="135"/>
      <c r="C15" s="136"/>
      <c r="D15" s="137"/>
      <c r="E15" s="138"/>
      <c r="F15" s="137"/>
      <c r="G15" s="127"/>
      <c r="H15" s="141"/>
      <c r="I15" s="143"/>
      <c r="K15" s="94" t="str">
        <f>ד!K15</f>
        <v>ארנונה / שמירה</v>
      </c>
      <c r="L15" s="113">
        <f>ד!L15</f>
        <v>0</v>
      </c>
      <c r="M15" s="100">
        <f>SUMPRODUCT(($D$6:$D$1503)*($C$6:$C$1503=K15)*($B$6:$B$1503&lt;&gt;'הוראות שימוש'!$D$88))</f>
        <v>0</v>
      </c>
      <c r="N15" s="101">
        <f>ד!N15+$L$1500*(L15-M15)</f>
        <v>0</v>
      </c>
    </row>
    <row r="16" spans="1:14" x14ac:dyDescent="0.2">
      <c r="A16" s="134"/>
      <c r="B16" s="135"/>
      <c r="C16" s="136"/>
      <c r="D16" s="137"/>
      <c r="E16" s="138"/>
      <c r="F16" s="137"/>
      <c r="G16" s="127"/>
      <c r="H16" s="141"/>
      <c r="I16" s="143"/>
      <c r="K16" s="94" t="str">
        <f>ד!K16</f>
        <v>מים וביוב</v>
      </c>
      <c r="L16" s="113">
        <f>ד!L16</f>
        <v>0</v>
      </c>
      <c r="M16" s="100">
        <f>SUMPRODUCT(($D$6:$D$1503)*($C$6:$C$1503=K16)*($B$6:$B$1503&lt;&gt;'הוראות שימוש'!$D$88))</f>
        <v>0</v>
      </c>
      <c r="N16" s="101">
        <f>ד!N16+$L$1500*(L16-M16)</f>
        <v>0</v>
      </c>
    </row>
    <row r="17" spans="1:14" x14ac:dyDescent="0.2">
      <c r="A17" s="134"/>
      <c r="B17" s="135"/>
      <c r="C17" s="136"/>
      <c r="D17" s="137"/>
      <c r="E17" s="138"/>
      <c r="F17" s="137"/>
      <c r="G17" s="127"/>
      <c r="H17" s="141"/>
      <c r="I17" s="143"/>
      <c r="K17" s="94" t="str">
        <f>ד!K17</f>
        <v>חשמל</v>
      </c>
      <c r="L17" s="113">
        <f>ד!L17</f>
        <v>0</v>
      </c>
      <c r="M17" s="100">
        <f>SUMPRODUCT(($D$6:$D$1503)*($C$6:$C$1503=K17)*($B$6:$B$1503&lt;&gt;'הוראות שימוש'!$D$88))</f>
        <v>0</v>
      </c>
      <c r="N17" s="101">
        <f>ד!N17+$L$1500*(L17-M17)</f>
        <v>0</v>
      </c>
    </row>
    <row r="18" spans="1:14" x14ac:dyDescent="0.2">
      <c r="A18" s="134"/>
      <c r="B18" s="135"/>
      <c r="C18" s="136"/>
      <c r="D18" s="137"/>
      <c r="E18" s="138"/>
      <c r="F18" s="137"/>
      <c r="G18" s="127"/>
      <c r="H18" s="141"/>
      <c r="I18" s="143"/>
      <c r="K18" s="94" t="str">
        <f>ד!K18</f>
        <v>גז</v>
      </c>
      <c r="L18" s="113">
        <f>ד!L18</f>
        <v>0</v>
      </c>
      <c r="M18" s="100">
        <f>SUMPRODUCT(($D$6:$D$1503)*($C$6:$C$1503=K18)*($B$6:$B$1503&lt;&gt;'הוראות שימוש'!$D$88))</f>
        <v>0</v>
      </c>
      <c r="N18" s="101">
        <f>ד!N18+$L$1500*(L18-M18)</f>
        <v>0</v>
      </c>
    </row>
    <row r="19" spans="1:14" x14ac:dyDescent="0.2">
      <c r="A19" s="134"/>
      <c r="B19" s="135"/>
      <c r="C19" s="136"/>
      <c r="D19" s="137"/>
      <c r="E19" s="138"/>
      <c r="F19" s="137"/>
      <c r="G19" s="127"/>
      <c r="H19" s="141"/>
      <c r="I19" s="143"/>
      <c r="K19" s="94" t="str">
        <f>ד!K19</f>
        <v>חימום - סולר, נפט</v>
      </c>
      <c r="L19" s="113">
        <f>ד!L19</f>
        <v>0</v>
      </c>
      <c r="M19" s="100">
        <f>SUMPRODUCT(($D$6:$D$1503)*($C$6:$C$1503=K19)*($B$6:$B$1503&lt;&gt;'הוראות שימוש'!$D$88))</f>
        <v>0</v>
      </c>
      <c r="N19" s="101">
        <f>ד!N19+$L$1500*(L19-M19)</f>
        <v>0</v>
      </c>
    </row>
    <row r="20" spans="1:14" x14ac:dyDescent="0.2">
      <c r="A20" s="134"/>
      <c r="B20" s="135"/>
      <c r="C20" s="136"/>
      <c r="D20" s="137"/>
      <c r="E20" s="138"/>
      <c r="F20" s="137"/>
      <c r="G20" s="127"/>
      <c r="H20" s="141"/>
      <c r="I20" s="143"/>
      <c r="K20" s="94" t="str">
        <f>ד!K20</f>
        <v>חינוך</v>
      </c>
      <c r="L20" s="113">
        <f>ד!L20</f>
        <v>0</v>
      </c>
      <c r="M20" s="100">
        <f>SUMPRODUCT(($D$6:$D$1503)*($C$6:$C$1503=K20)*($B$6:$B$1503&lt;&gt;'הוראות שימוש'!$D$88))</f>
        <v>0</v>
      </c>
      <c r="N20" s="101">
        <f>ד!N20+$L$1500*(L20-M20)</f>
        <v>0</v>
      </c>
    </row>
    <row r="21" spans="1:14" x14ac:dyDescent="0.2">
      <c r="A21" s="134"/>
      <c r="B21" s="135"/>
      <c r="C21" s="136"/>
      <c r="D21" s="137"/>
      <c r="E21" s="138"/>
      <c r="F21" s="137"/>
      <c r="G21" s="127"/>
      <c r="H21" s="141"/>
      <c r="I21" s="143"/>
      <c r="K21" s="94" t="str">
        <f>ד!K21</f>
        <v>חוגים, קייטנות ובריכה</v>
      </c>
      <c r="L21" s="113">
        <f>ד!L21</f>
        <v>0</v>
      </c>
      <c r="M21" s="100">
        <f>SUMPRODUCT(($D$6:$D$1503)*($C$6:$C$1503=K21)*($B$6:$B$1503&lt;&gt;'הוראות שימוש'!$D$88))</f>
        <v>0</v>
      </c>
      <c r="N21" s="101">
        <f>ד!N21+$L$1500*(L21-M21)</f>
        <v>0</v>
      </c>
    </row>
    <row r="22" spans="1:14" x14ac:dyDescent="0.2">
      <c r="A22" s="134"/>
      <c r="B22" s="135"/>
      <c r="C22" s="136"/>
      <c r="D22" s="137"/>
      <c r="E22" s="138"/>
      <c r="F22" s="137"/>
      <c r="G22" s="127"/>
      <c r="H22" s="141"/>
      <c r="I22" s="143"/>
      <c r="K22" s="94" t="str">
        <f>ד!K22</f>
        <v>ביטוח רכב + טסט</v>
      </c>
      <c r="L22" s="113">
        <f>ד!L22</f>
        <v>0</v>
      </c>
      <c r="M22" s="100">
        <f>SUMPRODUCT(($D$6:$D$1503)*($C$6:$C$1503=K22)*($B$6:$B$1503&lt;&gt;'הוראות שימוש'!$D$88))</f>
        <v>0</v>
      </c>
      <c r="N22" s="101">
        <f>ד!N22+$L$1500*(L22-M22)</f>
        <v>0</v>
      </c>
    </row>
    <row r="23" spans="1:14" x14ac:dyDescent="0.2">
      <c r="A23" s="134"/>
      <c r="B23" s="135"/>
      <c r="C23" s="136"/>
      <c r="D23" s="137"/>
      <c r="E23" s="138"/>
      <c r="F23" s="137"/>
      <c r="G23" s="127"/>
      <c r="H23" s="141"/>
      <c r="I23" s="143"/>
      <c r="K23" s="94" t="str">
        <f>ד!K23</f>
        <v>תיקוני רכב</v>
      </c>
      <c r="L23" s="113">
        <f>ד!L23</f>
        <v>0</v>
      </c>
      <c r="M23" s="100">
        <f>SUMPRODUCT(($D$6:$D$1503)*($C$6:$C$1503=K23)*($B$6:$B$1503&lt;&gt;'הוראות שימוש'!$D$88))</f>
        <v>0</v>
      </c>
      <c r="N23" s="101">
        <f>ד!N23+$L$1500*(L23-M23)</f>
        <v>0</v>
      </c>
    </row>
    <row r="24" spans="1:14" ht="15" customHeight="1" x14ac:dyDescent="0.2">
      <c r="A24" s="134"/>
      <c r="B24" s="135"/>
      <c r="C24" s="136"/>
      <c r="D24" s="137"/>
      <c r="E24" s="138"/>
      <c r="F24" s="137"/>
      <c r="G24" s="127"/>
      <c r="H24" s="141"/>
      <c r="I24" s="143"/>
      <c r="K24" s="94" t="str">
        <f>ד!K24</f>
        <v>ביגוד והנעלה</v>
      </c>
      <c r="L24" s="113">
        <f>ד!L24</f>
        <v>0</v>
      </c>
      <c r="M24" s="100">
        <f>SUMPRODUCT(($D$6:$D$1503)*($C$6:$C$1503=K24)*($B$6:$B$1503&lt;&gt;'הוראות שימוש'!$D$88))</f>
        <v>0</v>
      </c>
      <c r="N24" s="101">
        <f>ד!N24+$L$1500*(L24-M24)</f>
        <v>0</v>
      </c>
    </row>
    <row r="25" spans="1:14" x14ac:dyDescent="0.2">
      <c r="A25" s="134"/>
      <c r="B25" s="135"/>
      <c r="C25" s="136"/>
      <c r="D25" s="137"/>
      <c r="E25" s="138"/>
      <c r="F25" s="137"/>
      <c r="G25" s="127"/>
      <c r="H25" s="141"/>
      <c r="I25" s="143"/>
      <c r="K25" s="94" t="str">
        <f>ד!K25</f>
        <v>בריאות</v>
      </c>
      <c r="L25" s="113">
        <f>ד!L25</f>
        <v>0</v>
      </c>
      <c r="M25" s="100">
        <f>SUMPRODUCT(($D$6:$D$1503)*($C$6:$C$1503=K25)*($B$6:$B$1503&lt;&gt;'הוראות שימוש'!$D$88))</f>
        <v>0</v>
      </c>
      <c r="N25" s="101">
        <f>ד!N25+$L$1500*(L25-M25)</f>
        <v>0</v>
      </c>
    </row>
    <row r="26" spans="1:14" x14ac:dyDescent="0.2">
      <c r="A26" s="134"/>
      <c r="B26" s="135"/>
      <c r="C26" s="136"/>
      <c r="D26" s="137"/>
      <c r="E26" s="138"/>
      <c r="F26" s="137"/>
      <c r="G26" s="127"/>
      <c r="H26" s="141"/>
      <c r="I26" s="143"/>
      <c r="K26" s="94" t="str">
        <f>ד!K26</f>
        <v>עמלות וריביות בנקים</v>
      </c>
      <c r="L26" s="113">
        <f>ד!L26</f>
        <v>0</v>
      </c>
      <c r="M26" s="100">
        <f>SUMPRODUCT(($D$6:$D$1503)*($C$6:$C$1503=K26)*($B$6:$B$1503&lt;&gt;'הוראות שימוש'!$D$88))</f>
        <v>0</v>
      </c>
      <c r="N26" s="101">
        <f>ד!N26+$L$1500*(L26-M26)</f>
        <v>0</v>
      </c>
    </row>
    <row r="27" spans="1:14" x14ac:dyDescent="0.2">
      <c r="A27" s="134"/>
      <c r="B27" s="135"/>
      <c r="C27" s="136"/>
      <c r="D27" s="137"/>
      <c r="E27" s="138"/>
      <c r="F27" s="137"/>
      <c r="G27" s="127"/>
      <c r="H27" s="141"/>
      <c r="I27" s="143"/>
      <c r="K27" s="94" t="str">
        <f>ד!K27</f>
        <v>טיפולי שיניים</v>
      </c>
      <c r="L27" s="113">
        <f>ד!L27</f>
        <v>0</v>
      </c>
      <c r="M27" s="100">
        <f>SUMPRODUCT(($D$6:$D$1503)*($C$6:$C$1503=K27)*($B$6:$B$1503&lt;&gt;'הוראות שימוש'!$D$88))</f>
        <v>0</v>
      </c>
      <c r="N27" s="101">
        <f>ד!N27+$L$1500*(L27-M27)</f>
        <v>0</v>
      </c>
    </row>
    <row r="28" spans="1:14" x14ac:dyDescent="0.2">
      <c r="A28" s="134"/>
      <c r="B28" s="135"/>
      <c r="C28" s="136"/>
      <c r="D28" s="137"/>
      <c r="E28" s="138"/>
      <c r="F28" s="137"/>
      <c r="G28" s="127"/>
      <c r="H28" s="141"/>
      <c r="I28" s="143"/>
      <c r="K28" s="94" t="str">
        <f>ד!K28</f>
        <v>אופטיקה</v>
      </c>
      <c r="L28" s="113">
        <f>ד!L28</f>
        <v>0</v>
      </c>
      <c r="M28" s="100">
        <f>SUMPRODUCT(($D$6:$D$1503)*($C$6:$C$1503=K28)*($B$6:$B$1503&lt;&gt;'הוראות שימוש'!$D$88))</f>
        <v>0</v>
      </c>
      <c r="N28" s="101">
        <f>ד!N28+$L$1500*(L28-M28)</f>
        <v>0</v>
      </c>
    </row>
    <row r="29" spans="1:14" x14ac:dyDescent="0.2">
      <c r="A29" s="134"/>
      <c r="B29" s="135"/>
      <c r="C29" s="136"/>
      <c r="D29" s="137"/>
      <c r="E29" s="138"/>
      <c r="F29" s="137"/>
      <c r="G29" s="127"/>
      <c r="H29" s="141"/>
      <c r="I29" s="143"/>
      <c r="K29" s="94" t="str">
        <f>ד!K29</f>
        <v>חופשה / טיול</v>
      </c>
      <c r="L29" s="113">
        <f>ד!L29</f>
        <v>0</v>
      </c>
      <c r="M29" s="100">
        <f>SUMPRODUCT(($D$6:$D$1503)*($C$6:$C$1503=K29)*($B$6:$B$1503&lt;&gt;'הוראות שימוש'!$D$88))</f>
        <v>0</v>
      </c>
      <c r="N29" s="101">
        <f>ד!N29+$L$1500*(L29-M29)</f>
        <v>0</v>
      </c>
    </row>
    <row r="30" spans="1:14" x14ac:dyDescent="0.2">
      <c r="A30" s="134"/>
      <c r="B30" s="135"/>
      <c r="C30" s="136"/>
      <c r="D30" s="137"/>
      <c r="E30" s="138"/>
      <c r="F30" s="137"/>
      <c r="G30" s="127"/>
      <c r="H30" s="141"/>
      <c r="I30" s="143"/>
      <c r="K30" s="94" t="str">
        <f>ד!K30</f>
        <v>יהדות / חגים</v>
      </c>
      <c r="L30" s="113">
        <f>ד!L30</f>
        <v>0</v>
      </c>
      <c r="M30" s="100">
        <f>SUMPRODUCT(($D$6:$D$1503)*($C$6:$C$1503=K30)*($B$6:$B$1503&lt;&gt;'הוראות שימוש'!$D$88))</f>
        <v>0</v>
      </c>
      <c r="N30" s="101">
        <f>ד!N30+$L$1500*(L30-M30)</f>
        <v>0</v>
      </c>
    </row>
    <row r="31" spans="1:14" x14ac:dyDescent="0.2">
      <c r="A31" s="134"/>
      <c r="B31" s="135"/>
      <c r="C31" s="136"/>
      <c r="D31" s="137"/>
      <c r="E31" s="138"/>
      <c r="F31" s="137"/>
      <c r="G31" s="127"/>
      <c r="H31" s="141"/>
      <c r="I31" s="143"/>
      <c r="K31" s="94" t="str">
        <f>ד!K31</f>
        <v>מתנות לאירועים ושמחות</v>
      </c>
      <c r="L31" s="113">
        <f>ד!L31</f>
        <v>0</v>
      </c>
      <c r="M31" s="100">
        <f>SUMPRODUCT(($D$6:$D$1503)*($C$6:$C$1503=K31)*($B$6:$B$1503&lt;&gt;'הוראות שימוש'!$D$88))</f>
        <v>0</v>
      </c>
      <c r="N31" s="101">
        <f>ד!N31+$L$1500*(L31-M31)</f>
        <v>0</v>
      </c>
    </row>
    <row r="32" spans="1:14" x14ac:dyDescent="0.2">
      <c r="A32" s="134"/>
      <c r="B32" s="135"/>
      <c r="C32" s="136"/>
      <c r="D32" s="137"/>
      <c r="E32" s="138"/>
      <c r="F32" s="137"/>
      <c r="G32" s="127"/>
      <c r="H32" s="141"/>
      <c r="I32" s="143"/>
      <c r="K32" s="94" t="str">
        <f>ד!K32</f>
        <v>רכישות ושירותים</v>
      </c>
      <c r="L32" s="113">
        <f>ד!L32</f>
        <v>0</v>
      </c>
      <c r="M32" s="100">
        <f>SUMPRODUCT(($D$6:$D$1503)*($C$6:$C$1503=K32)*($B$6:$B$1503&lt;&gt;'הוראות שימוש'!$D$88))</f>
        <v>0</v>
      </c>
      <c r="N32" s="101">
        <f>ד!N32+$L$1500*(L32-M32)</f>
        <v>0</v>
      </c>
    </row>
    <row r="33" spans="1:14" x14ac:dyDescent="0.2">
      <c r="A33" s="134"/>
      <c r="B33" s="135"/>
      <c r="C33" s="136"/>
      <c r="D33" s="137"/>
      <c r="E33" s="138"/>
      <c r="F33" s="137"/>
      <c r="G33" s="127"/>
      <c r="H33" s="141"/>
      <c r="I33" s="143"/>
      <c r="K33" s="94" t="str">
        <f>ד!K33</f>
        <v>תספורת וקוסמטיקה</v>
      </c>
      <c r="L33" s="113">
        <f>ד!L33</f>
        <v>0</v>
      </c>
      <c r="M33" s="100">
        <f>SUMPRODUCT(($D$6:$D$1503)*($C$6:$C$1503=K33)*($B$6:$B$1503&lt;&gt;'הוראות שימוש'!$D$88))</f>
        <v>0</v>
      </c>
      <c r="N33" s="101">
        <f>ד!N33+$L$1500*(L33-M33)</f>
        <v>0</v>
      </c>
    </row>
    <row r="34" spans="1:14" x14ac:dyDescent="0.2">
      <c r="A34" s="134"/>
      <c r="B34" s="135"/>
      <c r="C34" s="136"/>
      <c r="D34" s="137"/>
      <c r="E34" s="138"/>
      <c r="F34" s="137"/>
      <c r="G34" s="127"/>
      <c r="H34" s="141"/>
      <c r="I34" s="143"/>
      <c r="K34" s="94" t="str">
        <f>ד!K34</f>
        <v>ביטוח לאומי (למי שלא עובד)</v>
      </c>
      <c r="L34" s="113">
        <f>ד!L34</f>
        <v>0</v>
      </c>
      <c r="M34" s="100">
        <f>SUMPRODUCT(($D$6:$D$1503)*($C$6:$C$1503=K34)*($B$6:$B$1503&lt;&gt;'הוראות שימוש'!$D$88))</f>
        <v>0</v>
      </c>
      <c r="N34" s="101">
        <f>ד!N34+$L$1500*(L34-M34)</f>
        <v>0</v>
      </c>
    </row>
    <row r="35" spans="1:14" x14ac:dyDescent="0.2">
      <c r="A35" s="134"/>
      <c r="B35" s="135"/>
      <c r="C35" s="136"/>
      <c r="D35" s="137"/>
      <c r="E35" s="138"/>
      <c r="F35" s="137"/>
      <c r="G35" s="127"/>
      <c r="H35" s="141"/>
      <c r="I35" s="143"/>
      <c r="K35" s="94" t="str">
        <f>ד!K35</f>
        <v>מזון</v>
      </c>
      <c r="L35" s="113">
        <f>ד!L35</f>
        <v>0</v>
      </c>
      <c r="M35" s="100">
        <f>SUMPRODUCT(($D$6:$D$1503)*($C$6:$C$1503=K35)*($B$6:$B$1503&lt;&gt;'הוראות שימוש'!$D$88))</f>
        <v>0</v>
      </c>
      <c r="N35" s="101">
        <f>ד!N35+$L$1500*(L35-M35)</f>
        <v>0</v>
      </c>
    </row>
    <row r="36" spans="1:14" x14ac:dyDescent="0.2">
      <c r="A36" s="134"/>
      <c r="B36" s="135"/>
      <c r="C36" s="136"/>
      <c r="D36" s="137"/>
      <c r="E36" s="138"/>
      <c r="F36" s="137"/>
      <c r="G36" s="127"/>
      <c r="H36" s="141"/>
      <c r="I36" s="143"/>
      <c r="K36" s="94" t="str">
        <f>ד!K36</f>
        <v>תחבורה ציבורית</v>
      </c>
      <c r="L36" s="113">
        <f>ד!L36</f>
        <v>0</v>
      </c>
      <c r="M36" s="100">
        <f>SUMPRODUCT(($D$6:$D$1503)*($C$6:$C$1503=K36)*($B$6:$B$1503&lt;&gt;'הוראות שימוש'!$D$88))</f>
        <v>0</v>
      </c>
      <c r="N36" s="101">
        <f>ד!N36+$L$1500*(L36-M36)</f>
        <v>0</v>
      </c>
    </row>
    <row r="37" spans="1:14" x14ac:dyDescent="0.2">
      <c r="A37" s="134"/>
      <c r="B37" s="135"/>
      <c r="C37" s="136"/>
      <c r="D37" s="137"/>
      <c r="E37" s="138"/>
      <c r="F37" s="137"/>
      <c r="G37" s="127"/>
      <c r="H37" s="141"/>
      <c r="I37" s="143"/>
      <c r="K37" s="94" t="str">
        <f>ד!K37</f>
        <v>דלק וחניה</v>
      </c>
      <c r="L37" s="113">
        <f>ד!L37</f>
        <v>0</v>
      </c>
      <c r="M37" s="100">
        <f>SUMPRODUCT(($D$6:$D$1503)*($C$6:$C$1503=K37)*($B$6:$B$1503&lt;&gt;'הוראות שימוש'!$D$88))</f>
        <v>0</v>
      </c>
      <c r="N37" s="101">
        <f>ד!N37+$L$1500*(L37-M37)</f>
        <v>0</v>
      </c>
    </row>
    <row r="38" spans="1:14" x14ac:dyDescent="0.2">
      <c r="A38" s="134"/>
      <c r="B38" s="135"/>
      <c r="C38" s="136"/>
      <c r="D38" s="137"/>
      <c r="E38" s="138"/>
      <c r="F38" s="137"/>
      <c r="G38" s="127"/>
      <c r="H38" s="141"/>
      <c r="I38" s="143"/>
      <c r="K38" s="94" t="str">
        <f>ד!K38</f>
        <v>טלפון נייח</v>
      </c>
      <c r="L38" s="113">
        <f>ד!L38</f>
        <v>0</v>
      </c>
      <c r="M38" s="100">
        <f>SUMPRODUCT(($D$6:$D$1503)*($C$6:$C$1503=K38)*($B$6:$B$1503&lt;&gt;'הוראות שימוש'!$D$88))</f>
        <v>0</v>
      </c>
      <c r="N38" s="101">
        <f>ד!N38+$L$1500*(L38-M38)</f>
        <v>0</v>
      </c>
    </row>
    <row r="39" spans="1:14" x14ac:dyDescent="0.2">
      <c r="A39" s="134"/>
      <c r="B39" s="135"/>
      <c r="C39" s="136"/>
      <c r="D39" s="137"/>
      <c r="E39" s="138"/>
      <c r="F39" s="137"/>
      <c r="G39" s="127"/>
      <c r="H39" s="141"/>
      <c r="I39" s="143"/>
      <c r="K39" s="94" t="str">
        <f>ד!K39</f>
        <v>טלפון נייד</v>
      </c>
      <c r="L39" s="113">
        <f>ד!L39</f>
        <v>0</v>
      </c>
      <c r="M39" s="100">
        <f>SUMPRODUCT(($D$6:$D$1503)*($C$6:$C$1503=K39)*($B$6:$B$1503&lt;&gt;'הוראות שימוש'!$D$88))</f>
        <v>0</v>
      </c>
      <c r="N39" s="101">
        <f>ד!N39+$L$1500*(L39-M39)</f>
        <v>0</v>
      </c>
    </row>
    <row r="40" spans="1:14" x14ac:dyDescent="0.2">
      <c r="A40" s="134"/>
      <c r="B40" s="135"/>
      <c r="C40" s="136"/>
      <c r="D40" s="137"/>
      <c r="E40" s="138"/>
      <c r="F40" s="137"/>
      <c r="G40" s="127"/>
      <c r="H40" s="141"/>
      <c r="I40" s="143"/>
      <c r="K40" s="94" t="str">
        <f>ד!K40</f>
        <v>תיקונים בבית / במכשירים</v>
      </c>
      <c r="L40" s="113">
        <f>ד!L40</f>
        <v>0</v>
      </c>
      <c r="M40" s="100">
        <f>SUMPRODUCT(($D$6:$D$1503)*($C$6:$C$1503=K40)*($B$6:$B$1503&lt;&gt;'הוראות שימוש'!$D$88))</f>
        <v>0</v>
      </c>
      <c r="N40" s="101">
        <f>ד!N40+$L$1500*(L40-M40)</f>
        <v>0</v>
      </c>
    </row>
    <row r="41" spans="1:14" x14ac:dyDescent="0.2">
      <c r="A41" s="134"/>
      <c r="B41" s="135"/>
      <c r="C41" s="136"/>
      <c r="D41" s="137"/>
      <c r="E41" s="138"/>
      <c r="F41" s="137"/>
      <c r="G41" s="127"/>
      <c r="H41" s="141"/>
      <c r="I41" s="143"/>
      <c r="K41" s="94" t="str">
        <f>ד!K41</f>
        <v>עוזרת / שמרטף</v>
      </c>
      <c r="L41" s="113">
        <f>ד!L41</f>
        <v>0</v>
      </c>
      <c r="M41" s="100">
        <f>SUMPRODUCT(($D$6:$D$1503)*($C$6:$C$1503=K41)*($B$6:$B$1503&lt;&gt;'הוראות שימוש'!$D$88))</f>
        <v>0</v>
      </c>
      <c r="N41" s="101">
        <f>ד!N41+$L$1500*(L41-M41)</f>
        <v>0</v>
      </c>
    </row>
    <row r="42" spans="1:14" x14ac:dyDescent="0.2">
      <c r="A42" s="134"/>
      <c r="B42" s="135"/>
      <c r="C42" s="136"/>
      <c r="D42" s="137"/>
      <c r="E42" s="138"/>
      <c r="F42" s="137"/>
      <c r="G42" s="127"/>
      <c r="H42" s="141"/>
      <c r="I42" s="143"/>
      <c r="K42" s="94" t="str">
        <f>ד!K42</f>
        <v>סיגריות</v>
      </c>
      <c r="L42" s="113">
        <f>ד!L42</f>
        <v>0</v>
      </c>
      <c r="M42" s="100">
        <f>SUMPRODUCT(($D$6:$D$1503)*($C$6:$C$1503=K42)*($B$6:$B$1503&lt;&gt;'הוראות שימוש'!$D$88))</f>
        <v>0</v>
      </c>
      <c r="N42" s="101">
        <f>ד!N42+$L$1500*(L42-M42)</f>
        <v>0</v>
      </c>
    </row>
    <row r="43" spans="1:14" x14ac:dyDescent="0.2">
      <c r="A43" s="134"/>
      <c r="B43" s="135"/>
      <c r="C43" s="136"/>
      <c r="D43" s="137"/>
      <c r="E43" s="138"/>
      <c r="F43" s="137"/>
      <c r="G43" s="127"/>
      <c r="H43" s="141"/>
      <c r="I43" s="143"/>
      <c r="K43" s="94" t="str">
        <f>ד!K43</f>
        <v>דברים נוספים</v>
      </c>
      <c r="L43" s="113">
        <f>ד!L43</f>
        <v>0</v>
      </c>
      <c r="M43" s="100">
        <f>SUMPRODUCT(($D$6:$D$1503)*($C$6:$C$1503=K43)*($B$6:$B$1503&lt;&gt;'הוראות שימוש'!$D$88))</f>
        <v>0</v>
      </c>
      <c r="N43" s="101">
        <f>ד!N43+$L$1500*(L43-M43)</f>
        <v>0</v>
      </c>
    </row>
    <row r="44" spans="1:14" x14ac:dyDescent="0.2">
      <c r="A44" s="134"/>
      <c r="B44" s="135"/>
      <c r="C44" s="136"/>
      <c r="D44" s="137"/>
      <c r="E44" s="138"/>
      <c r="F44" s="137"/>
      <c r="G44" s="127"/>
      <c r="H44" s="141"/>
      <c r="I44" s="143"/>
      <c r="J44" s="6" t="s">
        <v>42</v>
      </c>
      <c r="K44" s="94" t="str">
        <f>ד!K44</f>
        <v>הוצאות - מותאם אישית1</v>
      </c>
      <c r="L44" s="113">
        <f>ד!L44</f>
        <v>0</v>
      </c>
      <c r="M44" s="100">
        <f>SUMPRODUCT(($D$6:$D$1503)*($C$6:$C$1503=K44)*($B$6:$B$1503&lt;&gt;'הוראות שימוש'!$D$88))</f>
        <v>0</v>
      </c>
      <c r="N44" s="101">
        <f>ד!N44+$L$1500*(L44-M44)</f>
        <v>0</v>
      </c>
    </row>
    <row r="45" spans="1:14" x14ac:dyDescent="0.2">
      <c r="A45" s="134"/>
      <c r="B45" s="135"/>
      <c r="C45" s="136"/>
      <c r="D45" s="137"/>
      <c r="E45" s="138"/>
      <c r="F45" s="137"/>
      <c r="G45" s="127"/>
      <c r="H45" s="141"/>
      <c r="I45" s="143"/>
      <c r="K45" s="94" t="str">
        <f>ד!K45</f>
        <v>הוצאות - מותאם אישית2</v>
      </c>
      <c r="L45" s="113">
        <f>ד!L45</f>
        <v>0</v>
      </c>
      <c r="M45" s="100">
        <f>SUMPRODUCT(($D$6:$D$1503)*($C$6:$C$1503=K45)*($B$6:$B$1503&lt;&gt;'הוראות שימוש'!$D$88))</f>
        <v>0</v>
      </c>
      <c r="N45" s="101">
        <f>ד!N45+$L$1500*(L45-M45)</f>
        <v>0</v>
      </c>
    </row>
    <row r="46" spans="1:14" x14ac:dyDescent="0.2">
      <c r="A46" s="134"/>
      <c r="B46" s="135"/>
      <c r="C46" s="136"/>
      <c r="D46" s="137"/>
      <c r="E46" s="138"/>
      <c r="F46" s="137"/>
      <c r="G46" s="127"/>
      <c r="H46" s="141"/>
      <c r="I46" s="143"/>
      <c r="K46" s="94" t="str">
        <f>ד!K46</f>
        <v>הוצאות - מותאם אישית3</v>
      </c>
      <c r="L46" s="113">
        <f>ד!L46</f>
        <v>0</v>
      </c>
      <c r="M46" s="100">
        <f>SUMPRODUCT(($D$6:$D$1503)*($C$6:$C$1503=K46)*($B$6:$B$1503&lt;&gt;'הוראות שימוש'!$D$88))</f>
        <v>0</v>
      </c>
      <c r="N46" s="101">
        <f>ד!N46+$L$1500*(L46-M46)</f>
        <v>0</v>
      </c>
    </row>
    <row r="47" spans="1:14" x14ac:dyDescent="0.2">
      <c r="A47" s="134"/>
      <c r="B47" s="135"/>
      <c r="C47" s="136"/>
      <c r="D47" s="137"/>
      <c r="E47" s="138"/>
      <c r="F47" s="137"/>
      <c r="G47" s="127"/>
      <c r="H47" s="141"/>
      <c r="I47" s="143"/>
      <c r="K47" s="94" t="str">
        <f>ד!K47</f>
        <v>הוצאות - מותאם אישית4</v>
      </c>
      <c r="L47" s="113">
        <f>ד!L47</f>
        <v>0</v>
      </c>
      <c r="M47" s="100">
        <f>SUMPRODUCT(($D$6:$D$1503)*($C$6:$C$1503=K47)*($B$6:$B$1503&lt;&gt;'הוראות שימוש'!$D$88))</f>
        <v>0</v>
      </c>
      <c r="N47" s="101">
        <f>ד!N47+$L$1500*(L47-M47)</f>
        <v>0</v>
      </c>
    </row>
    <row r="48" spans="1:14" x14ac:dyDescent="0.2">
      <c r="A48" s="134"/>
      <c r="B48" s="135"/>
      <c r="C48" s="136"/>
      <c r="D48" s="137"/>
      <c r="E48" s="138"/>
      <c r="F48" s="137"/>
      <c r="G48" s="127"/>
      <c r="H48" s="141"/>
      <c r="I48" s="143"/>
      <c r="K48" s="94" t="str">
        <f>ד!K48</f>
        <v>הוצאות - מותאם אישית5</v>
      </c>
      <c r="L48" s="113">
        <f>ד!L48</f>
        <v>0</v>
      </c>
      <c r="M48" s="100">
        <f>SUMPRODUCT(($D$6:$D$1503)*($C$6:$C$1503=K48)*($B$6:$B$1503&lt;&gt;'הוראות שימוש'!$D$88))</f>
        <v>0</v>
      </c>
      <c r="N48" s="101">
        <f>ד!N48+$L$1500*(L48-M48)</f>
        <v>0</v>
      </c>
    </row>
    <row r="49" spans="1:14" x14ac:dyDescent="0.2">
      <c r="A49" s="134"/>
      <c r="B49" s="135"/>
      <c r="C49" s="136"/>
      <c r="D49" s="137"/>
      <c r="E49" s="138"/>
      <c r="F49" s="137"/>
      <c r="G49" s="127"/>
      <c r="H49" s="141"/>
      <c r="I49" s="143"/>
      <c r="K49" s="94" t="str">
        <f>ד!K49</f>
        <v>הוצאות - מותאם אישית6</v>
      </c>
      <c r="L49" s="113">
        <f>ד!L49</f>
        <v>0</v>
      </c>
      <c r="M49" s="100">
        <f>SUMPRODUCT(($D$6:$D$1503)*($C$6:$C$1503=K49)*($B$6:$B$1503&lt;&gt;'הוראות שימוש'!$D$88))</f>
        <v>0</v>
      </c>
      <c r="N49" s="101">
        <f>ד!N49+$L$1500*(L49-M49)</f>
        <v>0</v>
      </c>
    </row>
    <row r="50" spans="1:14" ht="15.75" thickBot="1" x14ac:dyDescent="0.25">
      <c r="A50" s="134"/>
      <c r="B50" s="135"/>
      <c r="C50" s="136"/>
      <c r="D50" s="137"/>
      <c r="E50" s="138"/>
      <c r="F50" s="137"/>
      <c r="G50" s="127"/>
      <c r="H50" s="141"/>
      <c r="I50" s="143"/>
      <c r="K50" s="44" t="str">
        <f>ד!K50</f>
        <v>החזרי חובות</v>
      </c>
      <c r="L50" s="74">
        <f>ד!L50</f>
        <v>0</v>
      </c>
      <c r="M50" s="4">
        <f>SUMPRODUCT(($D$6:$D$1503)*($C$6:$C$1503=K50)*($B$6:$B$1503&lt;&gt;'הוראות שימוש'!$D$88))</f>
        <v>0</v>
      </c>
      <c r="N50" s="56">
        <f>ד!N50+$L$1500*(L50-M50)</f>
        <v>0</v>
      </c>
    </row>
    <row r="51" spans="1:14" ht="16.5" thickBot="1" x14ac:dyDescent="0.3">
      <c r="A51" s="134"/>
      <c r="B51" s="135"/>
      <c r="C51" s="136"/>
      <c r="D51" s="137"/>
      <c r="E51" s="138"/>
      <c r="F51" s="137"/>
      <c r="G51" s="127"/>
      <c r="H51" s="141"/>
      <c r="I51" s="143"/>
      <c r="K51" s="41"/>
      <c r="L51" s="75"/>
      <c r="M51" s="41"/>
      <c r="N51" s="57"/>
    </row>
    <row r="52" spans="1:14" ht="15.75" x14ac:dyDescent="0.25">
      <c r="A52" s="134"/>
      <c r="B52" s="135"/>
      <c r="C52" s="136"/>
      <c r="D52" s="137"/>
      <c r="E52" s="138"/>
      <c r="F52" s="137"/>
      <c r="G52" s="127"/>
      <c r="H52" s="141"/>
      <c r="I52" s="143"/>
      <c r="J52" s="116"/>
      <c r="K52" s="45" t="s">
        <v>0</v>
      </c>
      <c r="L52" s="76" t="s">
        <v>45</v>
      </c>
      <c r="M52" s="30" t="s">
        <v>48</v>
      </c>
      <c r="N52" s="58" t="s">
        <v>46</v>
      </c>
    </row>
    <row r="53" spans="1:14" x14ac:dyDescent="0.2">
      <c r="A53" s="134"/>
      <c r="B53" s="135"/>
      <c r="C53" s="136"/>
      <c r="D53" s="137"/>
      <c r="E53" s="138"/>
      <c r="F53" s="137"/>
      <c r="G53" s="127"/>
      <c r="H53" s="141"/>
      <c r="I53" s="143"/>
      <c r="K53" s="102" t="str">
        <f>ד!K53</f>
        <v>שכר עבודה 1</v>
      </c>
      <c r="L53" s="114">
        <f>ד!L53</f>
        <v>0</v>
      </c>
      <c r="M53" s="104">
        <f>SUMPRODUCT(($D$6:$D$1503)*($C$6:$C$1503=K53)*($B$6:$B$1503='הוראות שימוש'!$D$88))</f>
        <v>0</v>
      </c>
      <c r="N53" s="104">
        <f>ד!N53+$L$1500*(M53-L53)</f>
        <v>0</v>
      </c>
    </row>
    <row r="54" spans="1:14" x14ac:dyDescent="0.2">
      <c r="A54" s="134"/>
      <c r="B54" s="135"/>
      <c r="C54" s="136"/>
      <c r="D54" s="137"/>
      <c r="E54" s="138"/>
      <c r="F54" s="137"/>
      <c r="G54" s="127"/>
      <c r="H54" s="141"/>
      <c r="I54" s="143"/>
      <c r="K54" s="106" t="str">
        <f>ד!K54</f>
        <v>שכר עבודה 2</v>
      </c>
      <c r="L54" s="115">
        <f>ד!L54</f>
        <v>0</v>
      </c>
      <c r="M54" s="108">
        <f>SUMPRODUCT(($D$6:$D$1503)*($C$6:$C$1503=K54)*($B$6:$B$1503='הוראות שימוש'!$D$88))</f>
        <v>0</v>
      </c>
      <c r="N54" s="109">
        <f>ד!N54+$L$1500*(M54-L54)</f>
        <v>0</v>
      </c>
    </row>
    <row r="55" spans="1:14" x14ac:dyDescent="0.2">
      <c r="A55" s="134"/>
      <c r="B55" s="135"/>
      <c r="C55" s="136"/>
      <c r="D55" s="137"/>
      <c r="E55" s="138"/>
      <c r="F55" s="137"/>
      <c r="G55" s="127"/>
      <c r="H55" s="141"/>
      <c r="I55" s="143"/>
      <c r="K55" s="106" t="str">
        <f>ד!K55</f>
        <v>שכר עבודה 3</v>
      </c>
      <c r="L55" s="115">
        <f>ד!L55</f>
        <v>0</v>
      </c>
      <c r="M55" s="108">
        <f>SUMPRODUCT(($D$6:$D$1503)*($C$6:$C$1503=K55)*($B$6:$B$1503='הוראות שימוש'!$D$88))</f>
        <v>0</v>
      </c>
      <c r="N55" s="109">
        <f>ד!N55+$L$1500*(M55-L55)</f>
        <v>0</v>
      </c>
    </row>
    <row r="56" spans="1:14" x14ac:dyDescent="0.2">
      <c r="A56" s="134"/>
      <c r="B56" s="135"/>
      <c r="C56" s="136"/>
      <c r="D56" s="137"/>
      <c r="E56" s="138"/>
      <c r="F56" s="137"/>
      <c r="G56" s="127"/>
      <c r="H56" s="141"/>
      <c r="I56" s="143"/>
      <c r="K56" s="106" t="str">
        <f>ד!K56</f>
        <v>שכר עבודה 4</v>
      </c>
      <c r="L56" s="115">
        <f>ד!L56</f>
        <v>0</v>
      </c>
      <c r="M56" s="108">
        <f>SUMPRODUCT(($D$6:$D$1503)*($C$6:$C$1503=K56)*($B$6:$B$1503='הוראות שימוש'!$D$88))</f>
        <v>0</v>
      </c>
      <c r="N56" s="109">
        <f>ד!N56+$L$1500*(M56-L56)</f>
        <v>0</v>
      </c>
    </row>
    <row r="57" spans="1:14" x14ac:dyDescent="0.2">
      <c r="A57" s="134"/>
      <c r="B57" s="135"/>
      <c r="C57" s="136"/>
      <c r="D57" s="137"/>
      <c r="E57" s="138"/>
      <c r="F57" s="137"/>
      <c r="G57" s="127"/>
      <c r="H57" s="141"/>
      <c r="I57" s="143"/>
      <c r="K57" s="106" t="str">
        <f>ד!K57</f>
        <v>קצבת ילדים</v>
      </c>
      <c r="L57" s="115">
        <f>ד!L57</f>
        <v>0</v>
      </c>
      <c r="M57" s="108">
        <f>SUMPRODUCT(($D$6:$D$1503)*($C$6:$C$1503=K57)*($B$6:$B$1503='הוראות שימוש'!$D$88))</f>
        <v>0</v>
      </c>
      <c r="N57" s="109">
        <f>ד!N57+$L$1500*(M57-L57)</f>
        <v>0</v>
      </c>
    </row>
    <row r="58" spans="1:14" x14ac:dyDescent="0.2">
      <c r="A58" s="134"/>
      <c r="B58" s="135"/>
      <c r="C58" s="136"/>
      <c r="D58" s="137"/>
      <c r="E58" s="138"/>
      <c r="F58" s="137"/>
      <c r="G58" s="127"/>
      <c r="H58" s="141"/>
      <c r="I58" s="143"/>
      <c r="K58" s="106" t="str">
        <f>ד!K58</f>
        <v>קצבאות נוספות</v>
      </c>
      <c r="L58" s="115">
        <f>ד!L58</f>
        <v>0</v>
      </c>
      <c r="M58" s="108">
        <f>SUMPRODUCT(($D$6:$D$1503)*($C$6:$C$1503=K58)*($B$6:$B$1503='הוראות שימוש'!$D$88))</f>
        <v>0</v>
      </c>
      <c r="N58" s="109">
        <f>ד!N58+$L$1500*(M58-L58)</f>
        <v>0</v>
      </c>
    </row>
    <row r="59" spans="1:14" x14ac:dyDescent="0.2">
      <c r="A59" s="134"/>
      <c r="B59" s="135"/>
      <c r="C59" s="136"/>
      <c r="D59" s="137"/>
      <c r="E59" s="138"/>
      <c r="F59" s="137"/>
      <c r="G59" s="127"/>
      <c r="H59" s="141"/>
      <c r="I59" s="143"/>
      <c r="K59" s="106" t="str">
        <f>ד!K59</f>
        <v>סיוע בשכר דירה</v>
      </c>
      <c r="L59" s="115">
        <f>ד!L59</f>
        <v>0</v>
      </c>
      <c r="M59" s="108">
        <f>SUMPRODUCT(($D$6:$D$1503)*($C$6:$C$1503=K59)*($B$6:$B$1503='הוראות שימוש'!$D$88))</f>
        <v>0</v>
      </c>
      <c r="N59" s="109">
        <f>ד!N59+$L$1500*(M59-L59)</f>
        <v>0</v>
      </c>
    </row>
    <row r="60" spans="1:14" x14ac:dyDescent="0.2">
      <c r="A60" s="134"/>
      <c r="B60" s="135"/>
      <c r="C60" s="136"/>
      <c r="D60" s="137"/>
      <c r="E60" s="138"/>
      <c r="F60" s="137"/>
      <c r="G60" s="127"/>
      <c r="H60" s="141"/>
      <c r="I60" s="143"/>
      <c r="K60" s="106" t="str">
        <f>ד!K60</f>
        <v>מזונות</v>
      </c>
      <c r="L60" s="115">
        <f>ד!L60</f>
        <v>0</v>
      </c>
      <c r="M60" s="108">
        <f>SUMPRODUCT(($D$6:$D$1503)*($C$6:$C$1503=K60)*($B$6:$B$1503='הוראות שימוש'!$D$88))</f>
        <v>0</v>
      </c>
      <c r="N60" s="109">
        <f>ד!N60+$L$1500*(M60-L60)</f>
        <v>0</v>
      </c>
    </row>
    <row r="61" spans="1:14" x14ac:dyDescent="0.2">
      <c r="A61" s="134"/>
      <c r="B61" s="135"/>
      <c r="C61" s="136"/>
      <c r="D61" s="137"/>
      <c r="E61" s="138"/>
      <c r="F61" s="137"/>
      <c r="G61" s="127"/>
      <c r="H61" s="141"/>
      <c r="I61" s="143"/>
      <c r="K61" s="106" t="str">
        <f>ד!K61</f>
        <v>הכנסה מנכס</v>
      </c>
      <c r="L61" s="115">
        <f>ד!L61</f>
        <v>0</v>
      </c>
      <c r="M61" s="108">
        <f>SUMPRODUCT(($D$6:$D$1503)*($C$6:$C$1503=K61)*($B$6:$B$1503='הוראות שימוש'!$D$88))</f>
        <v>0</v>
      </c>
      <c r="N61" s="109">
        <f>ד!N61+$L$1500*(M61-L61)</f>
        <v>0</v>
      </c>
    </row>
    <row r="62" spans="1:14" x14ac:dyDescent="0.2">
      <c r="A62" s="134"/>
      <c r="B62" s="135"/>
      <c r="C62" s="136"/>
      <c r="D62" s="137"/>
      <c r="E62" s="138"/>
      <c r="F62" s="137"/>
      <c r="G62" s="127"/>
      <c r="H62" s="141"/>
      <c r="I62" s="143"/>
      <c r="K62" s="106" t="str">
        <f>ד!K62</f>
        <v>עזרה מההורים</v>
      </c>
      <c r="L62" s="115">
        <f>ד!L62</f>
        <v>0</v>
      </c>
      <c r="M62" s="108">
        <f>SUMPRODUCT(($D$6:$D$1503)*($C$6:$C$1503=K62)*($B$6:$B$1503='הוראות שימוש'!$D$88))</f>
        <v>0</v>
      </c>
      <c r="N62" s="109">
        <f>ד!N62+$L$1500*(M62-L62)</f>
        <v>0</v>
      </c>
    </row>
    <row r="63" spans="1:14" x14ac:dyDescent="0.2">
      <c r="A63" s="134"/>
      <c r="B63" s="135"/>
      <c r="C63" s="136"/>
      <c r="D63" s="137"/>
      <c r="E63" s="138"/>
      <c r="F63" s="137"/>
      <c r="G63" s="127"/>
      <c r="H63" s="141"/>
      <c r="I63" s="143"/>
      <c r="K63" s="106" t="str">
        <f>ד!K63</f>
        <v>הכנסה נוספת</v>
      </c>
      <c r="L63" s="115">
        <f>ד!L63</f>
        <v>0</v>
      </c>
      <c r="M63" s="108">
        <f>SUMPRODUCT(($D$6:$D$1503)*($C$6:$C$1503=K63)*($B$6:$B$1503='הוראות שימוש'!$D$88))</f>
        <v>0</v>
      </c>
      <c r="N63" s="109">
        <f>ד!N63+$L$1500*(M63-L63)</f>
        <v>0</v>
      </c>
    </row>
    <row r="64" spans="1:14" x14ac:dyDescent="0.2">
      <c r="A64" s="134"/>
      <c r="B64" s="135"/>
      <c r="C64" s="136"/>
      <c r="D64" s="137"/>
      <c r="E64" s="138"/>
      <c r="F64" s="137"/>
      <c r="G64" s="127"/>
      <c r="H64" s="141"/>
      <c r="I64" s="143"/>
      <c r="K64" s="106" t="str">
        <f>ד!K64</f>
        <v>הכנסות - מותאם אישית1</v>
      </c>
      <c r="L64" s="115">
        <f>ד!L64</f>
        <v>0</v>
      </c>
      <c r="M64" s="108">
        <f>SUMPRODUCT(($D$6:$D$1503)*($C$6:$C$1503=K64)*($B$6:$B$1503='הוראות שימוש'!$D$88))</f>
        <v>0</v>
      </c>
      <c r="N64" s="109">
        <f>ד!N64+$L$1500*(M64-L64)</f>
        <v>0</v>
      </c>
    </row>
    <row r="65" spans="1:14" ht="15.75" thickBot="1" x14ac:dyDescent="0.25">
      <c r="A65" s="134"/>
      <c r="B65" s="135"/>
      <c r="C65" s="136"/>
      <c r="D65" s="137"/>
      <c r="E65" s="138"/>
      <c r="F65" s="137"/>
      <c r="G65" s="127"/>
      <c r="H65" s="141"/>
      <c r="I65" s="143"/>
      <c r="K65" s="46" t="str">
        <f>ד!K65</f>
        <v>הכנסות - מותאם אישית2</v>
      </c>
      <c r="L65" s="77">
        <f>ד!L65</f>
        <v>0</v>
      </c>
      <c r="M65" s="31">
        <f>SUMPRODUCT(($D$6:$D$1503)*($C$6:$C$1503=K65)*($B$6:$B$1503='הוראות שימוש'!$D$88))</f>
        <v>0</v>
      </c>
      <c r="N65" s="59">
        <f>ד!N65+$L$1500*(M65-L65)</f>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7"/>
      <c r="B355" s="135"/>
      <c r="C355" s="136"/>
      <c r="D355" s="137"/>
      <c r="E355" s="138"/>
      <c r="F355" s="137"/>
      <c r="G355" s="127"/>
      <c r="H355" s="143"/>
      <c r="I355" s="143"/>
      <c r="K355" s="6"/>
      <c r="L355" s="6"/>
    </row>
    <row r="356" spans="1:12" x14ac:dyDescent="0.2">
      <c r="A356" s="477"/>
      <c r="B356" s="135"/>
      <c r="C356" s="136"/>
      <c r="D356" s="137"/>
      <c r="E356" s="138"/>
      <c r="F356" s="137"/>
      <c r="G356" s="127"/>
      <c r="H356" s="143"/>
      <c r="I356" s="143"/>
      <c r="K356" s="6"/>
      <c r="L356" s="6"/>
    </row>
    <row r="357" spans="1:12" x14ac:dyDescent="0.2">
      <c r="A357" s="477"/>
      <c r="B357" s="135"/>
      <c r="C357" s="136"/>
      <c r="D357" s="137"/>
      <c r="E357" s="138"/>
      <c r="F357" s="137"/>
      <c r="G357" s="127"/>
      <c r="H357" s="143"/>
      <c r="I357" s="143"/>
      <c r="K357" s="6"/>
      <c r="L357" s="6"/>
    </row>
    <row r="358" spans="1:12" x14ac:dyDescent="0.2">
      <c r="A358" s="477"/>
      <c r="B358" s="135"/>
      <c r="C358" s="136"/>
      <c r="D358" s="137"/>
      <c r="E358" s="138"/>
      <c r="F358" s="137"/>
      <c r="G358" s="127"/>
      <c r="H358" s="143"/>
      <c r="I358" s="143"/>
      <c r="K358" s="6"/>
      <c r="L358" s="6"/>
    </row>
    <row r="359" spans="1:12" x14ac:dyDescent="0.2">
      <c r="A359" s="477"/>
      <c r="B359" s="135"/>
      <c r="C359" s="136"/>
      <c r="D359" s="137"/>
      <c r="E359" s="138"/>
      <c r="F359" s="137"/>
      <c r="G359" s="127"/>
      <c r="H359" s="143"/>
      <c r="I359" s="143"/>
      <c r="K359" s="6"/>
      <c r="L359" s="6"/>
    </row>
    <row r="360" spans="1:12" x14ac:dyDescent="0.2">
      <c r="A360" s="477"/>
      <c r="B360" s="135"/>
      <c r="C360" s="136"/>
      <c r="D360" s="137"/>
      <c r="E360" s="138"/>
      <c r="F360" s="137"/>
      <c r="G360" s="127"/>
      <c r="H360" s="143"/>
      <c r="I360" s="143"/>
      <c r="K360" s="6"/>
      <c r="L360" s="6"/>
    </row>
    <row r="361" spans="1:12" x14ac:dyDescent="0.2">
      <c r="A361" s="477"/>
      <c r="B361" s="135"/>
      <c r="C361" s="136"/>
      <c r="D361" s="137"/>
      <c r="E361" s="138"/>
      <c r="F361" s="137"/>
      <c r="G361" s="127"/>
      <c r="H361" s="143"/>
      <c r="I361" s="143"/>
      <c r="K361" s="6"/>
      <c r="L361" s="6"/>
    </row>
    <row r="362" spans="1:12" x14ac:dyDescent="0.2">
      <c r="A362" s="477"/>
      <c r="B362" s="135"/>
      <c r="C362" s="136"/>
      <c r="D362" s="137"/>
      <c r="E362" s="138"/>
      <c r="F362" s="137"/>
      <c r="G362" s="127"/>
      <c r="H362" s="143"/>
      <c r="I362" s="143"/>
      <c r="K362" s="6"/>
      <c r="L362" s="6"/>
    </row>
    <row r="363" spans="1:12" x14ac:dyDescent="0.2">
      <c r="A363" s="477"/>
      <c r="B363" s="135"/>
      <c r="C363" s="136"/>
      <c r="D363" s="137"/>
      <c r="E363" s="138"/>
      <c r="F363" s="137"/>
      <c r="G363" s="127"/>
      <c r="H363" s="143"/>
      <c r="I363" s="143"/>
      <c r="K363" s="6"/>
      <c r="L363" s="6"/>
    </row>
    <row r="364" spans="1:12" x14ac:dyDescent="0.2">
      <c r="A364" s="477"/>
      <c r="B364" s="135"/>
      <c r="C364" s="136"/>
      <c r="D364" s="137"/>
      <c r="E364" s="138"/>
      <c r="F364" s="137"/>
      <c r="G364" s="127"/>
      <c r="H364" s="143"/>
      <c r="I364" s="143"/>
      <c r="K364" s="6"/>
      <c r="L364" s="6"/>
    </row>
    <row r="365" spans="1:12" x14ac:dyDescent="0.2">
      <c r="A365" s="477"/>
      <c r="B365" s="135"/>
      <c r="C365" s="136"/>
      <c r="D365" s="137"/>
      <c r="E365" s="138"/>
      <c r="F365" s="137"/>
      <c r="G365" s="127"/>
      <c r="H365" s="143"/>
      <c r="I365" s="143"/>
      <c r="K365" s="6"/>
      <c r="L365" s="6"/>
    </row>
    <row r="366" spans="1:12" x14ac:dyDescent="0.2">
      <c r="A366" s="477"/>
      <c r="B366" s="135"/>
      <c r="C366" s="136"/>
      <c r="D366" s="137"/>
      <c r="E366" s="138"/>
      <c r="F366" s="137"/>
      <c r="G366" s="127"/>
      <c r="H366" s="143"/>
      <c r="I366" s="143"/>
      <c r="K366" s="6"/>
      <c r="L366" s="6"/>
    </row>
    <row r="367" spans="1:12" x14ac:dyDescent="0.2">
      <c r="A367" s="477"/>
      <c r="B367" s="135"/>
      <c r="C367" s="136"/>
      <c r="D367" s="137"/>
      <c r="E367" s="138"/>
      <c r="F367" s="137"/>
      <c r="G367" s="127"/>
      <c r="H367" s="143"/>
      <c r="I367" s="143"/>
      <c r="K367" s="6"/>
      <c r="L367" s="6"/>
    </row>
    <row r="368" spans="1:12" x14ac:dyDescent="0.2">
      <c r="A368" s="477"/>
      <c r="B368" s="135"/>
      <c r="C368" s="136"/>
      <c r="D368" s="137"/>
      <c r="E368" s="138"/>
      <c r="F368" s="137"/>
      <c r="G368" s="127"/>
      <c r="H368" s="143"/>
      <c r="I368" s="143"/>
      <c r="K368" s="6"/>
      <c r="L368" s="6"/>
    </row>
    <row r="369" spans="1:12" x14ac:dyDescent="0.2">
      <c r="A369" s="477"/>
      <c r="B369" s="135"/>
      <c r="C369" s="136"/>
      <c r="D369" s="137"/>
      <c r="E369" s="138"/>
      <c r="F369" s="137"/>
      <c r="G369" s="127"/>
      <c r="H369" s="143"/>
      <c r="I369" s="143"/>
      <c r="K369" s="6"/>
      <c r="L369" s="6"/>
    </row>
    <row r="370" spans="1:12" x14ac:dyDescent="0.2">
      <c r="A370" s="477"/>
      <c r="B370" s="135"/>
      <c r="C370" s="136"/>
      <c r="D370" s="137"/>
      <c r="E370" s="138"/>
      <c r="F370" s="137"/>
      <c r="G370" s="127"/>
      <c r="H370" s="143"/>
      <c r="I370" s="143"/>
      <c r="K370" s="6"/>
      <c r="L370" s="6"/>
    </row>
    <row r="371" spans="1:12" x14ac:dyDescent="0.2">
      <c r="A371" s="477"/>
      <c r="B371" s="135"/>
      <c r="C371" s="136"/>
      <c r="D371" s="137"/>
      <c r="E371" s="138"/>
      <c r="F371" s="137"/>
      <c r="G371" s="127"/>
      <c r="H371" s="143"/>
      <c r="I371" s="143"/>
      <c r="K371" s="6"/>
      <c r="L371" s="6"/>
    </row>
    <row r="372" spans="1:12" x14ac:dyDescent="0.2">
      <c r="A372" s="477"/>
      <c r="B372" s="135"/>
      <c r="C372" s="136"/>
      <c r="D372" s="137"/>
      <c r="E372" s="138"/>
      <c r="F372" s="137"/>
      <c r="G372" s="127"/>
      <c r="H372" s="143"/>
      <c r="I372" s="143"/>
      <c r="K372" s="6"/>
      <c r="L372" s="6"/>
    </row>
    <row r="373" spans="1:12" x14ac:dyDescent="0.2">
      <c r="A373" s="477"/>
      <c r="B373" s="135"/>
      <c r="C373" s="136"/>
      <c r="D373" s="137"/>
      <c r="E373" s="138"/>
      <c r="F373" s="137"/>
      <c r="G373" s="127"/>
      <c r="H373" s="143"/>
      <c r="I373" s="143"/>
      <c r="K373" s="6"/>
      <c r="L373" s="6"/>
    </row>
    <row r="374" spans="1:12" x14ac:dyDescent="0.2">
      <c r="A374" s="477"/>
      <c r="B374" s="135"/>
      <c r="C374" s="136"/>
      <c r="D374" s="137"/>
      <c r="E374" s="138"/>
      <c r="F374" s="137"/>
      <c r="G374" s="127"/>
      <c r="H374" s="143"/>
      <c r="I374" s="143"/>
      <c r="K374" s="6"/>
      <c r="L374" s="6"/>
    </row>
    <row r="375" spans="1:12" x14ac:dyDescent="0.2">
      <c r="A375" s="477"/>
      <c r="B375" s="135"/>
      <c r="C375" s="136"/>
      <c r="D375" s="137"/>
      <c r="E375" s="138"/>
      <c r="F375" s="137"/>
      <c r="G375" s="127"/>
      <c r="H375" s="143"/>
      <c r="I375" s="143"/>
      <c r="K375" s="6"/>
      <c r="L375" s="6"/>
    </row>
    <row r="376" spans="1:12" x14ac:dyDescent="0.2">
      <c r="A376" s="477"/>
      <c r="B376" s="135"/>
      <c r="C376" s="136"/>
      <c r="D376" s="137"/>
      <c r="E376" s="138"/>
      <c r="F376" s="137"/>
      <c r="G376" s="127"/>
      <c r="H376" s="143"/>
      <c r="I376" s="143"/>
      <c r="K376" s="6"/>
      <c r="L376" s="6"/>
    </row>
    <row r="377" spans="1:12" x14ac:dyDescent="0.2">
      <c r="A377" s="477"/>
      <c r="B377" s="135"/>
      <c r="C377" s="136"/>
      <c r="D377" s="137"/>
      <c r="E377" s="138"/>
      <c r="F377" s="137"/>
      <c r="G377" s="127"/>
      <c r="H377" s="143"/>
      <c r="I377" s="143"/>
      <c r="K377" s="6"/>
      <c r="L377" s="6"/>
    </row>
    <row r="378" spans="1:12" x14ac:dyDescent="0.2">
      <c r="A378" s="477"/>
      <c r="B378" s="135"/>
      <c r="C378" s="136"/>
      <c r="D378" s="137"/>
      <c r="E378" s="138"/>
      <c r="F378" s="137"/>
      <c r="G378" s="127"/>
      <c r="H378" s="143"/>
      <c r="I378" s="143"/>
      <c r="K378" s="6"/>
      <c r="L378" s="6"/>
    </row>
    <row r="379" spans="1:12" x14ac:dyDescent="0.2">
      <c r="A379" s="477"/>
      <c r="B379" s="135"/>
      <c r="C379" s="136"/>
      <c r="D379" s="137"/>
      <c r="E379" s="138"/>
      <c r="F379" s="137"/>
      <c r="G379" s="127"/>
      <c r="H379" s="143"/>
      <c r="I379" s="143"/>
      <c r="K379" s="6"/>
      <c r="L379" s="6"/>
    </row>
    <row r="380" spans="1:12" x14ac:dyDescent="0.2">
      <c r="A380" s="477"/>
      <c r="B380" s="135"/>
      <c r="C380" s="136"/>
      <c r="D380" s="137"/>
      <c r="E380" s="138"/>
      <c r="F380" s="137"/>
      <c r="G380" s="127"/>
      <c r="H380" s="143"/>
      <c r="I380" s="143"/>
      <c r="K380" s="6"/>
      <c r="L380" s="6"/>
    </row>
    <row r="381" spans="1:12" x14ac:dyDescent="0.2">
      <c r="A381" s="477"/>
      <c r="B381" s="135"/>
      <c r="C381" s="136"/>
      <c r="D381" s="137"/>
      <c r="E381" s="138"/>
      <c r="F381" s="137"/>
      <c r="G381" s="127"/>
      <c r="H381" s="143"/>
      <c r="I381" s="143"/>
      <c r="K381" s="6"/>
      <c r="L381" s="6"/>
    </row>
    <row r="382" spans="1:12" x14ac:dyDescent="0.2">
      <c r="A382" s="477"/>
      <c r="B382" s="135"/>
      <c r="C382" s="136"/>
      <c r="D382" s="137"/>
      <c r="E382" s="138"/>
      <c r="F382" s="137"/>
      <c r="G382" s="127"/>
      <c r="H382" s="143"/>
      <c r="I382" s="143"/>
      <c r="K382" s="6"/>
      <c r="L382" s="6"/>
    </row>
    <row r="383" spans="1:12" x14ac:dyDescent="0.2">
      <c r="A383" s="477"/>
      <c r="B383" s="135"/>
      <c r="C383" s="136"/>
      <c r="D383" s="137"/>
      <c r="E383" s="138"/>
      <c r="F383" s="137"/>
      <c r="G383" s="127"/>
      <c r="H383" s="143"/>
      <c r="I383" s="143"/>
      <c r="K383" s="6"/>
      <c r="L383" s="6"/>
    </row>
    <row r="384" spans="1:12" x14ac:dyDescent="0.2">
      <c r="A384" s="477"/>
      <c r="B384" s="135"/>
      <c r="C384" s="136"/>
      <c r="D384" s="137"/>
      <c r="E384" s="138"/>
      <c r="F384" s="137"/>
      <c r="G384" s="127"/>
      <c r="H384" s="143"/>
      <c r="I384" s="143"/>
      <c r="K384" s="6"/>
      <c r="L384" s="6"/>
    </row>
    <row r="385" spans="1:12" x14ac:dyDescent="0.2">
      <c r="A385" s="477"/>
      <c r="B385" s="135"/>
      <c r="C385" s="136"/>
      <c r="D385" s="137"/>
      <c r="E385" s="138"/>
      <c r="F385" s="137"/>
      <c r="G385" s="127"/>
      <c r="H385" s="143"/>
      <c r="I385" s="143"/>
      <c r="K385" s="6"/>
      <c r="L385" s="6"/>
    </row>
    <row r="386" spans="1:12" x14ac:dyDescent="0.2">
      <c r="A386" s="477"/>
      <c r="B386" s="135"/>
      <c r="C386" s="136"/>
      <c r="D386" s="137"/>
      <c r="E386" s="138"/>
      <c r="F386" s="137"/>
      <c r="G386" s="127"/>
      <c r="H386" s="143"/>
      <c r="I386" s="143"/>
      <c r="K386" s="6"/>
      <c r="L386" s="6"/>
    </row>
    <row r="387" spans="1:12" x14ac:dyDescent="0.2">
      <c r="A387" s="477"/>
      <c r="B387" s="135"/>
      <c r="C387" s="136"/>
      <c r="D387" s="137"/>
      <c r="E387" s="138"/>
      <c r="F387" s="137"/>
      <c r="G387" s="127"/>
      <c r="H387" s="143"/>
      <c r="I387" s="143"/>
      <c r="K387" s="6"/>
      <c r="L387" s="6"/>
    </row>
    <row r="388" spans="1:12" x14ac:dyDescent="0.2">
      <c r="A388" s="477"/>
      <c r="B388" s="135"/>
      <c r="C388" s="136"/>
      <c r="D388" s="137"/>
      <c r="E388" s="138"/>
      <c r="F388" s="137"/>
      <c r="G388" s="127"/>
      <c r="H388" s="143"/>
      <c r="I388" s="143"/>
      <c r="K388" s="6"/>
      <c r="L388" s="6"/>
    </row>
    <row r="389" spans="1:12" x14ac:dyDescent="0.2">
      <c r="A389" s="477"/>
      <c r="B389" s="135"/>
      <c r="C389" s="136"/>
      <c r="D389" s="137"/>
      <c r="E389" s="138"/>
      <c r="F389" s="137"/>
      <c r="G389" s="127"/>
      <c r="H389" s="143"/>
      <c r="I389" s="143"/>
      <c r="K389" s="6"/>
      <c r="L389" s="6"/>
    </row>
    <row r="390" spans="1:12" x14ac:dyDescent="0.2">
      <c r="A390" s="477"/>
      <c r="B390" s="135"/>
      <c r="C390" s="136"/>
      <c r="D390" s="137"/>
      <c r="E390" s="138"/>
      <c r="F390" s="137"/>
      <c r="G390" s="127"/>
      <c r="H390" s="143"/>
      <c r="I390" s="143"/>
      <c r="K390" s="6"/>
      <c r="L390" s="6"/>
    </row>
    <row r="391" spans="1:12" x14ac:dyDescent="0.2">
      <c r="A391" s="477"/>
      <c r="B391" s="135"/>
      <c r="C391" s="136"/>
      <c r="D391" s="137"/>
      <c r="E391" s="138"/>
      <c r="F391" s="137"/>
      <c r="G391" s="127"/>
      <c r="H391" s="143"/>
      <c r="I391" s="143"/>
      <c r="K391" s="6"/>
      <c r="L391" s="6"/>
    </row>
    <row r="392" spans="1:12" x14ac:dyDescent="0.2">
      <c r="A392" s="477"/>
      <c r="B392" s="135"/>
      <c r="C392" s="136"/>
      <c r="D392" s="137"/>
      <c r="E392" s="138"/>
      <c r="F392" s="137"/>
      <c r="G392" s="127"/>
      <c r="H392" s="143"/>
      <c r="I392" s="143"/>
      <c r="K392" s="6"/>
      <c r="L392" s="6"/>
    </row>
    <row r="393" spans="1:12" x14ac:dyDescent="0.2">
      <c r="A393" s="477"/>
      <c r="B393" s="135"/>
      <c r="C393" s="136"/>
      <c r="D393" s="137"/>
      <c r="E393" s="138"/>
      <c r="F393" s="137"/>
      <c r="G393" s="127"/>
      <c r="H393" s="143"/>
      <c r="I393" s="143"/>
      <c r="K393" s="6"/>
      <c r="L393" s="6"/>
    </row>
    <row r="394" spans="1:12" x14ac:dyDescent="0.2">
      <c r="A394" s="477"/>
      <c r="B394" s="135"/>
      <c r="C394" s="136"/>
      <c r="D394" s="137"/>
      <c r="E394" s="138"/>
      <c r="F394" s="137"/>
      <c r="G394" s="127"/>
      <c r="H394" s="143"/>
      <c r="I394" s="143"/>
      <c r="K394" s="6"/>
      <c r="L394" s="6"/>
    </row>
    <row r="395" spans="1:12" x14ac:dyDescent="0.2">
      <c r="A395" s="477"/>
      <c r="B395" s="135"/>
      <c r="C395" s="136"/>
      <c r="D395" s="137"/>
      <c r="E395" s="138"/>
      <c r="F395" s="137"/>
      <c r="G395" s="127"/>
      <c r="H395" s="143"/>
      <c r="I395" s="143"/>
      <c r="K395" s="6"/>
      <c r="L395" s="6"/>
    </row>
    <row r="396" spans="1:12" x14ac:dyDescent="0.2">
      <c r="A396" s="477"/>
      <c r="B396" s="135"/>
      <c r="C396" s="136"/>
      <c r="D396" s="137"/>
      <c r="E396" s="138"/>
      <c r="F396" s="137"/>
      <c r="G396" s="127"/>
      <c r="H396" s="143"/>
      <c r="I396" s="143"/>
      <c r="K396" s="6"/>
      <c r="L396" s="6"/>
    </row>
    <row r="397" spans="1:12" x14ac:dyDescent="0.2">
      <c r="A397" s="477"/>
      <c r="B397" s="135"/>
      <c r="C397" s="136"/>
      <c r="D397" s="137"/>
      <c r="E397" s="138"/>
      <c r="F397" s="137"/>
      <c r="G397" s="127"/>
      <c r="H397" s="143"/>
      <c r="I397" s="143"/>
      <c r="K397" s="6"/>
      <c r="L397" s="6"/>
    </row>
    <row r="398" spans="1:12" x14ac:dyDescent="0.2">
      <c r="A398" s="477"/>
      <c r="B398" s="135"/>
      <c r="C398" s="136"/>
      <c r="D398" s="137"/>
      <c r="E398" s="138"/>
      <c r="F398" s="137"/>
      <c r="G398" s="127"/>
      <c r="H398" s="143"/>
      <c r="I398" s="143"/>
      <c r="K398" s="6"/>
      <c r="L398" s="6"/>
    </row>
    <row r="399" spans="1:12" x14ac:dyDescent="0.2">
      <c r="A399" s="477"/>
      <c r="B399" s="135"/>
      <c r="C399" s="136"/>
      <c r="D399" s="137"/>
      <c r="E399" s="138"/>
      <c r="F399" s="137"/>
      <c r="G399" s="127"/>
      <c r="H399" s="143"/>
      <c r="I399" s="143"/>
      <c r="K399" s="6"/>
      <c r="L399" s="6"/>
    </row>
    <row r="400" spans="1:12" x14ac:dyDescent="0.2">
      <c r="A400" s="477"/>
      <c r="B400" s="135"/>
      <c r="C400" s="136"/>
      <c r="D400" s="137"/>
      <c r="E400" s="138"/>
      <c r="F400" s="137"/>
      <c r="G400" s="127"/>
      <c r="H400" s="143"/>
      <c r="I400" s="143"/>
      <c r="K400" s="6"/>
      <c r="L400" s="6"/>
    </row>
    <row r="401" spans="1:12" x14ac:dyDescent="0.2">
      <c r="A401" s="477"/>
      <c r="B401" s="135"/>
      <c r="C401" s="136"/>
      <c r="D401" s="137"/>
      <c r="E401" s="138"/>
      <c r="F401" s="137"/>
      <c r="G401" s="127"/>
      <c r="H401" s="143"/>
      <c r="I401" s="143"/>
      <c r="K401" s="6"/>
      <c r="L401" s="6"/>
    </row>
    <row r="402" spans="1:12" x14ac:dyDescent="0.2">
      <c r="A402" s="477"/>
      <c r="B402" s="135"/>
      <c r="C402" s="136"/>
      <c r="D402" s="137"/>
      <c r="E402" s="138"/>
      <c r="F402" s="137"/>
      <c r="G402" s="127"/>
      <c r="H402" s="143"/>
      <c r="I402" s="143"/>
      <c r="K402" s="6"/>
      <c r="L402" s="6"/>
    </row>
    <row r="403" spans="1:12" x14ac:dyDescent="0.2">
      <c r="A403" s="477"/>
      <c r="B403" s="135"/>
      <c r="C403" s="136"/>
      <c r="D403" s="137"/>
      <c r="E403" s="138"/>
      <c r="F403" s="137"/>
      <c r="G403" s="127"/>
      <c r="H403" s="143"/>
      <c r="I403" s="143"/>
      <c r="K403" s="6"/>
      <c r="L403" s="6"/>
    </row>
    <row r="404" spans="1:12" x14ac:dyDescent="0.2">
      <c r="A404" s="477"/>
      <c r="B404" s="135"/>
      <c r="C404" s="136"/>
      <c r="D404" s="137"/>
      <c r="E404" s="138"/>
      <c r="F404" s="137"/>
      <c r="G404" s="127"/>
      <c r="H404" s="143"/>
      <c r="I404" s="143"/>
      <c r="K404" s="6"/>
      <c r="L404" s="6"/>
    </row>
    <row r="405" spans="1:12" x14ac:dyDescent="0.2">
      <c r="A405" s="477"/>
      <c r="B405" s="135"/>
      <c r="C405" s="136"/>
      <c r="D405" s="137"/>
      <c r="E405" s="138"/>
      <c r="F405" s="137"/>
      <c r="G405" s="127"/>
      <c r="H405" s="143"/>
      <c r="I405" s="143"/>
      <c r="K405" s="6"/>
      <c r="L405" s="6"/>
    </row>
    <row r="406" spans="1:12" x14ac:dyDescent="0.2">
      <c r="A406" s="477"/>
      <c r="B406" s="135"/>
      <c r="C406" s="136"/>
      <c r="D406" s="137"/>
      <c r="E406" s="138"/>
      <c r="F406" s="137"/>
      <c r="G406" s="127"/>
      <c r="H406" s="143"/>
      <c r="I406" s="143"/>
      <c r="K406" s="6"/>
      <c r="L406" s="6"/>
    </row>
    <row r="407" spans="1:12" x14ac:dyDescent="0.2">
      <c r="A407" s="477"/>
      <c r="B407" s="135"/>
      <c r="C407" s="136"/>
      <c r="D407" s="137"/>
      <c r="E407" s="138"/>
      <c r="F407" s="137"/>
      <c r="G407" s="127"/>
      <c r="H407" s="143"/>
      <c r="I407" s="143"/>
      <c r="K407" s="6"/>
      <c r="L407" s="6"/>
    </row>
    <row r="408" spans="1:12" x14ac:dyDescent="0.2">
      <c r="A408" s="477"/>
      <c r="B408" s="135"/>
      <c r="C408" s="136"/>
      <c r="D408" s="137"/>
      <c r="E408" s="138"/>
      <c r="F408" s="137"/>
      <c r="G408" s="127"/>
      <c r="H408" s="143"/>
      <c r="I408" s="143"/>
      <c r="K408" s="6"/>
      <c r="L408" s="6"/>
    </row>
    <row r="409" spans="1:12" x14ac:dyDescent="0.2">
      <c r="A409" s="477"/>
      <c r="B409" s="135"/>
      <c r="C409" s="136"/>
      <c r="D409" s="137"/>
      <c r="E409" s="138"/>
      <c r="F409" s="137"/>
      <c r="G409" s="127"/>
      <c r="H409" s="143"/>
      <c r="I409" s="143"/>
      <c r="K409" s="6"/>
      <c r="L409" s="6"/>
    </row>
    <row r="410" spans="1:12" x14ac:dyDescent="0.2">
      <c r="A410" s="477"/>
      <c r="B410" s="135"/>
      <c r="C410" s="136"/>
      <c r="D410" s="137"/>
      <c r="E410" s="138"/>
      <c r="F410" s="137"/>
      <c r="G410" s="127"/>
      <c r="H410" s="143"/>
      <c r="I410" s="143"/>
      <c r="K410" s="6"/>
      <c r="L410" s="6"/>
    </row>
    <row r="411" spans="1:12" x14ac:dyDescent="0.2">
      <c r="A411" s="477"/>
      <c r="B411" s="135"/>
      <c r="C411" s="136"/>
      <c r="D411" s="137"/>
      <c r="E411" s="138"/>
      <c r="F411" s="137"/>
      <c r="G411" s="127"/>
      <c r="H411" s="143"/>
      <c r="I411" s="143"/>
      <c r="K411" s="6"/>
      <c r="L411" s="6"/>
    </row>
    <row r="412" spans="1:12" x14ac:dyDescent="0.2">
      <c r="A412" s="477"/>
      <c r="B412" s="135"/>
      <c r="C412" s="136"/>
      <c r="D412" s="137"/>
      <c r="E412" s="138"/>
      <c r="F412" s="137"/>
      <c r="G412" s="127"/>
      <c r="H412" s="143"/>
      <c r="I412" s="143"/>
      <c r="K412" s="6"/>
      <c r="L412" s="6"/>
    </row>
    <row r="413" spans="1:12" x14ac:dyDescent="0.2">
      <c r="A413" s="477"/>
      <c r="B413" s="135"/>
      <c r="C413" s="136"/>
      <c r="D413" s="137"/>
      <c r="E413" s="138"/>
      <c r="F413" s="137"/>
      <c r="G413" s="127"/>
      <c r="H413" s="143"/>
      <c r="I413" s="143"/>
      <c r="K413" s="6"/>
      <c r="L413" s="6"/>
    </row>
    <row r="414" spans="1:12" x14ac:dyDescent="0.2">
      <c r="A414" s="477"/>
      <c r="B414" s="135"/>
      <c r="C414" s="136"/>
      <c r="D414" s="137"/>
      <c r="E414" s="138"/>
      <c r="F414" s="137"/>
      <c r="G414" s="127"/>
      <c r="H414" s="143"/>
      <c r="I414" s="143"/>
      <c r="K414" s="6"/>
      <c r="L414" s="6"/>
    </row>
    <row r="415" spans="1:12" x14ac:dyDescent="0.2">
      <c r="A415" s="477"/>
      <c r="B415" s="135"/>
      <c r="C415" s="136"/>
      <c r="D415" s="137"/>
      <c r="E415" s="138"/>
      <c r="F415" s="137"/>
      <c r="G415" s="127"/>
      <c r="H415" s="143"/>
      <c r="I415" s="143"/>
      <c r="K415" s="6"/>
      <c r="L415" s="6"/>
    </row>
    <row r="416" spans="1:12" x14ac:dyDescent="0.2">
      <c r="A416" s="477"/>
      <c r="B416" s="135"/>
      <c r="C416" s="136"/>
      <c r="D416" s="137"/>
      <c r="E416" s="138"/>
      <c r="F416" s="137"/>
      <c r="G416" s="127"/>
      <c r="H416" s="143"/>
      <c r="I416" s="143"/>
      <c r="K416" s="6"/>
      <c r="L416" s="6"/>
    </row>
    <row r="417" spans="1:12" x14ac:dyDescent="0.2">
      <c r="A417" s="477"/>
      <c r="B417" s="135"/>
      <c r="C417" s="136"/>
      <c r="D417" s="137"/>
      <c r="E417" s="138"/>
      <c r="F417" s="137"/>
      <c r="G417" s="127"/>
      <c r="H417" s="143"/>
      <c r="I417" s="143"/>
      <c r="K417" s="6"/>
      <c r="L417" s="6"/>
    </row>
    <row r="418" spans="1:12" x14ac:dyDescent="0.2">
      <c r="A418" s="477"/>
      <c r="B418" s="135"/>
      <c r="C418" s="136"/>
      <c r="D418" s="137"/>
      <c r="E418" s="138"/>
      <c r="F418" s="137"/>
      <c r="G418" s="127"/>
      <c r="H418" s="143"/>
      <c r="I418" s="143"/>
      <c r="K418" s="6"/>
      <c r="L418" s="6"/>
    </row>
    <row r="419" spans="1:12" x14ac:dyDescent="0.2">
      <c r="A419" s="477"/>
      <c r="B419" s="135"/>
      <c r="C419" s="136"/>
      <c r="D419" s="137"/>
      <c r="E419" s="138"/>
      <c r="F419" s="137"/>
      <c r="G419" s="127"/>
      <c r="H419" s="143"/>
      <c r="I419" s="143"/>
      <c r="K419" s="6"/>
      <c r="L419" s="6"/>
    </row>
    <row r="420" spans="1:12" x14ac:dyDescent="0.2">
      <c r="A420" s="477"/>
      <c r="B420" s="135"/>
      <c r="C420" s="136"/>
      <c r="D420" s="137"/>
      <c r="E420" s="138"/>
      <c r="F420" s="137"/>
      <c r="G420" s="127"/>
      <c r="H420" s="143"/>
      <c r="I420" s="143"/>
      <c r="K420" s="6"/>
      <c r="L420" s="6"/>
    </row>
    <row r="421" spans="1:12" x14ac:dyDescent="0.2">
      <c r="A421" s="477"/>
      <c r="B421" s="135"/>
      <c r="C421" s="136"/>
      <c r="D421" s="137"/>
      <c r="E421" s="138"/>
      <c r="F421" s="137"/>
      <c r="G421" s="127"/>
      <c r="H421" s="143"/>
      <c r="I421" s="143"/>
      <c r="K421" s="6"/>
      <c r="L421" s="6"/>
    </row>
    <row r="422" spans="1:12" x14ac:dyDescent="0.2">
      <c r="A422" s="477"/>
      <c r="B422" s="135"/>
      <c r="C422" s="136"/>
      <c r="D422" s="137"/>
      <c r="E422" s="138"/>
      <c r="F422" s="137"/>
      <c r="G422" s="127"/>
      <c r="H422" s="143"/>
      <c r="I422" s="143"/>
      <c r="K422" s="6"/>
      <c r="L422" s="6"/>
    </row>
    <row r="423" spans="1:12" x14ac:dyDescent="0.2">
      <c r="A423" s="477"/>
      <c r="B423" s="135"/>
      <c r="C423" s="136"/>
      <c r="D423" s="137"/>
      <c r="E423" s="138"/>
      <c r="F423" s="137"/>
      <c r="G423" s="127"/>
      <c r="H423" s="143"/>
      <c r="I423" s="143"/>
      <c r="K423" s="6"/>
      <c r="L423" s="6"/>
    </row>
    <row r="424" spans="1:12" x14ac:dyDescent="0.2">
      <c r="A424" s="477"/>
      <c r="B424" s="135"/>
      <c r="C424" s="136"/>
      <c r="D424" s="137"/>
      <c r="E424" s="138"/>
      <c r="F424" s="137"/>
      <c r="G424" s="127"/>
      <c r="H424" s="143"/>
      <c r="I424" s="143"/>
      <c r="K424" s="6"/>
      <c r="L424" s="6"/>
    </row>
    <row r="425" spans="1:12" x14ac:dyDescent="0.2">
      <c r="A425" s="477"/>
      <c r="B425" s="135"/>
      <c r="C425" s="136"/>
      <c r="D425" s="137"/>
      <c r="E425" s="138"/>
      <c r="F425" s="137"/>
      <c r="G425" s="127"/>
      <c r="H425" s="143"/>
      <c r="I425" s="143"/>
      <c r="K425" s="6"/>
      <c r="L425" s="6"/>
    </row>
    <row r="426" spans="1:12" x14ac:dyDescent="0.2">
      <c r="A426" s="477"/>
      <c r="B426" s="135"/>
      <c r="C426" s="136"/>
      <c r="D426" s="137"/>
      <c r="E426" s="138"/>
      <c r="F426" s="137"/>
      <c r="G426" s="127"/>
      <c r="H426" s="143"/>
      <c r="I426" s="143"/>
      <c r="K426" s="6"/>
      <c r="L426" s="6"/>
    </row>
    <row r="427" spans="1:12" x14ac:dyDescent="0.2">
      <c r="A427" s="477"/>
      <c r="B427" s="135"/>
      <c r="C427" s="136"/>
      <c r="D427" s="137"/>
      <c r="E427" s="138"/>
      <c r="F427" s="137"/>
      <c r="G427" s="127"/>
      <c r="H427" s="143"/>
      <c r="I427" s="143"/>
      <c r="K427" s="6"/>
      <c r="L427" s="6"/>
    </row>
    <row r="428" spans="1:12" x14ac:dyDescent="0.2">
      <c r="A428" s="477"/>
      <c r="B428" s="135"/>
      <c r="C428" s="136"/>
      <c r="D428" s="137"/>
      <c r="E428" s="138"/>
      <c r="F428" s="137"/>
      <c r="G428" s="127"/>
      <c r="H428" s="143"/>
      <c r="I428" s="143"/>
      <c r="K428" s="6"/>
      <c r="L428" s="6"/>
    </row>
    <row r="429" spans="1:12" x14ac:dyDescent="0.2">
      <c r="A429" s="477"/>
      <c r="B429" s="135"/>
      <c r="C429" s="136"/>
      <c r="D429" s="137"/>
      <c r="E429" s="138"/>
      <c r="F429" s="137"/>
      <c r="G429" s="127"/>
      <c r="H429" s="143"/>
      <c r="I429" s="143"/>
      <c r="K429" s="6"/>
      <c r="L429" s="6"/>
    </row>
    <row r="430" spans="1:12" x14ac:dyDescent="0.2">
      <c r="A430" s="477"/>
      <c r="B430" s="135"/>
      <c r="C430" s="136"/>
      <c r="D430" s="137"/>
      <c r="E430" s="138"/>
      <c r="F430" s="137"/>
      <c r="G430" s="127"/>
      <c r="H430" s="143"/>
      <c r="I430" s="143"/>
      <c r="K430" s="6"/>
      <c r="L430" s="6"/>
    </row>
    <row r="431" spans="1:12" x14ac:dyDescent="0.2">
      <c r="A431" s="477"/>
      <c r="B431" s="135"/>
      <c r="C431" s="136"/>
      <c r="D431" s="137"/>
      <c r="E431" s="138"/>
      <c r="F431" s="137"/>
      <c r="G431" s="127"/>
      <c r="H431" s="143"/>
      <c r="I431" s="143"/>
      <c r="K431" s="6"/>
      <c r="L431" s="6"/>
    </row>
    <row r="432" spans="1:12" x14ac:dyDescent="0.2">
      <c r="A432" s="477"/>
      <c r="B432" s="135"/>
      <c r="C432" s="136"/>
      <c r="D432" s="137"/>
      <c r="E432" s="138"/>
      <c r="F432" s="137"/>
      <c r="G432" s="127"/>
      <c r="H432" s="143"/>
      <c r="I432" s="143"/>
      <c r="K432" s="6"/>
      <c r="L432" s="6"/>
    </row>
    <row r="433" spans="1:12" x14ac:dyDescent="0.2">
      <c r="A433" s="477"/>
      <c r="B433" s="135"/>
      <c r="C433" s="136"/>
      <c r="D433" s="137"/>
      <c r="E433" s="138"/>
      <c r="F433" s="137"/>
      <c r="G433" s="127"/>
      <c r="H433" s="143"/>
      <c r="I433" s="143"/>
      <c r="K433" s="6"/>
      <c r="L433" s="6"/>
    </row>
    <row r="434" spans="1:12" x14ac:dyDescent="0.2">
      <c r="A434" s="477"/>
      <c r="B434" s="135"/>
      <c r="C434" s="136"/>
      <c r="D434" s="137"/>
      <c r="E434" s="138"/>
      <c r="F434" s="137"/>
      <c r="G434" s="127"/>
      <c r="H434" s="143"/>
      <c r="I434" s="143"/>
      <c r="K434" s="6"/>
      <c r="L434" s="6"/>
    </row>
    <row r="435" spans="1:12" x14ac:dyDescent="0.2">
      <c r="A435" s="477"/>
      <c r="B435" s="135"/>
      <c r="C435" s="136"/>
      <c r="D435" s="137"/>
      <c r="E435" s="138"/>
      <c r="F435" s="137"/>
      <c r="G435" s="127"/>
      <c r="H435" s="143"/>
      <c r="I435" s="143"/>
      <c r="K435" s="6"/>
      <c r="L435" s="6"/>
    </row>
    <row r="436" spans="1:12" x14ac:dyDescent="0.2">
      <c r="A436" s="477"/>
      <c r="B436" s="135"/>
      <c r="C436" s="136"/>
      <c r="D436" s="137"/>
      <c r="E436" s="138"/>
      <c r="F436" s="137"/>
      <c r="G436" s="127"/>
      <c r="H436" s="143"/>
      <c r="I436" s="143"/>
      <c r="K436" s="6"/>
      <c r="L436" s="6"/>
    </row>
    <row r="437" spans="1:12" x14ac:dyDescent="0.2">
      <c r="A437" s="477"/>
      <c r="B437" s="135"/>
      <c r="C437" s="136"/>
      <c r="D437" s="137"/>
      <c r="E437" s="138"/>
      <c r="F437" s="137"/>
      <c r="G437" s="127"/>
      <c r="H437" s="143"/>
      <c r="I437" s="143"/>
      <c r="K437" s="6"/>
      <c r="L437" s="6"/>
    </row>
    <row r="438" spans="1:12" x14ac:dyDescent="0.2">
      <c r="A438" s="477"/>
      <c r="B438" s="135"/>
      <c r="C438" s="136"/>
      <c r="D438" s="137"/>
      <c r="E438" s="138"/>
      <c r="F438" s="137"/>
      <c r="G438" s="127"/>
      <c r="H438" s="143"/>
      <c r="I438" s="143"/>
      <c r="K438" s="6"/>
      <c r="L438" s="6"/>
    </row>
    <row r="439" spans="1:12" x14ac:dyDescent="0.2">
      <c r="A439" s="477"/>
      <c r="B439" s="135"/>
      <c r="C439" s="136"/>
      <c r="D439" s="137"/>
      <c r="E439" s="138"/>
      <c r="F439" s="137"/>
      <c r="G439" s="127"/>
      <c r="H439" s="143"/>
      <c r="I439" s="143"/>
      <c r="K439" s="6"/>
      <c r="L439" s="6"/>
    </row>
    <row r="440" spans="1:12" x14ac:dyDescent="0.2">
      <c r="A440" s="477"/>
      <c r="B440" s="135"/>
      <c r="C440" s="136"/>
      <c r="D440" s="137"/>
      <c r="E440" s="138"/>
      <c r="F440" s="137"/>
      <c r="G440" s="127"/>
      <c r="H440" s="143"/>
      <c r="I440" s="143"/>
      <c r="K440" s="6"/>
      <c r="L440" s="6"/>
    </row>
    <row r="441" spans="1:12" x14ac:dyDescent="0.2">
      <c r="A441" s="477"/>
      <c r="B441" s="135"/>
      <c r="C441" s="136"/>
      <c r="D441" s="137"/>
      <c r="E441" s="138"/>
      <c r="F441" s="137"/>
      <c r="G441" s="127"/>
      <c r="H441" s="143"/>
      <c r="I441" s="143"/>
      <c r="K441" s="6"/>
      <c r="L441" s="6"/>
    </row>
    <row r="442" spans="1:12" x14ac:dyDescent="0.2">
      <c r="A442" s="477"/>
      <c r="B442" s="135"/>
      <c r="C442" s="136"/>
      <c r="D442" s="137"/>
      <c r="E442" s="138"/>
      <c r="F442" s="137"/>
      <c r="G442" s="127"/>
      <c r="H442" s="143"/>
      <c r="I442" s="143"/>
      <c r="K442" s="6"/>
      <c r="L442" s="6"/>
    </row>
    <row r="443" spans="1:12" x14ac:dyDescent="0.2">
      <c r="A443" s="477"/>
      <c r="B443" s="135"/>
      <c r="C443" s="136"/>
      <c r="D443" s="137"/>
      <c r="E443" s="138"/>
      <c r="F443" s="137"/>
      <c r="G443" s="127"/>
      <c r="H443" s="143"/>
      <c r="I443" s="143"/>
      <c r="K443" s="6"/>
      <c r="L443" s="6"/>
    </row>
    <row r="444" spans="1:12" x14ac:dyDescent="0.2">
      <c r="A444" s="477"/>
      <c r="B444" s="135"/>
      <c r="C444" s="136"/>
      <c r="D444" s="137"/>
      <c r="E444" s="138"/>
      <c r="F444" s="137"/>
      <c r="G444" s="127"/>
      <c r="H444" s="143"/>
      <c r="I444" s="143"/>
      <c r="K444" s="6"/>
      <c r="L444" s="6"/>
    </row>
    <row r="445" spans="1:12" x14ac:dyDescent="0.2">
      <c r="A445" s="477"/>
      <c r="B445" s="135"/>
      <c r="C445" s="136"/>
      <c r="D445" s="137"/>
      <c r="E445" s="138"/>
      <c r="F445" s="137"/>
      <c r="G445" s="127"/>
      <c r="H445" s="143"/>
      <c r="I445" s="143"/>
      <c r="K445" s="6"/>
      <c r="L445" s="6"/>
    </row>
    <row r="446" spans="1:12" x14ac:dyDescent="0.2">
      <c r="A446" s="477"/>
      <c r="B446" s="135"/>
      <c r="C446" s="136"/>
      <c r="D446" s="137"/>
      <c r="E446" s="138"/>
      <c r="F446" s="137"/>
      <c r="G446" s="127"/>
      <c r="H446" s="143"/>
      <c r="I446" s="143"/>
      <c r="K446" s="6"/>
      <c r="L446" s="6"/>
    </row>
    <row r="447" spans="1:12" x14ac:dyDescent="0.2">
      <c r="A447" s="477"/>
      <c r="B447" s="135"/>
      <c r="C447" s="136"/>
      <c r="D447" s="137"/>
      <c r="E447" s="138"/>
      <c r="F447" s="137"/>
      <c r="G447" s="127"/>
      <c r="H447" s="143"/>
      <c r="I447" s="143"/>
      <c r="K447" s="6"/>
      <c r="L447" s="6"/>
    </row>
    <row r="448" spans="1:12" x14ac:dyDescent="0.2">
      <c r="A448" s="477"/>
      <c r="B448" s="135"/>
      <c r="C448" s="136"/>
      <c r="D448" s="137"/>
      <c r="E448" s="138"/>
      <c r="F448" s="137"/>
      <c r="G448" s="127"/>
      <c r="H448" s="143"/>
      <c r="I448" s="143"/>
      <c r="K448" s="6"/>
      <c r="L448" s="6"/>
    </row>
    <row r="449" spans="1:12" x14ac:dyDescent="0.2">
      <c r="A449" s="477"/>
      <c r="B449" s="135"/>
      <c r="C449" s="136"/>
      <c r="D449" s="137"/>
      <c r="E449" s="138"/>
      <c r="F449" s="137"/>
      <c r="G449" s="127"/>
      <c r="H449" s="143"/>
      <c r="I449" s="143"/>
      <c r="K449" s="6"/>
      <c r="L449" s="6"/>
    </row>
    <row r="450" spans="1:12" x14ac:dyDescent="0.2">
      <c r="A450" s="477"/>
      <c r="B450" s="135"/>
      <c r="C450" s="136"/>
      <c r="D450" s="137"/>
      <c r="E450" s="138"/>
      <c r="F450" s="137"/>
      <c r="G450" s="127"/>
      <c r="H450" s="143"/>
      <c r="I450" s="143"/>
      <c r="K450" s="6"/>
      <c r="L450" s="6"/>
    </row>
    <row r="451" spans="1:12" x14ac:dyDescent="0.2">
      <c r="A451" s="477"/>
      <c r="B451" s="135"/>
      <c r="C451" s="136"/>
      <c r="D451" s="137"/>
      <c r="E451" s="138"/>
      <c r="F451" s="137"/>
      <c r="G451" s="127"/>
      <c r="H451" s="143"/>
      <c r="I451" s="143"/>
      <c r="K451" s="6"/>
      <c r="L451" s="6"/>
    </row>
    <row r="452" spans="1:12" x14ac:dyDescent="0.2">
      <c r="A452" s="477"/>
      <c r="B452" s="135"/>
      <c r="C452" s="136"/>
      <c r="D452" s="137"/>
      <c r="E452" s="138"/>
      <c r="F452" s="137"/>
      <c r="G452" s="127"/>
      <c r="H452" s="143"/>
      <c r="I452" s="143"/>
      <c r="K452" s="6"/>
      <c r="L452" s="6"/>
    </row>
    <row r="453" spans="1:12" x14ac:dyDescent="0.2">
      <c r="A453" s="477"/>
      <c r="B453" s="135"/>
      <c r="C453" s="136"/>
      <c r="D453" s="137"/>
      <c r="E453" s="138"/>
      <c r="F453" s="137"/>
      <c r="G453" s="127"/>
      <c r="H453" s="143"/>
      <c r="I453" s="143"/>
      <c r="K453" s="6"/>
      <c r="L453" s="6"/>
    </row>
    <row r="454" spans="1:12" x14ac:dyDescent="0.2">
      <c r="A454" s="477"/>
      <c r="B454" s="135"/>
      <c r="C454" s="136"/>
      <c r="D454" s="137"/>
      <c r="E454" s="138"/>
      <c r="F454" s="137"/>
      <c r="G454" s="127"/>
      <c r="H454" s="143"/>
      <c r="I454" s="143"/>
      <c r="K454" s="6"/>
      <c r="L454" s="6"/>
    </row>
    <row r="455" spans="1:12" x14ac:dyDescent="0.2">
      <c r="A455" s="477"/>
      <c r="B455" s="135"/>
      <c r="C455" s="136"/>
      <c r="D455" s="137"/>
      <c r="E455" s="138"/>
      <c r="F455" s="137"/>
      <c r="G455" s="127"/>
      <c r="H455" s="143"/>
      <c r="I455" s="143"/>
      <c r="K455" s="6"/>
      <c r="L455" s="6"/>
    </row>
    <row r="456" spans="1:12" x14ac:dyDescent="0.2">
      <c r="A456" s="477"/>
      <c r="B456" s="135"/>
      <c r="C456" s="136"/>
      <c r="D456" s="137"/>
      <c r="E456" s="138"/>
      <c r="F456" s="137"/>
      <c r="G456" s="127"/>
      <c r="H456" s="143"/>
      <c r="I456" s="143"/>
      <c r="K456" s="6"/>
      <c r="L456" s="6"/>
    </row>
    <row r="457" spans="1:12" x14ac:dyDescent="0.2">
      <c r="A457" s="477"/>
      <c r="B457" s="135"/>
      <c r="C457" s="136"/>
      <c r="D457" s="137"/>
      <c r="E457" s="138"/>
      <c r="F457" s="137"/>
      <c r="G457" s="127"/>
      <c r="H457" s="143"/>
      <c r="I457" s="143"/>
      <c r="K457" s="6"/>
      <c r="L457" s="6"/>
    </row>
    <row r="458" spans="1:12" x14ac:dyDescent="0.2">
      <c r="A458" s="477"/>
      <c r="B458" s="135"/>
      <c r="C458" s="136"/>
      <c r="D458" s="137"/>
      <c r="E458" s="138"/>
      <c r="F458" s="137"/>
      <c r="G458" s="127"/>
      <c r="H458" s="143"/>
      <c r="I458" s="143"/>
      <c r="K458" s="6"/>
      <c r="L458" s="6"/>
    </row>
    <row r="459" spans="1:12" x14ac:dyDescent="0.2">
      <c r="A459" s="477"/>
      <c r="B459" s="135"/>
      <c r="C459" s="136"/>
      <c r="D459" s="137"/>
      <c r="E459" s="138"/>
      <c r="F459" s="137"/>
      <c r="G459" s="127"/>
      <c r="H459" s="143"/>
      <c r="I459" s="143"/>
      <c r="K459" s="6"/>
      <c r="L459" s="6"/>
    </row>
    <row r="460" spans="1:12" x14ac:dyDescent="0.2">
      <c r="A460" s="477"/>
      <c r="B460" s="135"/>
      <c r="C460" s="136"/>
      <c r="D460" s="137"/>
      <c r="E460" s="138"/>
      <c r="F460" s="137"/>
      <c r="G460" s="127"/>
      <c r="H460" s="143"/>
      <c r="I460" s="143"/>
      <c r="K460" s="6"/>
      <c r="L460" s="6"/>
    </row>
    <row r="461" spans="1:12" x14ac:dyDescent="0.2">
      <c r="A461" s="477"/>
      <c r="B461" s="135"/>
      <c r="C461" s="136"/>
      <c r="D461" s="137"/>
      <c r="E461" s="138"/>
      <c r="F461" s="137"/>
      <c r="G461" s="127"/>
      <c r="H461" s="143"/>
      <c r="I461" s="143"/>
      <c r="K461" s="6"/>
      <c r="L461" s="6"/>
    </row>
    <row r="462" spans="1:12" x14ac:dyDescent="0.2">
      <c r="A462" s="477"/>
      <c r="B462" s="135"/>
      <c r="C462" s="136"/>
      <c r="D462" s="137"/>
      <c r="E462" s="138"/>
      <c r="F462" s="137"/>
      <c r="G462" s="127"/>
      <c r="H462" s="143"/>
      <c r="I462" s="143"/>
      <c r="K462" s="6"/>
      <c r="L462" s="6"/>
    </row>
    <row r="463" spans="1:12" x14ac:dyDescent="0.2">
      <c r="A463" s="477"/>
      <c r="B463" s="135"/>
      <c r="C463" s="136"/>
      <c r="D463" s="137"/>
      <c r="E463" s="138"/>
      <c r="F463" s="137"/>
      <c r="G463" s="127"/>
      <c r="H463" s="143"/>
      <c r="I463" s="143"/>
      <c r="K463" s="6"/>
      <c r="L463" s="6"/>
    </row>
    <row r="464" spans="1:12" x14ac:dyDescent="0.2">
      <c r="A464" s="477"/>
      <c r="B464" s="135"/>
      <c r="C464" s="136"/>
      <c r="D464" s="137"/>
      <c r="E464" s="138"/>
      <c r="F464" s="137"/>
      <c r="G464" s="127"/>
      <c r="H464" s="143"/>
      <c r="I464" s="143"/>
      <c r="K464" s="6"/>
      <c r="L464" s="6"/>
    </row>
    <row r="465" spans="1:12" x14ac:dyDescent="0.2">
      <c r="A465" s="477"/>
      <c r="B465" s="135"/>
      <c r="C465" s="136"/>
      <c r="D465" s="137"/>
      <c r="E465" s="138"/>
      <c r="F465" s="137"/>
      <c r="G465" s="127"/>
      <c r="H465" s="143"/>
      <c r="I465" s="143"/>
      <c r="K465" s="6"/>
      <c r="L465" s="6"/>
    </row>
    <row r="466" spans="1:12" x14ac:dyDescent="0.2">
      <c r="A466" s="477"/>
      <c r="B466" s="135"/>
      <c r="C466" s="136"/>
      <c r="D466" s="137"/>
      <c r="E466" s="138"/>
      <c r="F466" s="137"/>
      <c r="G466" s="127"/>
      <c r="H466" s="143"/>
      <c r="I466" s="143"/>
      <c r="K466" s="6"/>
      <c r="L466" s="6"/>
    </row>
    <row r="467" spans="1:12" x14ac:dyDescent="0.2">
      <c r="A467" s="477"/>
      <c r="B467" s="135"/>
      <c r="C467" s="136"/>
      <c r="D467" s="137"/>
      <c r="E467" s="138"/>
      <c r="F467" s="137"/>
      <c r="G467" s="127"/>
      <c r="H467" s="143"/>
      <c r="I467" s="143"/>
      <c r="K467" s="6"/>
      <c r="L467" s="6"/>
    </row>
    <row r="468" spans="1:12" x14ac:dyDescent="0.2">
      <c r="A468" s="477"/>
      <c r="B468" s="135"/>
      <c r="C468" s="136"/>
      <c r="D468" s="137"/>
      <c r="E468" s="138"/>
      <c r="F468" s="137"/>
      <c r="G468" s="127"/>
      <c r="H468" s="143"/>
      <c r="I468" s="143"/>
      <c r="K468" s="6"/>
      <c r="L468" s="6"/>
    </row>
    <row r="469" spans="1:12" x14ac:dyDescent="0.2">
      <c r="A469" s="477"/>
      <c r="B469" s="135"/>
      <c r="C469" s="136"/>
      <c r="D469" s="137"/>
      <c r="E469" s="138"/>
      <c r="F469" s="137"/>
      <c r="G469" s="127"/>
      <c r="H469" s="143"/>
      <c r="I469" s="143"/>
      <c r="K469" s="6"/>
      <c r="L469" s="6"/>
    </row>
    <row r="470" spans="1:12" x14ac:dyDescent="0.2">
      <c r="A470" s="477"/>
      <c r="B470" s="135"/>
      <c r="C470" s="136"/>
      <c r="D470" s="137"/>
      <c r="E470" s="138"/>
      <c r="F470" s="137"/>
      <c r="G470" s="127"/>
      <c r="H470" s="143"/>
      <c r="I470" s="143"/>
      <c r="K470" s="6"/>
      <c r="L470" s="6"/>
    </row>
    <row r="471" spans="1:12" x14ac:dyDescent="0.2">
      <c r="A471" s="477"/>
      <c r="B471" s="135"/>
      <c r="C471" s="136"/>
      <c r="D471" s="137"/>
      <c r="E471" s="138"/>
      <c r="F471" s="137"/>
      <c r="G471" s="127"/>
      <c r="H471" s="143"/>
      <c r="I471" s="143"/>
      <c r="K471" s="6"/>
      <c r="L471" s="6"/>
    </row>
    <row r="472" spans="1:12" x14ac:dyDescent="0.2">
      <c r="A472" s="477"/>
      <c r="B472" s="135"/>
      <c r="C472" s="136"/>
      <c r="D472" s="137"/>
      <c r="E472" s="138"/>
      <c r="F472" s="137"/>
      <c r="G472" s="127"/>
      <c r="H472" s="143"/>
      <c r="I472" s="143"/>
      <c r="K472" s="6"/>
      <c r="L472" s="6"/>
    </row>
    <row r="473" spans="1:12" x14ac:dyDescent="0.2">
      <c r="A473" s="477"/>
      <c r="B473" s="135"/>
      <c r="C473" s="136"/>
      <c r="D473" s="137"/>
      <c r="E473" s="138"/>
      <c r="F473" s="137"/>
      <c r="G473" s="127"/>
      <c r="H473" s="143"/>
      <c r="I473" s="143"/>
      <c r="K473" s="6"/>
      <c r="L473" s="6"/>
    </row>
    <row r="474" spans="1:12" x14ac:dyDescent="0.2">
      <c r="A474" s="477"/>
      <c r="B474" s="135"/>
      <c r="C474" s="136"/>
      <c r="D474" s="137"/>
      <c r="E474" s="138"/>
      <c r="F474" s="137"/>
      <c r="G474" s="127"/>
      <c r="H474" s="143"/>
      <c r="I474" s="143"/>
      <c r="K474" s="6"/>
      <c r="L474" s="6"/>
    </row>
    <row r="475" spans="1:12" x14ac:dyDescent="0.2">
      <c r="A475" s="477"/>
      <c r="B475" s="135"/>
      <c r="C475" s="136"/>
      <c r="D475" s="137"/>
      <c r="E475" s="138"/>
      <c r="F475" s="137"/>
      <c r="G475" s="127"/>
      <c r="H475" s="143"/>
      <c r="I475" s="143"/>
      <c r="K475" s="6"/>
      <c r="L475" s="6"/>
    </row>
    <row r="476" spans="1:12" x14ac:dyDescent="0.2">
      <c r="A476" s="477"/>
      <c r="B476" s="135"/>
      <c r="C476" s="136"/>
      <c r="D476" s="137"/>
      <c r="E476" s="138"/>
      <c r="F476" s="137"/>
      <c r="G476" s="127"/>
      <c r="H476" s="143"/>
      <c r="I476" s="143"/>
      <c r="K476" s="6"/>
      <c r="L476" s="6"/>
    </row>
    <row r="477" spans="1:12" x14ac:dyDescent="0.2">
      <c r="A477" s="477"/>
      <c r="B477" s="135"/>
      <c r="C477" s="136"/>
      <c r="D477" s="137"/>
      <c r="E477" s="138"/>
      <c r="F477" s="137"/>
      <c r="G477" s="127"/>
      <c r="H477" s="143"/>
      <c r="I477" s="143"/>
      <c r="K477" s="6"/>
      <c r="L477" s="6"/>
    </row>
    <row r="478" spans="1:12" x14ac:dyDescent="0.2">
      <c r="A478" s="477"/>
      <c r="B478" s="135"/>
      <c r="C478" s="136"/>
      <c r="D478" s="137"/>
      <c r="E478" s="138"/>
      <c r="F478" s="137"/>
      <c r="G478" s="127"/>
      <c r="H478" s="143"/>
      <c r="I478" s="143"/>
      <c r="K478" s="6"/>
      <c r="L478" s="6"/>
    </row>
    <row r="479" spans="1:12" x14ac:dyDescent="0.2">
      <c r="A479" s="477"/>
      <c r="B479" s="135"/>
      <c r="C479" s="136"/>
      <c r="D479" s="137"/>
      <c r="E479" s="138"/>
      <c r="F479" s="137"/>
      <c r="G479" s="127"/>
      <c r="H479" s="143"/>
      <c r="I479" s="143"/>
      <c r="K479" s="6"/>
      <c r="L479" s="6"/>
    </row>
    <row r="480" spans="1:12" x14ac:dyDescent="0.2">
      <c r="A480" s="477"/>
      <c r="B480" s="135"/>
      <c r="C480" s="136"/>
      <c r="D480" s="137"/>
      <c r="E480" s="138"/>
      <c r="F480" s="137"/>
      <c r="G480" s="127"/>
      <c r="H480" s="143"/>
      <c r="I480" s="143"/>
      <c r="K480" s="6"/>
      <c r="L480" s="6"/>
    </row>
    <row r="481" spans="1:12" x14ac:dyDescent="0.2">
      <c r="A481" s="477"/>
      <c r="B481" s="135"/>
      <c r="C481" s="136"/>
      <c r="D481" s="137"/>
      <c r="E481" s="138"/>
      <c r="F481" s="137"/>
      <c r="G481" s="127"/>
      <c r="H481" s="143"/>
      <c r="I481" s="143"/>
      <c r="K481" s="6"/>
      <c r="L481" s="6"/>
    </row>
    <row r="482" spans="1:12" x14ac:dyDescent="0.2">
      <c r="A482" s="477"/>
      <c r="B482" s="135"/>
      <c r="C482" s="136"/>
      <c r="D482" s="137"/>
      <c r="E482" s="138"/>
      <c r="F482" s="137"/>
      <c r="G482" s="127"/>
      <c r="H482" s="143"/>
      <c r="I482" s="143"/>
      <c r="K482" s="6"/>
      <c r="L482" s="6"/>
    </row>
    <row r="483" spans="1:12" x14ac:dyDescent="0.2">
      <c r="A483" s="477"/>
      <c r="B483" s="135"/>
      <c r="C483" s="136"/>
      <c r="D483" s="137"/>
      <c r="E483" s="138"/>
      <c r="F483" s="137"/>
      <c r="G483" s="127"/>
      <c r="H483" s="143"/>
      <c r="I483" s="143"/>
      <c r="K483" s="6"/>
      <c r="L483" s="6"/>
    </row>
    <row r="484" spans="1:12" x14ac:dyDescent="0.2">
      <c r="A484" s="477"/>
      <c r="B484" s="135"/>
      <c r="C484" s="136"/>
      <c r="D484" s="137"/>
      <c r="E484" s="138"/>
      <c r="F484" s="137"/>
      <c r="G484" s="127"/>
      <c r="H484" s="143"/>
      <c r="I484" s="143"/>
      <c r="K484" s="6"/>
      <c r="L484" s="6"/>
    </row>
    <row r="485" spans="1:12" x14ac:dyDescent="0.2">
      <c r="A485" s="477"/>
      <c r="B485" s="135"/>
      <c r="C485" s="136"/>
      <c r="D485" s="137"/>
      <c r="E485" s="138"/>
      <c r="F485" s="137"/>
      <c r="G485" s="127"/>
      <c r="H485" s="143"/>
      <c r="I485" s="143"/>
      <c r="K485" s="6"/>
      <c r="L485" s="6"/>
    </row>
    <row r="486" spans="1:12" x14ac:dyDescent="0.2">
      <c r="A486" s="477"/>
      <c r="B486" s="135"/>
      <c r="C486" s="136"/>
      <c r="D486" s="137"/>
      <c r="E486" s="138"/>
      <c r="F486" s="137"/>
      <c r="G486" s="127"/>
      <c r="H486" s="143"/>
      <c r="I486" s="143"/>
      <c r="K486" s="6"/>
      <c r="L486" s="6"/>
    </row>
    <row r="487" spans="1:12" x14ac:dyDescent="0.2">
      <c r="A487" s="477"/>
      <c r="B487" s="135"/>
      <c r="C487" s="136"/>
      <c r="D487" s="137"/>
      <c r="E487" s="138"/>
      <c r="F487" s="137"/>
      <c r="G487" s="127"/>
      <c r="H487" s="143"/>
      <c r="I487" s="143"/>
      <c r="K487" s="6"/>
      <c r="L487" s="6"/>
    </row>
    <row r="488" spans="1:12" x14ac:dyDescent="0.2">
      <c r="A488" s="477"/>
      <c r="B488" s="135"/>
      <c r="C488" s="136"/>
      <c r="D488" s="137"/>
      <c r="E488" s="138"/>
      <c r="F488" s="137"/>
      <c r="G488" s="127"/>
      <c r="H488" s="143"/>
      <c r="I488" s="143"/>
      <c r="K488" s="6"/>
      <c r="L488" s="6"/>
    </row>
    <row r="489" spans="1:12" x14ac:dyDescent="0.2">
      <c r="A489" s="477"/>
      <c r="B489" s="135"/>
      <c r="C489" s="136"/>
      <c r="D489" s="137"/>
      <c r="E489" s="138"/>
      <c r="F489" s="137"/>
      <c r="G489" s="127"/>
      <c r="H489" s="143"/>
      <c r="I489" s="143"/>
      <c r="K489" s="6"/>
      <c r="L489" s="6"/>
    </row>
    <row r="490" spans="1:12" x14ac:dyDescent="0.2">
      <c r="A490" s="477"/>
      <c r="B490" s="135"/>
      <c r="C490" s="136"/>
      <c r="D490" s="137"/>
      <c r="E490" s="138"/>
      <c r="F490" s="137"/>
      <c r="G490" s="127"/>
      <c r="H490" s="143"/>
      <c r="I490" s="143"/>
      <c r="K490" s="6"/>
      <c r="L490" s="6"/>
    </row>
    <row r="491" spans="1:12" x14ac:dyDescent="0.2">
      <c r="A491" s="477"/>
      <c r="B491" s="135"/>
      <c r="C491" s="136"/>
      <c r="D491" s="137"/>
      <c r="E491" s="138"/>
      <c r="F491" s="137"/>
      <c r="G491" s="127"/>
      <c r="H491" s="143"/>
      <c r="I491" s="143"/>
      <c r="K491" s="6"/>
      <c r="L491" s="6"/>
    </row>
    <row r="492" spans="1:12" x14ac:dyDescent="0.2">
      <c r="A492" s="477"/>
      <c r="B492" s="135"/>
      <c r="C492" s="136"/>
      <c r="D492" s="137"/>
      <c r="E492" s="138"/>
      <c r="F492" s="137"/>
      <c r="G492" s="127"/>
      <c r="H492" s="143"/>
      <c r="I492" s="143"/>
      <c r="K492" s="6"/>
      <c r="L492" s="6"/>
    </row>
    <row r="493" spans="1:12" x14ac:dyDescent="0.2">
      <c r="A493" s="477"/>
      <c r="B493" s="135"/>
      <c r="C493" s="136"/>
      <c r="D493" s="137"/>
      <c r="E493" s="138"/>
      <c r="F493" s="137"/>
      <c r="G493" s="127"/>
      <c r="H493" s="143"/>
      <c r="I493" s="143"/>
      <c r="K493" s="6"/>
      <c r="L493" s="6"/>
    </row>
    <row r="494" spans="1:12" x14ac:dyDescent="0.2">
      <c r="A494" s="477"/>
      <c r="B494" s="135"/>
      <c r="C494" s="136"/>
      <c r="D494" s="137"/>
      <c r="E494" s="138"/>
      <c r="F494" s="137"/>
      <c r="G494" s="127"/>
      <c r="H494" s="143"/>
      <c r="I494" s="143"/>
      <c r="K494" s="6"/>
      <c r="L494" s="6"/>
    </row>
    <row r="495" spans="1:12" x14ac:dyDescent="0.2">
      <c r="A495" s="477"/>
      <c r="B495" s="135"/>
      <c r="C495" s="136"/>
      <c r="D495" s="137"/>
      <c r="E495" s="138"/>
      <c r="F495" s="137"/>
      <c r="G495" s="127"/>
      <c r="H495" s="143"/>
      <c r="I495" s="143"/>
      <c r="K495" s="6"/>
      <c r="L495" s="6"/>
    </row>
    <row r="496" spans="1:12" x14ac:dyDescent="0.2">
      <c r="A496" s="477"/>
      <c r="B496" s="135"/>
      <c r="C496" s="136"/>
      <c r="D496" s="137"/>
      <c r="E496" s="138"/>
      <c r="F496" s="137"/>
      <c r="G496" s="127"/>
      <c r="H496" s="143"/>
      <c r="I496" s="143"/>
      <c r="K496" s="6"/>
      <c r="L496" s="6"/>
    </row>
    <row r="497" spans="1:12" x14ac:dyDescent="0.2">
      <c r="A497" s="477"/>
      <c r="B497" s="135"/>
      <c r="C497" s="136"/>
      <c r="D497" s="137"/>
      <c r="E497" s="138"/>
      <c r="F497" s="137"/>
      <c r="G497" s="127"/>
      <c r="H497" s="143"/>
      <c r="I497" s="143"/>
      <c r="K497" s="6"/>
      <c r="L497" s="6"/>
    </row>
    <row r="498" spans="1:12" x14ac:dyDescent="0.2">
      <c r="A498" s="477"/>
      <c r="B498" s="135"/>
      <c r="C498" s="136"/>
      <c r="D498" s="137"/>
      <c r="E498" s="138"/>
      <c r="F498" s="137"/>
      <c r="G498" s="127"/>
      <c r="H498" s="143"/>
      <c r="I498" s="143"/>
      <c r="K498" s="6"/>
      <c r="L498" s="6"/>
    </row>
    <row r="499" spans="1:12" x14ac:dyDescent="0.2">
      <c r="A499" s="477"/>
      <c r="B499" s="135"/>
      <c r="C499" s="136"/>
      <c r="D499" s="137"/>
      <c r="E499" s="138"/>
      <c r="F499" s="137"/>
      <c r="G499" s="127"/>
      <c r="H499" s="143"/>
      <c r="I499" s="143"/>
      <c r="K499" s="6"/>
      <c r="L499" s="6"/>
    </row>
    <row r="500" spans="1:12" x14ac:dyDescent="0.2">
      <c r="A500" s="477"/>
      <c r="B500" s="135"/>
      <c r="C500" s="136"/>
      <c r="D500" s="137"/>
      <c r="E500" s="138"/>
      <c r="F500" s="137"/>
      <c r="G500" s="127"/>
      <c r="H500" s="143"/>
      <c r="I500" s="143"/>
      <c r="K500" s="6"/>
      <c r="L500" s="6"/>
    </row>
    <row r="501" spans="1:12" x14ac:dyDescent="0.2">
      <c r="A501" s="477"/>
      <c r="B501" s="135"/>
      <c r="C501" s="136"/>
      <c r="D501" s="137"/>
      <c r="E501" s="138"/>
      <c r="F501" s="137"/>
      <c r="G501" s="127"/>
      <c r="H501" s="143"/>
      <c r="I501" s="143"/>
      <c r="K501" s="6"/>
      <c r="L501" s="6"/>
    </row>
    <row r="502" spans="1:12" x14ac:dyDescent="0.2">
      <c r="A502" s="477"/>
      <c r="B502" s="135"/>
      <c r="C502" s="136"/>
      <c r="D502" s="137"/>
      <c r="E502" s="138"/>
      <c r="F502" s="137"/>
      <c r="G502" s="127"/>
      <c r="H502" s="143"/>
      <c r="I502" s="143"/>
      <c r="K502" s="6"/>
      <c r="L502" s="6"/>
    </row>
    <row r="503" spans="1:12" x14ac:dyDescent="0.2">
      <c r="A503" s="477"/>
      <c r="B503" s="135"/>
      <c r="C503" s="136"/>
      <c r="D503" s="137"/>
      <c r="E503" s="138"/>
      <c r="F503" s="137"/>
      <c r="G503" s="127"/>
      <c r="H503" s="143"/>
      <c r="I503" s="143"/>
      <c r="K503" s="6"/>
      <c r="L503" s="6"/>
    </row>
    <row r="504" spans="1:12" x14ac:dyDescent="0.2">
      <c r="A504" s="477"/>
      <c r="B504" s="135"/>
      <c r="C504" s="136"/>
      <c r="D504" s="137"/>
      <c r="E504" s="138"/>
      <c r="F504" s="137"/>
      <c r="G504" s="127"/>
      <c r="H504" s="143"/>
      <c r="I504" s="143"/>
      <c r="K504" s="6"/>
      <c r="L504" s="6"/>
    </row>
    <row r="505" spans="1:12" x14ac:dyDescent="0.2">
      <c r="A505" s="477"/>
      <c r="B505" s="135"/>
      <c r="C505" s="136"/>
      <c r="D505" s="137"/>
      <c r="E505" s="138"/>
      <c r="F505" s="137"/>
      <c r="G505" s="127"/>
      <c r="H505" s="143"/>
      <c r="I505" s="143"/>
      <c r="K505" s="6"/>
      <c r="L505" s="6"/>
    </row>
    <row r="506" spans="1:12" x14ac:dyDescent="0.2">
      <c r="A506" s="477"/>
      <c r="B506" s="135"/>
      <c r="C506" s="136"/>
      <c r="D506" s="137"/>
      <c r="E506" s="138"/>
      <c r="F506" s="137"/>
      <c r="G506" s="127"/>
      <c r="H506" s="143"/>
      <c r="I506" s="143"/>
      <c r="K506" s="6"/>
      <c r="L506" s="6"/>
    </row>
    <row r="507" spans="1:12" x14ac:dyDescent="0.2">
      <c r="A507" s="477"/>
      <c r="B507" s="135"/>
      <c r="C507" s="136"/>
      <c r="D507" s="137"/>
      <c r="E507" s="138"/>
      <c r="F507" s="137"/>
      <c r="G507" s="127"/>
      <c r="H507" s="143"/>
      <c r="I507" s="143"/>
      <c r="K507" s="6"/>
      <c r="L507" s="6"/>
    </row>
    <row r="508" spans="1:12" x14ac:dyDescent="0.2">
      <c r="A508" s="477"/>
      <c r="B508" s="135"/>
      <c r="C508" s="136"/>
      <c r="D508" s="137"/>
      <c r="E508" s="138"/>
      <c r="F508" s="137"/>
      <c r="G508" s="127"/>
      <c r="H508" s="143"/>
      <c r="I508" s="143"/>
      <c r="K508" s="6"/>
      <c r="L508" s="6"/>
    </row>
    <row r="509" spans="1:12" x14ac:dyDescent="0.2">
      <c r="A509" s="477"/>
      <c r="B509" s="135"/>
      <c r="C509" s="136"/>
      <c r="D509" s="137"/>
      <c r="E509" s="138"/>
      <c r="F509" s="137"/>
      <c r="G509" s="127"/>
      <c r="H509" s="143"/>
      <c r="I509" s="143"/>
      <c r="K509" s="6"/>
      <c r="L509" s="6"/>
    </row>
    <row r="510" spans="1:12" x14ac:dyDescent="0.2">
      <c r="A510" s="477"/>
      <c r="B510" s="135"/>
      <c r="C510" s="136"/>
      <c r="D510" s="137"/>
      <c r="E510" s="138"/>
      <c r="F510" s="137"/>
      <c r="G510" s="127"/>
      <c r="H510" s="143"/>
      <c r="I510" s="143"/>
      <c r="K510" s="6"/>
      <c r="L510" s="6"/>
    </row>
    <row r="511" spans="1:12" x14ac:dyDescent="0.2">
      <c r="A511" s="477"/>
      <c r="B511" s="135"/>
      <c r="C511" s="136"/>
      <c r="D511" s="137"/>
      <c r="E511" s="138"/>
      <c r="F511" s="137"/>
      <c r="G511" s="127"/>
      <c r="H511" s="143"/>
      <c r="I511" s="143"/>
      <c r="K511" s="6"/>
      <c r="L511" s="6"/>
    </row>
    <row r="512" spans="1:12" x14ac:dyDescent="0.2">
      <c r="A512" s="477"/>
      <c r="B512" s="135"/>
      <c r="C512" s="136"/>
      <c r="D512" s="137"/>
      <c r="E512" s="138"/>
      <c r="F512" s="137"/>
      <c r="G512" s="127"/>
      <c r="H512" s="143"/>
      <c r="I512" s="143"/>
      <c r="K512" s="6"/>
      <c r="L512" s="6"/>
    </row>
    <row r="513" spans="1:12" x14ac:dyDescent="0.2">
      <c r="A513" s="477"/>
      <c r="B513" s="135"/>
      <c r="C513" s="136"/>
      <c r="D513" s="137"/>
      <c r="E513" s="138"/>
      <c r="F513" s="137"/>
      <c r="G513" s="127"/>
      <c r="H513" s="143"/>
      <c r="I513" s="143"/>
      <c r="K513" s="6"/>
      <c r="L513" s="6"/>
    </row>
    <row r="514" spans="1:12" x14ac:dyDescent="0.2">
      <c r="A514" s="477"/>
      <c r="B514" s="135"/>
      <c r="C514" s="136"/>
      <c r="D514" s="137"/>
      <c r="E514" s="138"/>
      <c r="F514" s="137"/>
      <c r="G514" s="127"/>
      <c r="H514" s="143"/>
      <c r="I514" s="143"/>
      <c r="K514" s="6"/>
      <c r="L514" s="6"/>
    </row>
    <row r="515" spans="1:12" x14ac:dyDescent="0.2">
      <c r="A515" s="477"/>
      <c r="B515" s="135"/>
      <c r="C515" s="136"/>
      <c r="D515" s="137"/>
      <c r="E515" s="138"/>
      <c r="F515" s="137"/>
      <c r="G515" s="127"/>
      <c r="H515" s="143"/>
      <c r="I515" s="143"/>
      <c r="K515" s="6"/>
      <c r="L515" s="6"/>
    </row>
    <row r="516" spans="1:12" x14ac:dyDescent="0.2">
      <c r="A516" s="477"/>
      <c r="B516" s="135"/>
      <c r="C516" s="136"/>
      <c r="D516" s="137"/>
      <c r="E516" s="138"/>
      <c r="F516" s="137"/>
      <c r="G516" s="127"/>
      <c r="H516" s="143"/>
      <c r="I516" s="143"/>
      <c r="K516" s="6"/>
      <c r="L516" s="6"/>
    </row>
    <row r="517" spans="1:12" x14ac:dyDescent="0.2">
      <c r="A517" s="477"/>
      <c r="B517" s="135"/>
      <c r="C517" s="136"/>
      <c r="D517" s="137"/>
      <c r="E517" s="138"/>
      <c r="F517" s="137"/>
      <c r="G517" s="127"/>
      <c r="H517" s="143"/>
      <c r="I517" s="143"/>
      <c r="K517" s="6"/>
      <c r="L517" s="6"/>
    </row>
    <row r="518" spans="1:12" x14ac:dyDescent="0.2">
      <c r="A518" s="477"/>
      <c r="B518" s="135"/>
      <c r="C518" s="136"/>
      <c r="D518" s="137"/>
      <c r="E518" s="138"/>
      <c r="F518" s="137"/>
      <c r="G518" s="127"/>
      <c r="H518" s="143"/>
      <c r="I518" s="143"/>
      <c r="K518" s="6"/>
      <c r="L518" s="6"/>
    </row>
    <row r="519" spans="1:12" x14ac:dyDescent="0.2">
      <c r="A519" s="477"/>
      <c r="B519" s="135"/>
      <c r="C519" s="136"/>
      <c r="D519" s="137"/>
      <c r="E519" s="138"/>
      <c r="F519" s="137"/>
      <c r="G519" s="127"/>
      <c r="H519" s="143"/>
      <c r="I519" s="143"/>
      <c r="K519" s="6"/>
      <c r="L519" s="6"/>
    </row>
    <row r="520" spans="1:12" x14ac:dyDescent="0.2">
      <c r="A520" s="477"/>
      <c r="B520" s="135"/>
      <c r="C520" s="136"/>
      <c r="D520" s="137"/>
      <c r="E520" s="138"/>
      <c r="F520" s="137"/>
      <c r="G520" s="127"/>
      <c r="H520" s="143"/>
      <c r="I520" s="143"/>
      <c r="K520" s="6"/>
      <c r="L520" s="6"/>
    </row>
    <row r="521" spans="1:12" x14ac:dyDescent="0.2">
      <c r="A521" s="477"/>
      <c r="B521" s="135"/>
      <c r="C521" s="136"/>
      <c r="D521" s="137"/>
      <c r="E521" s="138"/>
      <c r="F521" s="137"/>
      <c r="G521" s="127"/>
      <c r="H521" s="143"/>
      <c r="I521" s="143"/>
      <c r="K521" s="6"/>
      <c r="L521" s="6"/>
    </row>
    <row r="522" spans="1:12" x14ac:dyDescent="0.2">
      <c r="A522" s="477"/>
      <c r="B522" s="135"/>
      <c r="C522" s="136"/>
      <c r="D522" s="137"/>
      <c r="E522" s="138"/>
      <c r="F522" s="137"/>
      <c r="G522" s="127"/>
      <c r="H522" s="143"/>
      <c r="I522" s="143"/>
      <c r="K522" s="6"/>
      <c r="L522" s="6"/>
    </row>
    <row r="523" spans="1:12" x14ac:dyDescent="0.2">
      <c r="A523" s="477"/>
      <c r="B523" s="135"/>
      <c r="C523" s="136"/>
      <c r="D523" s="137"/>
      <c r="E523" s="138"/>
      <c r="F523" s="137"/>
      <c r="G523" s="127"/>
      <c r="H523" s="143"/>
      <c r="I523" s="143"/>
      <c r="K523" s="6"/>
      <c r="L523" s="6"/>
    </row>
    <row r="524" spans="1:12" x14ac:dyDescent="0.2">
      <c r="A524" s="477"/>
      <c r="B524" s="135"/>
      <c r="C524" s="136"/>
      <c r="D524" s="137"/>
      <c r="E524" s="138"/>
      <c r="F524" s="137"/>
      <c r="G524" s="127"/>
      <c r="H524" s="143"/>
      <c r="I524" s="143"/>
      <c r="K524" s="6"/>
      <c r="L524" s="6"/>
    </row>
    <row r="525" spans="1:12" x14ac:dyDescent="0.2">
      <c r="A525" s="477"/>
      <c r="B525" s="135"/>
      <c r="C525" s="136"/>
      <c r="D525" s="137"/>
      <c r="E525" s="138"/>
      <c r="F525" s="137"/>
      <c r="G525" s="127"/>
      <c r="H525" s="143"/>
      <c r="I525" s="143"/>
      <c r="K525" s="6"/>
      <c r="L525" s="6"/>
    </row>
    <row r="526" spans="1:12" x14ac:dyDescent="0.2">
      <c r="A526" s="477"/>
      <c r="B526" s="135"/>
      <c r="C526" s="136"/>
      <c r="D526" s="137"/>
      <c r="E526" s="138"/>
      <c r="F526" s="137"/>
      <c r="G526" s="127"/>
      <c r="H526" s="143"/>
      <c r="I526" s="143"/>
      <c r="K526" s="6"/>
      <c r="L526" s="6"/>
    </row>
    <row r="527" spans="1:12" x14ac:dyDescent="0.2">
      <c r="A527" s="477"/>
      <c r="B527" s="135"/>
      <c r="C527" s="136"/>
      <c r="D527" s="137"/>
      <c r="E527" s="138"/>
      <c r="F527" s="137"/>
      <c r="G527" s="127"/>
      <c r="H527" s="143"/>
      <c r="I527" s="143"/>
      <c r="K527" s="6"/>
      <c r="L527" s="6"/>
    </row>
    <row r="528" spans="1:12" x14ac:dyDescent="0.2">
      <c r="A528" s="477"/>
      <c r="B528" s="135"/>
      <c r="C528" s="136"/>
      <c r="D528" s="137"/>
      <c r="E528" s="138"/>
      <c r="F528" s="137"/>
      <c r="G528" s="127"/>
      <c r="H528" s="143"/>
      <c r="I528" s="143"/>
      <c r="K528" s="6"/>
      <c r="L528" s="6"/>
    </row>
    <row r="529" spans="1:12" x14ac:dyDescent="0.2">
      <c r="A529" s="477"/>
      <c r="B529" s="135"/>
      <c r="C529" s="136"/>
      <c r="D529" s="137"/>
      <c r="E529" s="138"/>
      <c r="F529" s="137"/>
      <c r="G529" s="127"/>
      <c r="H529" s="143"/>
      <c r="I529" s="143"/>
      <c r="K529" s="6"/>
      <c r="L529" s="6"/>
    </row>
    <row r="530" spans="1:12" x14ac:dyDescent="0.2">
      <c r="A530" s="477"/>
      <c r="B530" s="135"/>
      <c r="C530" s="136"/>
      <c r="D530" s="137"/>
      <c r="E530" s="138"/>
      <c r="F530" s="137"/>
      <c r="G530" s="127"/>
      <c r="H530" s="143"/>
      <c r="I530" s="143"/>
      <c r="K530" s="6"/>
      <c r="L530" s="6"/>
    </row>
    <row r="531" spans="1:12" x14ac:dyDescent="0.2">
      <c r="A531" s="477"/>
      <c r="B531" s="135"/>
      <c r="C531" s="136"/>
      <c r="D531" s="137"/>
      <c r="E531" s="138"/>
      <c r="F531" s="137"/>
      <c r="G531" s="127"/>
      <c r="H531" s="143"/>
      <c r="I531" s="143"/>
      <c r="K531" s="6"/>
      <c r="L531" s="6"/>
    </row>
    <row r="532" spans="1:12" x14ac:dyDescent="0.2">
      <c r="A532" s="477"/>
      <c r="B532" s="135"/>
      <c r="C532" s="136"/>
      <c r="D532" s="137"/>
      <c r="E532" s="138"/>
      <c r="F532" s="137"/>
      <c r="G532" s="127"/>
      <c r="H532" s="143"/>
      <c r="I532" s="143"/>
      <c r="K532" s="6"/>
      <c r="L532" s="6"/>
    </row>
    <row r="533" spans="1:12" x14ac:dyDescent="0.2">
      <c r="A533" s="477"/>
      <c r="B533" s="135"/>
      <c r="C533" s="136"/>
      <c r="D533" s="137"/>
      <c r="E533" s="138"/>
      <c r="F533" s="137"/>
      <c r="G533" s="127"/>
      <c r="H533" s="143"/>
      <c r="I533" s="143"/>
      <c r="K533" s="6"/>
      <c r="L533" s="6"/>
    </row>
    <row r="534" spans="1:12" x14ac:dyDescent="0.2">
      <c r="A534" s="477"/>
      <c r="B534" s="135"/>
      <c r="C534" s="136"/>
      <c r="D534" s="137"/>
      <c r="E534" s="138"/>
      <c r="F534" s="137"/>
      <c r="G534" s="127"/>
      <c r="H534" s="143"/>
      <c r="I534" s="143"/>
      <c r="K534" s="6"/>
      <c r="L534" s="6"/>
    </row>
    <row r="535" spans="1:12" x14ac:dyDescent="0.2">
      <c r="A535" s="477"/>
      <c r="B535" s="135"/>
      <c r="C535" s="136"/>
      <c r="D535" s="137"/>
      <c r="E535" s="138"/>
      <c r="F535" s="137"/>
      <c r="G535" s="127"/>
      <c r="H535" s="143"/>
      <c r="I535" s="143"/>
      <c r="K535" s="6"/>
      <c r="L535" s="6"/>
    </row>
    <row r="536" spans="1:12" x14ac:dyDescent="0.2">
      <c r="A536" s="477"/>
      <c r="B536" s="135"/>
      <c r="C536" s="136"/>
      <c r="D536" s="137"/>
      <c r="E536" s="138"/>
      <c r="F536" s="137"/>
      <c r="G536" s="127"/>
      <c r="H536" s="143"/>
      <c r="I536" s="143"/>
      <c r="K536" s="6"/>
      <c r="L536" s="6"/>
    </row>
    <row r="537" spans="1:12" x14ac:dyDescent="0.2">
      <c r="A537" s="477"/>
      <c r="B537" s="135"/>
      <c r="C537" s="136"/>
      <c r="D537" s="137"/>
      <c r="E537" s="138"/>
      <c r="F537" s="137"/>
      <c r="G537" s="127"/>
      <c r="H537" s="143"/>
      <c r="I537" s="143"/>
      <c r="K537" s="6"/>
      <c r="L537" s="6"/>
    </row>
    <row r="538" spans="1:12" x14ac:dyDescent="0.2">
      <c r="A538" s="477"/>
      <c r="B538" s="135"/>
      <c r="C538" s="136"/>
      <c r="D538" s="137"/>
      <c r="E538" s="138"/>
      <c r="F538" s="137"/>
      <c r="G538" s="127"/>
      <c r="H538" s="143"/>
      <c r="I538" s="143"/>
      <c r="K538" s="6"/>
      <c r="L538" s="6"/>
    </row>
    <row r="539" spans="1:12" x14ac:dyDescent="0.2">
      <c r="A539" s="477"/>
      <c r="B539" s="135"/>
      <c r="C539" s="136"/>
      <c r="D539" s="137"/>
      <c r="E539" s="138"/>
      <c r="F539" s="137"/>
      <c r="G539" s="127"/>
      <c r="H539" s="143"/>
      <c r="I539" s="143"/>
      <c r="K539" s="6"/>
      <c r="L539" s="6"/>
    </row>
    <row r="540" spans="1:12" x14ac:dyDescent="0.2">
      <c r="A540" s="477"/>
      <c r="B540" s="135"/>
      <c r="C540" s="136"/>
      <c r="D540" s="137"/>
      <c r="E540" s="138"/>
      <c r="F540" s="137"/>
      <c r="G540" s="127"/>
      <c r="H540" s="143"/>
      <c r="I540" s="143"/>
      <c r="K540" s="6"/>
      <c r="L540" s="6"/>
    </row>
    <row r="541" spans="1:12" x14ac:dyDescent="0.2">
      <c r="A541" s="477"/>
      <c r="B541" s="135"/>
      <c r="C541" s="136"/>
      <c r="D541" s="137"/>
      <c r="E541" s="138"/>
      <c r="F541" s="137"/>
      <c r="G541" s="127"/>
      <c r="H541" s="143"/>
      <c r="I541" s="143"/>
      <c r="K541" s="6"/>
      <c r="L541" s="6"/>
    </row>
    <row r="542" spans="1:12" x14ac:dyDescent="0.2">
      <c r="A542" s="477"/>
      <c r="B542" s="135"/>
      <c r="C542" s="136"/>
      <c r="D542" s="137"/>
      <c r="E542" s="138"/>
      <c r="F542" s="137"/>
      <c r="G542" s="127"/>
      <c r="H542" s="143"/>
      <c r="I542" s="143"/>
      <c r="K542" s="6"/>
      <c r="L542" s="6"/>
    </row>
    <row r="543" spans="1:12" x14ac:dyDescent="0.2">
      <c r="A543" s="477"/>
      <c r="B543" s="135"/>
      <c r="C543" s="136"/>
      <c r="D543" s="137"/>
      <c r="E543" s="138"/>
      <c r="F543" s="137"/>
      <c r="G543" s="127"/>
      <c r="H543" s="143"/>
      <c r="I543" s="143"/>
      <c r="K543" s="6"/>
      <c r="L543" s="6"/>
    </row>
    <row r="544" spans="1:12" x14ac:dyDescent="0.2">
      <c r="A544" s="477"/>
      <c r="B544" s="135"/>
      <c r="C544" s="136"/>
      <c r="D544" s="137"/>
      <c r="E544" s="138"/>
      <c r="F544" s="137"/>
      <c r="G544" s="127"/>
      <c r="H544" s="143"/>
      <c r="I544" s="143"/>
      <c r="K544" s="6"/>
      <c r="L544" s="6"/>
    </row>
    <row r="545" spans="1:12" x14ac:dyDescent="0.2">
      <c r="A545" s="477"/>
      <c r="B545" s="135"/>
      <c r="C545" s="136"/>
      <c r="D545" s="137"/>
      <c r="E545" s="138"/>
      <c r="F545" s="137"/>
      <c r="G545" s="127"/>
      <c r="H545" s="143"/>
      <c r="I545" s="143"/>
      <c r="K545" s="6"/>
      <c r="L545" s="6"/>
    </row>
    <row r="546" spans="1:12" x14ac:dyDescent="0.2">
      <c r="A546" s="477"/>
      <c r="B546" s="135"/>
      <c r="C546" s="136"/>
      <c r="D546" s="137"/>
      <c r="E546" s="138"/>
      <c r="F546" s="137"/>
      <c r="G546" s="127"/>
      <c r="H546" s="143"/>
      <c r="I546" s="143"/>
      <c r="K546" s="6"/>
      <c r="L546" s="6"/>
    </row>
    <row r="547" spans="1:12" x14ac:dyDescent="0.2">
      <c r="A547" s="477"/>
      <c r="B547" s="135"/>
      <c r="C547" s="136"/>
      <c r="D547" s="137"/>
      <c r="E547" s="138"/>
      <c r="F547" s="137"/>
      <c r="G547" s="127"/>
      <c r="H547" s="143"/>
      <c r="I547" s="143"/>
      <c r="K547" s="6"/>
      <c r="L547" s="6"/>
    </row>
    <row r="548" spans="1:12" x14ac:dyDescent="0.2">
      <c r="A548" s="477"/>
      <c r="B548" s="135"/>
      <c r="C548" s="136"/>
      <c r="D548" s="137"/>
      <c r="E548" s="138"/>
      <c r="F548" s="137"/>
      <c r="G548" s="127"/>
      <c r="H548" s="143"/>
      <c r="I548" s="143"/>
      <c r="K548" s="6"/>
      <c r="L548" s="6"/>
    </row>
    <row r="549" spans="1:12" x14ac:dyDescent="0.2">
      <c r="A549" s="477"/>
      <c r="B549" s="135"/>
      <c r="C549" s="136"/>
      <c r="D549" s="137"/>
      <c r="E549" s="138"/>
      <c r="F549" s="137"/>
      <c r="G549" s="127"/>
      <c r="H549" s="143"/>
      <c r="I549" s="143"/>
      <c r="K549" s="6"/>
      <c r="L549" s="6"/>
    </row>
    <row r="550" spans="1:12" x14ac:dyDescent="0.2">
      <c r="A550" s="477"/>
      <c r="B550" s="135"/>
      <c r="C550" s="136"/>
      <c r="D550" s="137"/>
      <c r="E550" s="138"/>
      <c r="F550" s="137"/>
      <c r="G550" s="127"/>
      <c r="H550" s="143"/>
      <c r="I550" s="143"/>
      <c r="K550" s="6"/>
      <c r="L550" s="6"/>
    </row>
    <row r="551" spans="1:12" x14ac:dyDescent="0.2">
      <c r="A551" s="477"/>
      <c r="B551" s="135"/>
      <c r="C551" s="136"/>
      <c r="D551" s="137"/>
      <c r="E551" s="138"/>
      <c r="F551" s="137"/>
      <c r="G551" s="127"/>
      <c r="H551" s="143"/>
      <c r="I551" s="143"/>
      <c r="K551" s="6"/>
      <c r="L551" s="6"/>
    </row>
    <row r="552" spans="1:12" x14ac:dyDescent="0.2">
      <c r="A552" s="477"/>
      <c r="B552" s="135"/>
      <c r="C552" s="136"/>
      <c r="D552" s="137"/>
      <c r="E552" s="138"/>
      <c r="F552" s="137"/>
      <c r="G552" s="127"/>
      <c r="H552" s="143"/>
      <c r="I552" s="143"/>
      <c r="K552" s="6"/>
      <c r="L552" s="6"/>
    </row>
    <row r="553" spans="1:12" x14ac:dyDescent="0.2">
      <c r="A553" s="477"/>
      <c r="B553" s="135"/>
      <c r="C553" s="136"/>
      <c r="D553" s="137"/>
      <c r="E553" s="138"/>
      <c r="F553" s="137"/>
      <c r="G553" s="127"/>
      <c r="H553" s="143"/>
      <c r="I553" s="143"/>
      <c r="K553" s="6"/>
      <c r="L553" s="6"/>
    </row>
    <row r="554" spans="1:12" x14ac:dyDescent="0.2">
      <c r="A554" s="477"/>
      <c r="B554" s="135"/>
      <c r="C554" s="136"/>
      <c r="D554" s="137"/>
      <c r="E554" s="138"/>
      <c r="F554" s="137"/>
      <c r="G554" s="127"/>
      <c r="H554" s="143"/>
      <c r="I554" s="143"/>
      <c r="K554" s="6"/>
      <c r="L554" s="6"/>
    </row>
    <row r="555" spans="1:12" x14ac:dyDescent="0.2">
      <c r="A555" s="477"/>
      <c r="B555" s="135"/>
      <c r="C555" s="136"/>
      <c r="D555" s="137"/>
      <c r="E555" s="138"/>
      <c r="F555" s="137"/>
      <c r="G555" s="127"/>
      <c r="H555" s="143"/>
      <c r="I555" s="143"/>
      <c r="K555" s="6"/>
      <c r="L555" s="6"/>
    </row>
    <row r="556" spans="1:12" x14ac:dyDescent="0.2">
      <c r="A556" s="477"/>
      <c r="B556" s="135"/>
      <c r="C556" s="136"/>
      <c r="D556" s="137"/>
      <c r="E556" s="138"/>
      <c r="F556" s="137"/>
      <c r="G556" s="127"/>
      <c r="H556" s="143"/>
      <c r="I556" s="143"/>
      <c r="K556" s="6"/>
      <c r="L556" s="6"/>
    </row>
    <row r="557" spans="1:12" x14ac:dyDescent="0.2">
      <c r="A557" s="477"/>
      <c r="B557" s="135"/>
      <c r="C557" s="136"/>
      <c r="D557" s="137"/>
      <c r="E557" s="138"/>
      <c r="F557" s="137"/>
      <c r="G557" s="127"/>
      <c r="H557" s="143"/>
      <c r="I557" s="143"/>
      <c r="K557" s="6"/>
      <c r="L557" s="6"/>
    </row>
    <row r="558" spans="1:12" x14ac:dyDescent="0.2">
      <c r="A558" s="477"/>
      <c r="B558" s="135"/>
      <c r="C558" s="136"/>
      <c r="D558" s="137"/>
      <c r="E558" s="138"/>
      <c r="F558" s="137"/>
      <c r="G558" s="127"/>
      <c r="H558" s="143"/>
      <c r="I558" s="143"/>
      <c r="K558" s="6"/>
      <c r="L558" s="6"/>
    </row>
    <row r="559" spans="1:12" x14ac:dyDescent="0.2">
      <c r="A559" s="477"/>
      <c r="B559" s="135"/>
      <c r="C559" s="136"/>
      <c r="D559" s="137"/>
      <c r="E559" s="138"/>
      <c r="F559" s="137"/>
      <c r="G559" s="127"/>
      <c r="H559" s="143"/>
      <c r="I559" s="143"/>
      <c r="K559" s="6"/>
      <c r="L559" s="6"/>
    </row>
    <row r="560" spans="1:12" x14ac:dyDescent="0.2">
      <c r="A560" s="477"/>
      <c r="B560" s="135"/>
      <c r="C560" s="136"/>
      <c r="D560" s="137"/>
      <c r="E560" s="138"/>
      <c r="F560" s="137"/>
      <c r="G560" s="127"/>
      <c r="H560" s="143"/>
      <c r="I560" s="143"/>
      <c r="K560" s="6"/>
      <c r="L560" s="6"/>
    </row>
    <row r="561" spans="1:12" x14ac:dyDescent="0.2">
      <c r="A561" s="477"/>
      <c r="B561" s="135"/>
      <c r="C561" s="136"/>
      <c r="D561" s="137"/>
      <c r="E561" s="138"/>
      <c r="F561" s="137"/>
      <c r="G561" s="127"/>
      <c r="H561" s="143"/>
      <c r="I561" s="143"/>
      <c r="K561" s="6"/>
      <c r="L561" s="6"/>
    </row>
    <row r="562" spans="1:12" x14ac:dyDescent="0.2">
      <c r="A562" s="477"/>
      <c r="B562" s="135"/>
      <c r="C562" s="136"/>
      <c r="D562" s="137"/>
      <c r="E562" s="138"/>
      <c r="F562" s="137"/>
      <c r="G562" s="127"/>
      <c r="H562" s="143"/>
      <c r="I562" s="143"/>
      <c r="K562" s="6"/>
      <c r="L562" s="6"/>
    </row>
    <row r="563" spans="1:12" x14ac:dyDescent="0.2">
      <c r="A563" s="477"/>
      <c r="B563" s="135"/>
      <c r="C563" s="136"/>
      <c r="D563" s="137"/>
      <c r="E563" s="138"/>
      <c r="F563" s="137"/>
      <c r="G563" s="127"/>
      <c r="H563" s="143"/>
      <c r="I563" s="143"/>
      <c r="K563" s="6"/>
      <c r="L563" s="6"/>
    </row>
    <row r="564" spans="1:12" x14ac:dyDescent="0.2">
      <c r="A564" s="477"/>
      <c r="B564" s="135"/>
      <c r="C564" s="136"/>
      <c r="D564" s="137"/>
      <c r="E564" s="138"/>
      <c r="F564" s="137"/>
      <c r="G564" s="127"/>
      <c r="H564" s="143"/>
      <c r="I564" s="143"/>
      <c r="K564" s="6"/>
      <c r="L564" s="6"/>
    </row>
    <row r="565" spans="1:12" x14ac:dyDescent="0.2">
      <c r="A565" s="477"/>
      <c r="B565" s="135"/>
      <c r="C565" s="136"/>
      <c r="D565" s="137"/>
      <c r="E565" s="138"/>
      <c r="F565" s="137"/>
      <c r="G565" s="127"/>
      <c r="H565" s="143"/>
      <c r="I565" s="143"/>
      <c r="K565" s="6"/>
      <c r="L565" s="6"/>
    </row>
    <row r="566" spans="1:12" x14ac:dyDescent="0.2">
      <c r="A566" s="477"/>
      <c r="B566" s="135"/>
      <c r="C566" s="136"/>
      <c r="D566" s="137"/>
      <c r="E566" s="138"/>
      <c r="F566" s="137"/>
      <c r="G566" s="127"/>
      <c r="H566" s="143"/>
      <c r="I566" s="143"/>
      <c r="K566" s="6"/>
      <c r="L566" s="6"/>
    </row>
    <row r="567" spans="1:12" x14ac:dyDescent="0.2">
      <c r="A567" s="477"/>
      <c r="B567" s="135"/>
      <c r="C567" s="136"/>
      <c r="D567" s="137"/>
      <c r="E567" s="138"/>
      <c r="F567" s="137"/>
      <c r="G567" s="127"/>
      <c r="H567" s="143"/>
      <c r="I567" s="143"/>
      <c r="K567" s="6"/>
      <c r="L567" s="6"/>
    </row>
    <row r="568" spans="1:12" x14ac:dyDescent="0.2">
      <c r="A568" s="477"/>
      <c r="B568" s="135"/>
      <c r="C568" s="136"/>
      <c r="D568" s="137"/>
      <c r="E568" s="138"/>
      <c r="F568" s="137"/>
      <c r="G568" s="127"/>
      <c r="H568" s="143"/>
      <c r="I568" s="143"/>
      <c r="K568" s="6"/>
      <c r="L568" s="6"/>
    </row>
    <row r="569" spans="1:12" x14ac:dyDescent="0.2">
      <c r="A569" s="477"/>
      <c r="B569" s="135"/>
      <c r="C569" s="136"/>
      <c r="D569" s="137"/>
      <c r="E569" s="138"/>
      <c r="F569" s="137"/>
      <c r="G569" s="127"/>
      <c r="H569" s="143"/>
      <c r="I569" s="143"/>
      <c r="K569" s="6"/>
      <c r="L569" s="6"/>
    </row>
    <row r="570" spans="1:12" x14ac:dyDescent="0.2">
      <c r="A570" s="477"/>
      <c r="B570" s="135"/>
      <c r="C570" s="136"/>
      <c r="D570" s="137"/>
      <c r="E570" s="138"/>
      <c r="F570" s="137"/>
      <c r="G570" s="127"/>
      <c r="H570" s="143"/>
      <c r="I570" s="143"/>
      <c r="K570" s="6"/>
      <c r="L570" s="6"/>
    </row>
    <row r="571" spans="1:12" x14ac:dyDescent="0.2">
      <c r="A571" s="477"/>
      <c r="B571" s="135"/>
      <c r="C571" s="136"/>
      <c r="D571" s="137"/>
      <c r="E571" s="138"/>
      <c r="F571" s="137"/>
      <c r="G571" s="127"/>
      <c r="H571" s="143"/>
      <c r="I571" s="143"/>
      <c r="K571" s="6"/>
      <c r="L571" s="6"/>
    </row>
    <row r="572" spans="1:12" x14ac:dyDescent="0.2">
      <c r="A572" s="477"/>
      <c r="B572" s="135"/>
      <c r="C572" s="136"/>
      <c r="D572" s="137"/>
      <c r="E572" s="138"/>
      <c r="F572" s="137"/>
      <c r="G572" s="127"/>
      <c r="H572" s="143"/>
      <c r="I572" s="143"/>
      <c r="K572" s="6"/>
      <c r="L572" s="6"/>
    </row>
    <row r="573" spans="1:12" x14ac:dyDescent="0.2">
      <c r="A573" s="477"/>
      <c r="B573" s="135"/>
      <c r="C573" s="136"/>
      <c r="D573" s="137"/>
      <c r="E573" s="138"/>
      <c r="F573" s="137"/>
      <c r="G573" s="127"/>
      <c r="H573" s="143"/>
      <c r="I573" s="143"/>
      <c r="K573" s="6"/>
      <c r="L573" s="6"/>
    </row>
    <row r="574" spans="1:12" x14ac:dyDescent="0.2">
      <c r="A574" s="477"/>
      <c r="B574" s="135"/>
      <c r="C574" s="136"/>
      <c r="D574" s="137"/>
      <c r="E574" s="138"/>
      <c r="F574" s="137"/>
      <c r="G574" s="127"/>
      <c r="H574" s="143"/>
      <c r="I574" s="143"/>
      <c r="K574" s="6"/>
      <c r="L574" s="6"/>
    </row>
    <row r="575" spans="1:12" x14ac:dyDescent="0.2">
      <c r="A575" s="477"/>
      <c r="B575" s="135"/>
      <c r="C575" s="136"/>
      <c r="D575" s="137"/>
      <c r="E575" s="138"/>
      <c r="F575" s="137"/>
      <c r="G575" s="127"/>
      <c r="H575" s="143"/>
      <c r="I575" s="143"/>
      <c r="K575" s="6"/>
      <c r="L575" s="6"/>
    </row>
    <row r="576" spans="1:12" x14ac:dyDescent="0.2">
      <c r="A576" s="477"/>
      <c r="B576" s="135"/>
      <c r="C576" s="136"/>
      <c r="D576" s="137"/>
      <c r="E576" s="138"/>
      <c r="F576" s="137"/>
      <c r="G576" s="127"/>
      <c r="H576" s="143"/>
      <c r="I576" s="143"/>
      <c r="K576" s="6"/>
      <c r="L576" s="6"/>
    </row>
    <row r="577" spans="1:12" x14ac:dyDescent="0.2">
      <c r="A577" s="477"/>
      <c r="B577" s="135"/>
      <c r="C577" s="136"/>
      <c r="D577" s="137"/>
      <c r="E577" s="138"/>
      <c r="F577" s="137"/>
      <c r="G577" s="127"/>
      <c r="H577" s="143"/>
      <c r="I577" s="143"/>
      <c r="K577" s="6"/>
      <c r="L577" s="6"/>
    </row>
    <row r="578" spans="1:12" x14ac:dyDescent="0.2">
      <c r="A578" s="477"/>
      <c r="B578" s="135"/>
      <c r="C578" s="136"/>
      <c r="D578" s="137"/>
      <c r="E578" s="138"/>
      <c r="F578" s="137"/>
      <c r="G578" s="127"/>
      <c r="H578" s="143"/>
      <c r="I578" s="143"/>
      <c r="K578" s="6"/>
      <c r="L578" s="6"/>
    </row>
    <row r="579" spans="1:12" x14ac:dyDescent="0.2">
      <c r="A579" s="477"/>
      <c r="B579" s="135"/>
      <c r="C579" s="136"/>
      <c r="D579" s="137"/>
      <c r="E579" s="138"/>
      <c r="F579" s="137"/>
      <c r="G579" s="127"/>
      <c r="H579" s="143"/>
      <c r="I579" s="143"/>
      <c r="K579" s="6"/>
      <c r="L579" s="6"/>
    </row>
    <row r="580" spans="1:12" x14ac:dyDescent="0.2">
      <c r="A580" s="477"/>
      <c r="B580" s="135"/>
      <c r="C580" s="136"/>
      <c r="D580" s="137"/>
      <c r="E580" s="138"/>
      <c r="F580" s="137"/>
      <c r="G580" s="127"/>
      <c r="H580" s="143"/>
      <c r="I580" s="143"/>
      <c r="K580" s="6"/>
      <c r="L580" s="6"/>
    </row>
    <row r="581" spans="1:12" x14ac:dyDescent="0.2">
      <c r="A581" s="477"/>
      <c r="B581" s="135"/>
      <c r="C581" s="136"/>
      <c r="D581" s="137"/>
      <c r="E581" s="138"/>
      <c r="F581" s="137"/>
      <c r="G581" s="127"/>
      <c r="H581" s="143"/>
      <c r="I581" s="143"/>
      <c r="K581" s="6"/>
      <c r="L581" s="6"/>
    </row>
    <row r="582" spans="1:12" x14ac:dyDescent="0.2">
      <c r="A582" s="477"/>
      <c r="B582" s="135"/>
      <c r="C582" s="136"/>
      <c r="D582" s="137"/>
      <c r="E582" s="138"/>
      <c r="F582" s="137"/>
      <c r="G582" s="127"/>
      <c r="H582" s="143"/>
      <c r="I582" s="143"/>
      <c r="K582" s="6"/>
      <c r="L582" s="6"/>
    </row>
    <row r="583" spans="1:12" x14ac:dyDescent="0.2">
      <c r="A583" s="477"/>
      <c r="B583" s="135"/>
      <c r="C583" s="136"/>
      <c r="D583" s="137"/>
      <c r="E583" s="138"/>
      <c r="F583" s="137"/>
      <c r="G583" s="127"/>
      <c r="H583" s="143"/>
      <c r="I583" s="143"/>
      <c r="K583" s="6"/>
      <c r="L583" s="6"/>
    </row>
    <row r="584" spans="1:12" x14ac:dyDescent="0.2">
      <c r="A584" s="477"/>
      <c r="B584" s="135"/>
      <c r="C584" s="136"/>
      <c r="D584" s="137"/>
      <c r="E584" s="138"/>
      <c r="F584" s="137"/>
      <c r="G584" s="127"/>
      <c r="H584" s="143"/>
      <c r="I584" s="143"/>
      <c r="K584" s="6"/>
      <c r="L584" s="6"/>
    </row>
    <row r="585" spans="1:12" x14ac:dyDescent="0.2">
      <c r="A585" s="477"/>
      <c r="B585" s="135"/>
      <c r="C585" s="136"/>
      <c r="D585" s="137"/>
      <c r="E585" s="138"/>
      <c r="F585" s="137"/>
      <c r="G585" s="127"/>
      <c r="H585" s="143"/>
      <c r="I585" s="143"/>
      <c r="K585" s="6"/>
      <c r="L585" s="6"/>
    </row>
    <row r="586" spans="1:12" x14ac:dyDescent="0.2">
      <c r="A586" s="477"/>
      <c r="B586" s="135"/>
      <c r="C586" s="136"/>
      <c r="D586" s="137"/>
      <c r="E586" s="138"/>
      <c r="F586" s="137"/>
      <c r="G586" s="127"/>
      <c r="H586" s="143"/>
      <c r="I586" s="143"/>
      <c r="K586" s="6"/>
      <c r="L586" s="6"/>
    </row>
    <row r="587" spans="1:12" x14ac:dyDescent="0.2">
      <c r="A587" s="477"/>
      <c r="B587" s="135"/>
      <c r="C587" s="136"/>
      <c r="D587" s="137"/>
      <c r="E587" s="138"/>
      <c r="F587" s="137"/>
      <c r="G587" s="127"/>
      <c r="H587" s="143"/>
      <c r="I587" s="143"/>
      <c r="K587" s="6"/>
      <c r="L587" s="6"/>
    </row>
    <row r="588" spans="1:12" x14ac:dyDescent="0.2">
      <c r="A588" s="477"/>
      <c r="B588" s="135"/>
      <c r="C588" s="136"/>
      <c r="D588" s="137"/>
      <c r="E588" s="138"/>
      <c r="F588" s="137"/>
      <c r="G588" s="127"/>
      <c r="H588" s="143"/>
      <c r="I588" s="143"/>
      <c r="K588" s="6"/>
      <c r="L588" s="6"/>
    </row>
    <row r="589" spans="1:12" x14ac:dyDescent="0.2">
      <c r="A589" s="477"/>
      <c r="B589" s="135"/>
      <c r="C589" s="136"/>
      <c r="D589" s="137"/>
      <c r="E589" s="138"/>
      <c r="F589" s="137"/>
      <c r="G589" s="127"/>
      <c r="H589" s="143"/>
      <c r="I589" s="143"/>
      <c r="K589" s="6"/>
      <c r="L589" s="6"/>
    </row>
    <row r="590" spans="1:12" x14ac:dyDescent="0.2">
      <c r="A590" s="477"/>
      <c r="B590" s="135"/>
      <c r="C590" s="136"/>
      <c r="D590" s="137"/>
      <c r="E590" s="138"/>
      <c r="F590" s="137"/>
      <c r="G590" s="127"/>
      <c r="H590" s="143"/>
      <c r="I590" s="143"/>
      <c r="K590" s="6"/>
      <c r="L590" s="6"/>
    </row>
    <row r="591" spans="1:12" x14ac:dyDescent="0.2">
      <c r="A591" s="477"/>
      <c r="B591" s="135"/>
      <c r="C591" s="136"/>
      <c r="D591" s="137"/>
      <c r="E591" s="138"/>
      <c r="F591" s="137"/>
      <c r="G591" s="127"/>
      <c r="H591" s="143"/>
      <c r="I591" s="143"/>
      <c r="K591" s="6"/>
      <c r="L591" s="6"/>
    </row>
    <row r="592" spans="1:12" x14ac:dyDescent="0.2">
      <c r="A592" s="477"/>
      <c r="B592" s="135"/>
      <c r="C592" s="136"/>
      <c r="D592" s="137"/>
      <c r="E592" s="138"/>
      <c r="F592" s="137"/>
      <c r="G592" s="127"/>
      <c r="H592" s="143"/>
      <c r="I592" s="143"/>
      <c r="K592" s="6"/>
      <c r="L592" s="6"/>
    </row>
    <row r="593" spans="1:12" x14ac:dyDescent="0.2">
      <c r="A593" s="477"/>
      <c r="B593" s="135"/>
      <c r="C593" s="136"/>
      <c r="D593" s="137"/>
      <c r="E593" s="138"/>
      <c r="F593" s="137"/>
      <c r="G593" s="127"/>
      <c r="H593" s="143"/>
      <c r="I593" s="143"/>
      <c r="K593" s="6"/>
      <c r="L593" s="6"/>
    </row>
    <row r="594" spans="1:12" x14ac:dyDescent="0.2">
      <c r="A594" s="477"/>
      <c r="B594" s="135"/>
      <c r="C594" s="136"/>
      <c r="D594" s="137"/>
      <c r="E594" s="138"/>
      <c r="F594" s="137"/>
      <c r="G594" s="127"/>
      <c r="H594" s="143"/>
      <c r="I594" s="143"/>
      <c r="K594" s="6"/>
      <c r="L594" s="6"/>
    </row>
    <row r="595" spans="1:12" x14ac:dyDescent="0.2">
      <c r="A595" s="477"/>
      <c r="B595" s="135"/>
      <c r="C595" s="136"/>
      <c r="D595" s="137"/>
      <c r="E595" s="138"/>
      <c r="F595" s="137"/>
      <c r="G595" s="127"/>
      <c r="H595" s="143"/>
      <c r="I595" s="143"/>
      <c r="K595" s="6"/>
      <c r="L595" s="6"/>
    </row>
    <row r="596" spans="1:12" x14ac:dyDescent="0.2">
      <c r="A596" s="477"/>
      <c r="B596" s="135"/>
      <c r="C596" s="136"/>
      <c r="D596" s="137"/>
      <c r="E596" s="138"/>
      <c r="F596" s="137"/>
      <c r="G596" s="127"/>
      <c r="H596" s="143"/>
      <c r="I596" s="143"/>
      <c r="K596" s="6"/>
      <c r="L596" s="6"/>
    </row>
    <row r="597" spans="1:12" x14ac:dyDescent="0.2">
      <c r="A597" s="477"/>
      <c r="B597" s="135"/>
      <c r="C597" s="136"/>
      <c r="D597" s="137"/>
      <c r="E597" s="138"/>
      <c r="F597" s="137"/>
      <c r="G597" s="127"/>
      <c r="H597" s="143"/>
      <c r="I597" s="143"/>
      <c r="K597" s="6"/>
      <c r="L597" s="6"/>
    </row>
    <row r="598" spans="1:12" x14ac:dyDescent="0.2">
      <c r="A598" s="477"/>
      <c r="B598" s="135"/>
      <c r="C598" s="136"/>
      <c r="D598" s="137"/>
      <c r="E598" s="138"/>
      <c r="F598" s="137"/>
      <c r="G598" s="127"/>
      <c r="H598" s="143"/>
      <c r="I598" s="143"/>
      <c r="K598" s="6"/>
      <c r="L598" s="6"/>
    </row>
    <row r="599" spans="1:12" x14ac:dyDescent="0.2">
      <c r="A599" s="477"/>
      <c r="B599" s="135"/>
      <c r="C599" s="136"/>
      <c r="D599" s="137"/>
      <c r="E599" s="138"/>
      <c r="F599" s="137"/>
      <c r="G599" s="127"/>
      <c r="H599" s="143"/>
      <c r="I599" s="143"/>
      <c r="K599" s="6"/>
      <c r="L599" s="6"/>
    </row>
    <row r="600" spans="1:12" x14ac:dyDescent="0.2">
      <c r="A600" s="477"/>
      <c r="B600" s="135"/>
      <c r="C600" s="136"/>
      <c r="D600" s="137"/>
      <c r="E600" s="138"/>
      <c r="F600" s="137"/>
      <c r="G600" s="127"/>
      <c r="H600" s="143"/>
      <c r="I600" s="143"/>
      <c r="K600" s="6"/>
      <c r="L600" s="6"/>
    </row>
    <row r="601" spans="1:12" x14ac:dyDescent="0.2">
      <c r="A601" s="477"/>
      <c r="B601" s="135"/>
      <c r="C601" s="136"/>
      <c r="D601" s="137"/>
      <c r="E601" s="138"/>
      <c r="F601" s="137"/>
      <c r="G601" s="127"/>
      <c r="H601" s="143"/>
      <c r="I601" s="143"/>
      <c r="K601" s="6"/>
      <c r="L601" s="6"/>
    </row>
    <row r="602" spans="1:12" x14ac:dyDescent="0.2">
      <c r="A602" s="477"/>
      <c r="B602" s="135"/>
      <c r="C602" s="136"/>
      <c r="D602" s="137"/>
      <c r="E602" s="138"/>
      <c r="F602" s="137"/>
      <c r="G602" s="127"/>
      <c r="H602" s="143"/>
      <c r="I602" s="143"/>
      <c r="K602" s="6"/>
      <c r="L602" s="6"/>
    </row>
    <row r="603" spans="1:12" x14ac:dyDescent="0.2">
      <c r="A603" s="477"/>
      <c r="B603" s="135"/>
      <c r="C603" s="136"/>
      <c r="D603" s="137"/>
      <c r="E603" s="138"/>
      <c r="F603" s="137"/>
      <c r="G603" s="127"/>
      <c r="H603" s="143"/>
      <c r="I603" s="143"/>
      <c r="K603" s="6"/>
      <c r="L603" s="6"/>
    </row>
    <row r="604" spans="1:12" x14ac:dyDescent="0.2">
      <c r="A604" s="477"/>
      <c r="B604" s="135"/>
      <c r="C604" s="136"/>
      <c r="D604" s="137"/>
      <c r="E604" s="138"/>
      <c r="F604" s="137"/>
      <c r="G604" s="127"/>
      <c r="H604" s="143"/>
      <c r="I604" s="143"/>
      <c r="K604" s="6"/>
      <c r="L604" s="6"/>
    </row>
    <row r="605" spans="1:12" x14ac:dyDescent="0.2">
      <c r="A605" s="477"/>
      <c r="B605" s="135"/>
      <c r="C605" s="136"/>
      <c r="D605" s="137"/>
      <c r="E605" s="138"/>
      <c r="F605" s="137"/>
      <c r="G605" s="127"/>
      <c r="H605" s="143"/>
      <c r="I605" s="143"/>
      <c r="K605" s="6"/>
      <c r="L605" s="6"/>
    </row>
    <row r="606" spans="1:12" x14ac:dyDescent="0.2">
      <c r="A606" s="477"/>
      <c r="B606" s="135"/>
      <c r="C606" s="136"/>
      <c r="D606" s="137"/>
      <c r="E606" s="138"/>
      <c r="F606" s="137"/>
      <c r="G606" s="127"/>
      <c r="H606" s="143"/>
      <c r="I606" s="143"/>
      <c r="K606" s="6"/>
      <c r="L606" s="6"/>
    </row>
    <row r="607" spans="1:12" x14ac:dyDescent="0.2">
      <c r="A607" s="477"/>
      <c r="B607" s="135"/>
      <c r="C607" s="136"/>
      <c r="D607" s="137"/>
      <c r="E607" s="138"/>
      <c r="F607" s="137"/>
      <c r="G607" s="127"/>
      <c r="H607" s="143"/>
      <c r="I607" s="143"/>
      <c r="K607" s="6"/>
      <c r="L607" s="6"/>
    </row>
    <row r="608" spans="1:12" x14ac:dyDescent="0.2">
      <c r="A608" s="477"/>
      <c r="B608" s="135"/>
      <c r="C608" s="136"/>
      <c r="D608" s="137"/>
      <c r="E608" s="138"/>
      <c r="F608" s="137"/>
      <c r="G608" s="127"/>
      <c r="H608" s="143"/>
      <c r="I608" s="143"/>
      <c r="K608" s="6"/>
      <c r="L608" s="6"/>
    </row>
    <row r="609" spans="1:12" x14ac:dyDescent="0.2">
      <c r="A609" s="477"/>
      <c r="B609" s="135"/>
      <c r="C609" s="136"/>
      <c r="D609" s="137"/>
      <c r="E609" s="138"/>
      <c r="F609" s="137"/>
      <c r="G609" s="127"/>
      <c r="H609" s="143"/>
      <c r="I609" s="143"/>
      <c r="K609" s="6"/>
      <c r="L609" s="6"/>
    </row>
    <row r="610" spans="1:12" x14ac:dyDescent="0.2">
      <c r="A610" s="477"/>
      <c r="B610" s="135"/>
      <c r="C610" s="136"/>
      <c r="D610" s="137"/>
      <c r="E610" s="138"/>
      <c r="F610" s="137"/>
      <c r="G610" s="127"/>
      <c r="H610" s="143"/>
      <c r="I610" s="143"/>
      <c r="K610" s="6"/>
      <c r="L610" s="6"/>
    </row>
    <row r="611" spans="1:12" x14ac:dyDescent="0.2">
      <c r="A611" s="477"/>
      <c r="B611" s="135"/>
      <c r="C611" s="136"/>
      <c r="D611" s="137"/>
      <c r="E611" s="138"/>
      <c r="F611" s="137"/>
      <c r="G611" s="127"/>
      <c r="H611" s="143"/>
      <c r="I611" s="143"/>
      <c r="K611" s="6"/>
      <c r="L611" s="6"/>
    </row>
    <row r="612" spans="1:12" x14ac:dyDescent="0.2">
      <c r="A612" s="477"/>
      <c r="B612" s="135"/>
      <c r="C612" s="136"/>
      <c r="D612" s="137"/>
      <c r="E612" s="138"/>
      <c r="F612" s="137"/>
      <c r="G612" s="127"/>
      <c r="H612" s="143"/>
      <c r="I612" s="143"/>
      <c r="K612" s="6"/>
      <c r="L612" s="6"/>
    </row>
    <row r="613" spans="1:12" x14ac:dyDescent="0.2">
      <c r="A613" s="477"/>
      <c r="B613" s="135"/>
      <c r="C613" s="136"/>
      <c r="D613" s="137"/>
      <c r="E613" s="138"/>
      <c r="F613" s="137"/>
      <c r="G613" s="127"/>
      <c r="H613" s="143"/>
      <c r="I613" s="143"/>
      <c r="K613" s="6"/>
      <c r="L613" s="6"/>
    </row>
    <row r="614" spans="1:12" x14ac:dyDescent="0.2">
      <c r="A614" s="477"/>
      <c r="B614" s="135"/>
      <c r="C614" s="136"/>
      <c r="D614" s="137"/>
      <c r="E614" s="138"/>
      <c r="F614" s="137"/>
      <c r="G614" s="127"/>
      <c r="H614" s="143"/>
      <c r="I614" s="143"/>
      <c r="K614" s="6"/>
      <c r="L614" s="6"/>
    </row>
    <row r="615" spans="1:12" x14ac:dyDescent="0.2">
      <c r="A615" s="477"/>
      <c r="B615" s="135"/>
      <c r="C615" s="136"/>
      <c r="D615" s="137"/>
      <c r="E615" s="138"/>
      <c r="F615" s="137"/>
      <c r="G615" s="127"/>
      <c r="H615" s="143"/>
      <c r="I615" s="143"/>
      <c r="K615" s="6"/>
      <c r="L615" s="6"/>
    </row>
    <row r="616" spans="1:12" x14ac:dyDescent="0.2">
      <c r="A616" s="477"/>
      <c r="B616" s="135"/>
      <c r="C616" s="136"/>
      <c r="D616" s="137"/>
      <c r="E616" s="138"/>
      <c r="F616" s="137"/>
      <c r="G616" s="127"/>
      <c r="H616" s="143"/>
      <c r="I616" s="143"/>
      <c r="K616" s="6"/>
      <c r="L616" s="6"/>
    </row>
    <row r="617" spans="1:12" x14ac:dyDescent="0.2">
      <c r="A617" s="477"/>
      <c r="B617" s="135"/>
      <c r="C617" s="136"/>
      <c r="D617" s="137"/>
      <c r="E617" s="138"/>
      <c r="F617" s="137"/>
      <c r="G617" s="127"/>
      <c r="H617" s="143"/>
      <c r="I617" s="143"/>
      <c r="K617" s="6"/>
      <c r="L617" s="6"/>
    </row>
    <row r="618" spans="1:12" x14ac:dyDescent="0.2">
      <c r="A618" s="477"/>
      <c r="B618" s="135"/>
      <c r="C618" s="136"/>
      <c r="D618" s="137"/>
      <c r="E618" s="138"/>
      <c r="F618" s="137"/>
      <c r="G618" s="127"/>
      <c r="H618" s="143"/>
      <c r="I618" s="143"/>
      <c r="K618" s="6"/>
      <c r="L618" s="6"/>
    </row>
    <row r="619" spans="1:12" x14ac:dyDescent="0.2">
      <c r="A619" s="477"/>
      <c r="B619" s="135"/>
      <c r="C619" s="136"/>
      <c r="D619" s="137"/>
      <c r="E619" s="138"/>
      <c r="F619" s="137"/>
      <c r="G619" s="127"/>
      <c r="H619" s="143"/>
      <c r="I619" s="143"/>
      <c r="K619" s="6"/>
      <c r="L619" s="6"/>
    </row>
    <row r="620" spans="1:12" x14ac:dyDescent="0.2">
      <c r="A620" s="477"/>
      <c r="B620" s="135"/>
      <c r="C620" s="136"/>
      <c r="D620" s="137"/>
      <c r="E620" s="138"/>
      <c r="F620" s="137"/>
      <c r="G620" s="127"/>
      <c r="H620" s="143"/>
      <c r="I620" s="143"/>
      <c r="K620" s="6"/>
      <c r="L620" s="6"/>
    </row>
    <row r="621" spans="1:12" x14ac:dyDescent="0.2">
      <c r="A621" s="477"/>
      <c r="B621" s="135"/>
      <c r="C621" s="136"/>
      <c r="D621" s="137"/>
      <c r="E621" s="138"/>
      <c r="F621" s="137"/>
      <c r="G621" s="127"/>
      <c r="H621" s="143"/>
      <c r="I621" s="143"/>
      <c r="K621" s="6"/>
      <c r="L621" s="6"/>
    </row>
    <row r="622" spans="1:12" x14ac:dyDescent="0.2">
      <c r="A622" s="477"/>
      <c r="B622" s="135"/>
      <c r="C622" s="136"/>
      <c r="D622" s="137"/>
      <c r="E622" s="138"/>
      <c r="F622" s="137"/>
      <c r="G622" s="127"/>
      <c r="H622" s="143"/>
      <c r="I622" s="143"/>
      <c r="K622" s="6"/>
      <c r="L622" s="6"/>
    </row>
    <row r="623" spans="1:12" x14ac:dyDescent="0.2">
      <c r="A623" s="477"/>
      <c r="B623" s="135"/>
      <c r="C623" s="136"/>
      <c r="D623" s="137"/>
      <c r="E623" s="138"/>
      <c r="F623" s="137"/>
      <c r="G623" s="127"/>
      <c r="H623" s="143"/>
      <c r="I623" s="143"/>
      <c r="K623" s="6"/>
      <c r="L623" s="6"/>
    </row>
    <row r="624" spans="1:12" x14ac:dyDescent="0.2">
      <c r="A624" s="477"/>
      <c r="B624" s="135"/>
      <c r="C624" s="136"/>
      <c r="D624" s="137"/>
      <c r="E624" s="138"/>
      <c r="F624" s="137"/>
      <c r="G624" s="127"/>
      <c r="H624" s="143"/>
      <c r="I624" s="143"/>
      <c r="K624" s="6"/>
      <c r="L624" s="6"/>
    </row>
    <row r="625" spans="1:12" x14ac:dyDescent="0.2">
      <c r="A625" s="477"/>
      <c r="B625" s="135"/>
      <c r="C625" s="136"/>
      <c r="D625" s="137"/>
      <c r="E625" s="138"/>
      <c r="F625" s="137"/>
      <c r="G625" s="127"/>
      <c r="H625" s="143"/>
      <c r="I625" s="143"/>
      <c r="K625" s="6"/>
      <c r="L625" s="6"/>
    </row>
    <row r="626" spans="1:12" x14ac:dyDescent="0.2">
      <c r="A626" s="477"/>
      <c r="B626" s="135"/>
      <c r="C626" s="136"/>
      <c r="D626" s="137"/>
      <c r="E626" s="138"/>
      <c r="F626" s="137"/>
      <c r="G626" s="127"/>
      <c r="H626" s="143"/>
      <c r="I626" s="143"/>
      <c r="K626" s="6"/>
      <c r="L626" s="6"/>
    </row>
    <row r="627" spans="1:12" x14ac:dyDescent="0.2">
      <c r="A627" s="477"/>
      <c r="B627" s="135"/>
      <c r="C627" s="136"/>
      <c r="D627" s="137"/>
      <c r="E627" s="138"/>
      <c r="F627" s="137"/>
      <c r="G627" s="127"/>
      <c r="H627" s="143"/>
      <c r="I627" s="143"/>
      <c r="K627" s="6"/>
      <c r="L627" s="6"/>
    </row>
    <row r="628" spans="1:12" x14ac:dyDescent="0.2">
      <c r="A628" s="477"/>
      <c r="B628" s="135"/>
      <c r="C628" s="136"/>
      <c r="D628" s="137"/>
      <c r="E628" s="138"/>
      <c r="F628" s="137"/>
      <c r="G628" s="127"/>
      <c r="H628" s="143"/>
      <c r="I628" s="143"/>
      <c r="K628" s="6"/>
      <c r="L628" s="6"/>
    </row>
    <row r="629" spans="1:12" x14ac:dyDescent="0.2">
      <c r="A629" s="477"/>
      <c r="B629" s="135"/>
      <c r="C629" s="136"/>
      <c r="D629" s="137"/>
      <c r="E629" s="138"/>
      <c r="F629" s="137"/>
      <c r="G629" s="127"/>
      <c r="H629" s="143"/>
      <c r="I629" s="143"/>
      <c r="K629" s="6"/>
      <c r="L629" s="6"/>
    </row>
    <row r="630" spans="1:12" x14ac:dyDescent="0.2">
      <c r="A630" s="477"/>
      <c r="B630" s="135"/>
      <c r="C630" s="136"/>
      <c r="D630" s="137"/>
      <c r="E630" s="138"/>
      <c r="F630" s="137"/>
      <c r="G630" s="127"/>
      <c r="H630" s="143"/>
      <c r="I630" s="143"/>
      <c r="K630" s="6"/>
      <c r="L630" s="6"/>
    </row>
    <row r="631" spans="1:12" x14ac:dyDescent="0.2">
      <c r="A631" s="477"/>
      <c r="B631" s="135"/>
      <c r="C631" s="136"/>
      <c r="D631" s="137"/>
      <c r="E631" s="138"/>
      <c r="F631" s="137"/>
      <c r="G631" s="127"/>
      <c r="H631" s="143"/>
      <c r="I631" s="143"/>
      <c r="K631" s="6"/>
      <c r="L631" s="6"/>
    </row>
    <row r="632" spans="1:12" x14ac:dyDescent="0.2">
      <c r="A632" s="477"/>
      <c r="B632" s="135"/>
      <c r="C632" s="136"/>
      <c r="D632" s="137"/>
      <c r="E632" s="138"/>
      <c r="F632" s="137"/>
      <c r="G632" s="127"/>
      <c r="H632" s="143"/>
      <c r="I632" s="143"/>
      <c r="K632" s="6"/>
      <c r="L632" s="6"/>
    </row>
    <row r="633" spans="1:12" x14ac:dyDescent="0.2">
      <c r="A633" s="477"/>
      <c r="B633" s="135"/>
      <c r="C633" s="136"/>
      <c r="D633" s="137"/>
      <c r="E633" s="138"/>
      <c r="F633" s="137"/>
      <c r="G633" s="127"/>
      <c r="H633" s="143"/>
      <c r="I633" s="143"/>
      <c r="K633" s="6"/>
      <c r="L633" s="6"/>
    </row>
    <row r="634" spans="1:12" x14ac:dyDescent="0.2">
      <c r="A634" s="477"/>
      <c r="B634" s="135"/>
      <c r="C634" s="136"/>
      <c r="D634" s="137"/>
      <c r="E634" s="138"/>
      <c r="F634" s="137"/>
      <c r="G634" s="127"/>
      <c r="H634" s="143"/>
      <c r="I634" s="143"/>
      <c r="K634" s="6"/>
      <c r="L634" s="6"/>
    </row>
    <row r="635" spans="1:12" x14ac:dyDescent="0.2">
      <c r="A635" s="477"/>
      <c r="B635" s="135"/>
      <c r="C635" s="136"/>
      <c r="D635" s="137"/>
      <c r="E635" s="138"/>
      <c r="F635" s="137"/>
      <c r="G635" s="127"/>
      <c r="H635" s="143"/>
      <c r="I635" s="143"/>
      <c r="K635" s="6"/>
      <c r="L635" s="6"/>
    </row>
    <row r="636" spans="1:12" x14ac:dyDescent="0.2">
      <c r="A636" s="477"/>
      <c r="B636" s="135"/>
      <c r="C636" s="136"/>
      <c r="D636" s="137"/>
      <c r="E636" s="138"/>
      <c r="F636" s="137"/>
      <c r="G636" s="127"/>
      <c r="H636" s="143"/>
      <c r="I636" s="143"/>
      <c r="K636" s="6"/>
      <c r="L636" s="6"/>
    </row>
    <row r="637" spans="1:12" x14ac:dyDescent="0.2">
      <c r="A637" s="477"/>
      <c r="B637" s="135"/>
      <c r="C637" s="136"/>
      <c r="D637" s="137"/>
      <c r="E637" s="138"/>
      <c r="F637" s="137"/>
      <c r="G637" s="127"/>
      <c r="H637" s="143"/>
      <c r="I637" s="143"/>
      <c r="K637" s="6"/>
      <c r="L637" s="6"/>
    </row>
    <row r="638" spans="1:12" x14ac:dyDescent="0.2">
      <c r="A638" s="477"/>
      <c r="B638" s="135"/>
      <c r="C638" s="136"/>
      <c r="D638" s="137"/>
      <c r="E638" s="138"/>
      <c r="F638" s="137"/>
      <c r="G638" s="127"/>
      <c r="H638" s="143"/>
      <c r="I638" s="143"/>
      <c r="K638" s="6"/>
      <c r="L638" s="6"/>
    </row>
    <row r="639" spans="1:12" x14ac:dyDescent="0.2">
      <c r="A639" s="477"/>
      <c r="B639" s="135"/>
      <c r="C639" s="136"/>
      <c r="D639" s="137"/>
      <c r="E639" s="138"/>
      <c r="F639" s="137"/>
      <c r="G639" s="127"/>
      <c r="H639" s="143"/>
      <c r="I639" s="143"/>
      <c r="K639" s="6"/>
      <c r="L639" s="6"/>
    </row>
    <row r="640" spans="1:12" x14ac:dyDescent="0.2">
      <c r="A640" s="477"/>
      <c r="B640" s="135"/>
      <c r="C640" s="136"/>
      <c r="D640" s="137"/>
      <c r="E640" s="138"/>
      <c r="F640" s="137"/>
      <c r="G640" s="127"/>
      <c r="H640" s="143"/>
      <c r="I640" s="143"/>
      <c r="K640" s="6"/>
      <c r="L640" s="6"/>
    </row>
    <row r="641" spans="1:12" x14ac:dyDescent="0.2">
      <c r="A641" s="477"/>
      <c r="B641" s="135"/>
      <c r="C641" s="136"/>
      <c r="D641" s="137"/>
      <c r="E641" s="138"/>
      <c r="F641" s="137"/>
      <c r="G641" s="127"/>
      <c r="H641" s="143"/>
      <c r="I641" s="143"/>
      <c r="K641" s="6"/>
      <c r="L641" s="6"/>
    </row>
    <row r="642" spans="1:12" x14ac:dyDescent="0.2">
      <c r="A642" s="477"/>
      <c r="B642" s="135"/>
      <c r="C642" s="136"/>
      <c r="D642" s="137"/>
      <c r="E642" s="138"/>
      <c r="F642" s="137"/>
      <c r="G642" s="127"/>
      <c r="H642" s="143"/>
      <c r="I642" s="143"/>
      <c r="K642" s="6"/>
      <c r="L642" s="6"/>
    </row>
    <row r="643" spans="1:12" x14ac:dyDescent="0.2">
      <c r="A643" s="477"/>
      <c r="B643" s="135"/>
      <c r="C643" s="136"/>
      <c r="D643" s="137"/>
      <c r="E643" s="138"/>
      <c r="F643" s="137"/>
      <c r="G643" s="127"/>
      <c r="H643" s="143"/>
      <c r="I643" s="143"/>
      <c r="K643" s="6"/>
      <c r="L643" s="6"/>
    </row>
    <row r="644" spans="1:12" x14ac:dyDescent="0.2">
      <c r="A644" s="477"/>
      <c r="B644" s="135"/>
      <c r="C644" s="136"/>
      <c r="D644" s="137"/>
      <c r="E644" s="138"/>
      <c r="F644" s="137"/>
      <c r="G644" s="127"/>
      <c r="H644" s="143"/>
      <c r="I644" s="143"/>
      <c r="K644" s="6"/>
      <c r="L644" s="6"/>
    </row>
    <row r="645" spans="1:12" x14ac:dyDescent="0.2">
      <c r="A645" s="477"/>
      <c r="B645" s="135"/>
      <c r="C645" s="136"/>
      <c r="D645" s="137"/>
      <c r="E645" s="138"/>
      <c r="F645" s="137"/>
      <c r="G645" s="127"/>
      <c r="H645" s="143"/>
      <c r="I645" s="143"/>
      <c r="K645" s="6"/>
      <c r="L645" s="6"/>
    </row>
    <row r="646" spans="1:12" x14ac:dyDescent="0.2">
      <c r="A646" s="477"/>
      <c r="B646" s="135"/>
      <c r="C646" s="136"/>
      <c r="D646" s="137"/>
      <c r="E646" s="138"/>
      <c r="F646" s="137"/>
      <c r="G646" s="127"/>
      <c r="H646" s="143"/>
      <c r="I646" s="143"/>
      <c r="K646" s="6"/>
      <c r="L646" s="6"/>
    </row>
    <row r="647" spans="1:12" x14ac:dyDescent="0.2">
      <c r="A647" s="477"/>
      <c r="B647" s="135"/>
      <c r="C647" s="136"/>
      <c r="D647" s="137"/>
      <c r="E647" s="138"/>
      <c r="F647" s="137"/>
      <c r="G647" s="127"/>
      <c r="H647" s="143"/>
      <c r="I647" s="143"/>
      <c r="K647" s="6"/>
      <c r="L647" s="6"/>
    </row>
    <row r="648" spans="1:12" x14ac:dyDescent="0.2">
      <c r="A648" s="477"/>
      <c r="B648" s="135"/>
      <c r="C648" s="136"/>
      <c r="D648" s="137"/>
      <c r="E648" s="138"/>
      <c r="F648" s="137"/>
      <c r="G648" s="127"/>
      <c r="H648" s="143"/>
      <c r="I648" s="143"/>
      <c r="K648" s="6"/>
      <c r="L648" s="6"/>
    </row>
    <row r="649" spans="1:12" x14ac:dyDescent="0.2">
      <c r="A649" s="477"/>
      <c r="B649" s="135"/>
      <c r="C649" s="136"/>
      <c r="D649" s="137"/>
      <c r="E649" s="138"/>
      <c r="F649" s="137"/>
      <c r="G649" s="127"/>
      <c r="H649" s="143"/>
      <c r="I649" s="143"/>
      <c r="K649" s="6"/>
      <c r="L649" s="6"/>
    </row>
    <row r="650" spans="1:12" x14ac:dyDescent="0.2">
      <c r="A650" s="477"/>
      <c r="B650" s="135"/>
      <c r="C650" s="136"/>
      <c r="D650" s="137"/>
      <c r="E650" s="138"/>
      <c r="F650" s="137"/>
      <c r="G650" s="127"/>
      <c r="H650" s="143"/>
      <c r="I650" s="143"/>
      <c r="K650" s="6"/>
      <c r="L650" s="6"/>
    </row>
    <row r="651" spans="1:12" x14ac:dyDescent="0.2">
      <c r="A651" s="477"/>
      <c r="B651" s="135"/>
      <c r="C651" s="136"/>
      <c r="D651" s="137"/>
      <c r="E651" s="138"/>
      <c r="F651" s="137"/>
      <c r="G651" s="127"/>
      <c r="H651" s="143"/>
      <c r="I651" s="143"/>
      <c r="K651" s="6"/>
      <c r="L651" s="6"/>
    </row>
    <row r="652" spans="1:12" x14ac:dyDescent="0.2">
      <c r="A652" s="477"/>
      <c r="B652" s="135"/>
      <c r="C652" s="136"/>
      <c r="D652" s="137"/>
      <c r="E652" s="138"/>
      <c r="F652" s="137"/>
      <c r="G652" s="127"/>
      <c r="H652" s="143"/>
      <c r="I652" s="143"/>
      <c r="K652" s="6"/>
      <c r="L652" s="6"/>
    </row>
    <row r="653" spans="1:12" x14ac:dyDescent="0.2">
      <c r="A653" s="477"/>
      <c r="B653" s="135"/>
      <c r="C653" s="136"/>
      <c r="D653" s="137"/>
      <c r="E653" s="138"/>
      <c r="F653" s="137"/>
      <c r="G653" s="127"/>
      <c r="H653" s="143"/>
      <c r="I653" s="143"/>
      <c r="K653" s="6"/>
      <c r="L653" s="6"/>
    </row>
    <row r="654" spans="1:12" x14ac:dyDescent="0.2">
      <c r="A654" s="477"/>
      <c r="B654" s="135"/>
      <c r="C654" s="136"/>
      <c r="D654" s="137"/>
      <c r="E654" s="138"/>
      <c r="F654" s="137"/>
      <c r="G654" s="127"/>
      <c r="H654" s="143"/>
      <c r="I654" s="143"/>
      <c r="K654" s="6"/>
      <c r="L654" s="6"/>
    </row>
    <row r="655" spans="1:12" x14ac:dyDescent="0.2">
      <c r="A655" s="477"/>
      <c r="B655" s="135"/>
      <c r="C655" s="136"/>
      <c r="D655" s="137"/>
      <c r="E655" s="138"/>
      <c r="F655" s="137"/>
      <c r="G655" s="127"/>
      <c r="H655" s="143"/>
      <c r="I655" s="143"/>
      <c r="K655" s="6"/>
      <c r="L655" s="6"/>
    </row>
    <row r="656" spans="1:12" x14ac:dyDescent="0.2">
      <c r="A656" s="477"/>
      <c r="B656" s="135"/>
      <c r="C656" s="136"/>
      <c r="D656" s="137"/>
      <c r="E656" s="138"/>
      <c r="F656" s="137"/>
      <c r="G656" s="127"/>
      <c r="H656" s="143"/>
      <c r="I656" s="143"/>
      <c r="K656" s="6"/>
      <c r="L656" s="6"/>
    </row>
    <row r="657" spans="1:12" x14ac:dyDescent="0.2">
      <c r="A657" s="477"/>
      <c r="B657" s="135"/>
      <c r="C657" s="136"/>
      <c r="D657" s="137"/>
      <c r="E657" s="138"/>
      <c r="F657" s="137"/>
      <c r="G657" s="127"/>
      <c r="H657" s="143"/>
      <c r="I657" s="143"/>
      <c r="K657" s="6"/>
      <c r="L657" s="6"/>
    </row>
    <row r="658" spans="1:12" x14ac:dyDescent="0.2">
      <c r="A658" s="477"/>
      <c r="B658" s="135"/>
      <c r="C658" s="136"/>
      <c r="D658" s="137"/>
      <c r="E658" s="138"/>
      <c r="F658" s="137"/>
      <c r="G658" s="127"/>
      <c r="H658" s="143"/>
      <c r="I658" s="143"/>
      <c r="K658" s="6"/>
      <c r="L658" s="6"/>
    </row>
    <row r="659" spans="1:12" x14ac:dyDescent="0.2">
      <c r="A659" s="477"/>
      <c r="B659" s="135"/>
      <c r="C659" s="136"/>
      <c r="D659" s="137"/>
      <c r="E659" s="138"/>
      <c r="F659" s="137"/>
      <c r="G659" s="127"/>
      <c r="H659" s="143"/>
      <c r="I659" s="143"/>
      <c r="K659" s="6"/>
      <c r="L659" s="6"/>
    </row>
    <row r="660" spans="1:12" x14ac:dyDescent="0.2">
      <c r="A660" s="477"/>
      <c r="B660" s="135"/>
      <c r="C660" s="136"/>
      <c r="D660" s="137"/>
      <c r="E660" s="138"/>
      <c r="F660" s="137"/>
      <c r="G660" s="127"/>
      <c r="H660" s="143"/>
      <c r="I660" s="143"/>
      <c r="K660" s="6"/>
      <c r="L660" s="6"/>
    </row>
    <row r="661" spans="1:12" x14ac:dyDescent="0.2">
      <c r="A661" s="477"/>
      <c r="B661" s="135"/>
      <c r="C661" s="136"/>
      <c r="D661" s="137"/>
      <c r="E661" s="138"/>
      <c r="F661" s="137"/>
      <c r="G661" s="127"/>
      <c r="H661" s="143"/>
      <c r="I661" s="143"/>
      <c r="K661" s="6"/>
      <c r="L661" s="6"/>
    </row>
    <row r="662" spans="1:12" x14ac:dyDescent="0.2">
      <c r="A662" s="477"/>
      <c r="B662" s="135"/>
      <c r="C662" s="136"/>
      <c r="D662" s="137"/>
      <c r="E662" s="138"/>
      <c r="F662" s="137"/>
      <c r="G662" s="127"/>
      <c r="H662" s="143"/>
      <c r="I662" s="143"/>
      <c r="K662" s="6"/>
      <c r="L662" s="6"/>
    </row>
    <row r="663" spans="1:12" x14ac:dyDescent="0.2">
      <c r="A663" s="477"/>
      <c r="B663" s="135"/>
      <c r="C663" s="136"/>
      <c r="D663" s="137"/>
      <c r="E663" s="138"/>
      <c r="F663" s="137"/>
      <c r="G663" s="127"/>
      <c r="H663" s="143"/>
      <c r="I663" s="143"/>
      <c r="K663" s="6"/>
      <c r="L663" s="6"/>
    </row>
    <row r="664" spans="1:12" x14ac:dyDescent="0.2">
      <c r="A664" s="477"/>
      <c r="B664" s="135"/>
      <c r="C664" s="136"/>
      <c r="D664" s="137"/>
      <c r="E664" s="138"/>
      <c r="F664" s="137"/>
      <c r="G664" s="127"/>
      <c r="H664" s="143"/>
      <c r="I664" s="143"/>
      <c r="K664" s="6"/>
      <c r="L664" s="6"/>
    </row>
    <row r="665" spans="1:12" x14ac:dyDescent="0.2">
      <c r="A665" s="477"/>
      <c r="B665" s="135"/>
      <c r="C665" s="136"/>
      <c r="D665" s="137"/>
      <c r="E665" s="138"/>
      <c r="F665" s="137"/>
      <c r="G665" s="127"/>
      <c r="H665" s="143"/>
      <c r="I665" s="143"/>
      <c r="K665" s="6"/>
      <c r="L665" s="6"/>
    </row>
    <row r="666" spans="1:12" x14ac:dyDescent="0.2">
      <c r="A666" s="477"/>
      <c r="B666" s="135"/>
      <c r="C666" s="136"/>
      <c r="D666" s="137"/>
      <c r="E666" s="138"/>
      <c r="F666" s="137"/>
      <c r="G666" s="127"/>
      <c r="H666" s="143"/>
      <c r="I666" s="143"/>
      <c r="K666" s="6"/>
      <c r="L666" s="6"/>
    </row>
    <row r="667" spans="1:12" x14ac:dyDescent="0.2">
      <c r="A667" s="477"/>
      <c r="B667" s="135"/>
      <c r="C667" s="136"/>
      <c r="D667" s="137"/>
      <c r="E667" s="138"/>
      <c r="F667" s="137"/>
      <c r="G667" s="127"/>
      <c r="H667" s="143"/>
      <c r="I667" s="143"/>
      <c r="K667" s="6"/>
      <c r="L667" s="6"/>
    </row>
    <row r="668" spans="1:12" x14ac:dyDescent="0.2">
      <c r="A668" s="477"/>
      <c r="B668" s="135"/>
      <c r="C668" s="136"/>
      <c r="D668" s="137"/>
      <c r="E668" s="138"/>
      <c r="F668" s="137"/>
      <c r="G668" s="127"/>
      <c r="H668" s="143"/>
      <c r="I668" s="143"/>
      <c r="K668" s="6"/>
      <c r="L668" s="6"/>
    </row>
    <row r="669" spans="1:12" x14ac:dyDescent="0.2">
      <c r="A669" s="477"/>
      <c r="B669" s="135"/>
      <c r="C669" s="136"/>
      <c r="D669" s="137"/>
      <c r="E669" s="138"/>
      <c r="F669" s="137"/>
      <c r="G669" s="127"/>
      <c r="H669" s="143"/>
      <c r="I669" s="143"/>
      <c r="K669" s="6"/>
      <c r="L669" s="6"/>
    </row>
    <row r="670" spans="1:12" x14ac:dyDescent="0.2">
      <c r="A670" s="477"/>
      <c r="B670" s="135"/>
      <c r="C670" s="136"/>
      <c r="D670" s="137"/>
      <c r="E670" s="138"/>
      <c r="F670" s="137"/>
      <c r="G670" s="127"/>
      <c r="H670" s="143"/>
      <c r="I670" s="143"/>
      <c r="K670" s="6"/>
      <c r="L670" s="6"/>
    </row>
    <row r="671" spans="1:12" x14ac:dyDescent="0.2">
      <c r="A671" s="477"/>
      <c r="B671" s="135"/>
      <c r="C671" s="136"/>
      <c r="D671" s="137"/>
      <c r="E671" s="138"/>
      <c r="F671" s="137"/>
      <c r="G671" s="127"/>
      <c r="H671" s="143"/>
      <c r="I671" s="143"/>
      <c r="K671" s="6"/>
      <c r="L671" s="6"/>
    </row>
    <row r="672" spans="1:12" x14ac:dyDescent="0.2">
      <c r="A672" s="477"/>
      <c r="B672" s="135"/>
      <c r="C672" s="136"/>
      <c r="D672" s="137"/>
      <c r="E672" s="138"/>
      <c r="F672" s="137"/>
      <c r="G672" s="127"/>
      <c r="H672" s="143"/>
      <c r="I672" s="143"/>
      <c r="K672" s="6"/>
      <c r="L672" s="6"/>
    </row>
    <row r="673" spans="1:12" x14ac:dyDescent="0.2">
      <c r="A673" s="477"/>
      <c r="B673" s="135"/>
      <c r="C673" s="136"/>
      <c r="D673" s="137"/>
      <c r="E673" s="138"/>
      <c r="F673" s="137"/>
      <c r="G673" s="127"/>
      <c r="H673" s="143"/>
      <c r="I673" s="143"/>
      <c r="K673" s="6"/>
      <c r="L673" s="6"/>
    </row>
    <row r="674" spans="1:12" x14ac:dyDescent="0.2">
      <c r="A674" s="477"/>
      <c r="B674" s="135"/>
      <c r="C674" s="136"/>
      <c r="D674" s="137"/>
      <c r="E674" s="138"/>
      <c r="F674" s="137"/>
      <c r="G674" s="127"/>
      <c r="H674" s="143"/>
      <c r="I674" s="143"/>
      <c r="K674" s="6"/>
      <c r="L674" s="6"/>
    </row>
    <row r="675" spans="1:12" x14ac:dyDescent="0.2">
      <c r="A675" s="477"/>
      <c r="B675" s="135"/>
      <c r="C675" s="136"/>
      <c r="D675" s="137"/>
      <c r="E675" s="138"/>
      <c r="F675" s="137"/>
      <c r="G675" s="127"/>
      <c r="H675" s="143"/>
      <c r="I675" s="143"/>
      <c r="K675" s="6"/>
      <c r="L675" s="6"/>
    </row>
    <row r="676" spans="1:12" x14ac:dyDescent="0.2">
      <c r="A676" s="477"/>
      <c r="B676" s="135"/>
      <c r="C676" s="136"/>
      <c r="D676" s="137"/>
      <c r="E676" s="138"/>
      <c r="F676" s="137"/>
      <c r="G676" s="127"/>
      <c r="H676" s="143"/>
      <c r="I676" s="143"/>
      <c r="K676" s="6"/>
      <c r="L676" s="6"/>
    </row>
    <row r="677" spans="1:12" x14ac:dyDescent="0.2">
      <c r="A677" s="477"/>
      <c r="B677" s="135"/>
      <c r="C677" s="136"/>
      <c r="D677" s="137"/>
      <c r="E677" s="138"/>
      <c r="F677" s="137"/>
      <c r="G677" s="127"/>
      <c r="H677" s="143"/>
      <c r="I677" s="143"/>
      <c r="K677" s="6"/>
      <c r="L677" s="6"/>
    </row>
    <row r="678" spans="1:12" x14ac:dyDescent="0.2">
      <c r="A678" s="477"/>
      <c r="B678" s="135"/>
      <c r="C678" s="136"/>
      <c r="D678" s="137"/>
      <c r="E678" s="138"/>
      <c r="F678" s="137"/>
      <c r="G678" s="127"/>
      <c r="H678" s="143"/>
      <c r="I678" s="143"/>
      <c r="K678" s="6"/>
      <c r="L678" s="6"/>
    </row>
    <row r="679" spans="1:12" x14ac:dyDescent="0.2">
      <c r="A679" s="477"/>
      <c r="B679" s="135"/>
      <c r="C679" s="136"/>
      <c r="D679" s="137"/>
      <c r="E679" s="138"/>
      <c r="F679" s="137"/>
      <c r="G679" s="127"/>
      <c r="H679" s="143"/>
      <c r="I679" s="143"/>
      <c r="K679" s="6"/>
      <c r="L679" s="6"/>
    </row>
    <row r="680" spans="1:12" x14ac:dyDescent="0.2">
      <c r="A680" s="477"/>
      <c r="B680" s="135"/>
      <c r="C680" s="136"/>
      <c r="D680" s="137"/>
      <c r="E680" s="138"/>
      <c r="F680" s="137"/>
      <c r="G680" s="127"/>
      <c r="H680" s="143"/>
      <c r="I680" s="143"/>
      <c r="K680" s="6"/>
      <c r="L680" s="6"/>
    </row>
    <row r="681" spans="1:12" x14ac:dyDescent="0.2">
      <c r="A681" s="477"/>
      <c r="B681" s="135"/>
      <c r="C681" s="136"/>
      <c r="D681" s="137"/>
      <c r="E681" s="138"/>
      <c r="F681" s="137"/>
      <c r="G681" s="127"/>
      <c r="H681" s="143"/>
      <c r="I681" s="143"/>
      <c r="K681" s="6"/>
      <c r="L681" s="6"/>
    </row>
    <row r="682" spans="1:12" x14ac:dyDescent="0.2">
      <c r="A682" s="477"/>
      <c r="B682" s="135"/>
      <c r="C682" s="136"/>
      <c r="D682" s="137"/>
      <c r="E682" s="138"/>
      <c r="F682" s="137"/>
      <c r="G682" s="127"/>
      <c r="H682" s="143"/>
      <c r="I682" s="143"/>
      <c r="K682" s="6"/>
      <c r="L682" s="6"/>
    </row>
    <row r="683" spans="1:12" x14ac:dyDescent="0.2">
      <c r="A683" s="477"/>
      <c r="B683" s="135"/>
      <c r="C683" s="136"/>
      <c r="D683" s="137"/>
      <c r="E683" s="138"/>
      <c r="F683" s="137"/>
      <c r="G683" s="127"/>
      <c r="H683" s="143"/>
      <c r="I683" s="143"/>
      <c r="K683" s="6"/>
      <c r="L683" s="6"/>
    </row>
    <row r="684" spans="1:12" x14ac:dyDescent="0.2">
      <c r="A684" s="477"/>
      <c r="B684" s="135"/>
      <c r="C684" s="136"/>
      <c r="D684" s="137"/>
      <c r="E684" s="138"/>
      <c r="F684" s="137"/>
      <c r="G684" s="127"/>
      <c r="H684" s="143"/>
      <c r="I684" s="143"/>
      <c r="K684" s="6"/>
      <c r="L684" s="6"/>
    </row>
    <row r="685" spans="1:12" x14ac:dyDescent="0.2">
      <c r="A685" s="477"/>
      <c r="B685" s="135"/>
      <c r="C685" s="136"/>
      <c r="D685" s="137"/>
      <c r="E685" s="138"/>
      <c r="F685" s="137"/>
      <c r="G685" s="127"/>
      <c r="H685" s="143"/>
      <c r="I685" s="143"/>
      <c r="K685" s="6"/>
      <c r="L685" s="6"/>
    </row>
    <row r="686" spans="1:12" x14ac:dyDescent="0.2">
      <c r="A686" s="477"/>
      <c r="B686" s="135"/>
      <c r="C686" s="136"/>
      <c r="D686" s="137"/>
      <c r="E686" s="138"/>
      <c r="F686" s="137"/>
      <c r="G686" s="127"/>
      <c r="H686" s="143"/>
      <c r="I686" s="143"/>
      <c r="K686" s="6"/>
      <c r="L686" s="6"/>
    </row>
    <row r="687" spans="1:12" x14ac:dyDescent="0.2">
      <c r="A687" s="477"/>
      <c r="B687" s="135"/>
      <c r="C687" s="136"/>
      <c r="D687" s="137"/>
      <c r="E687" s="138"/>
      <c r="F687" s="137"/>
      <c r="G687" s="127"/>
      <c r="H687" s="143"/>
      <c r="I687" s="143"/>
      <c r="K687" s="6"/>
      <c r="L687" s="6"/>
    </row>
    <row r="688" spans="1:12" x14ac:dyDescent="0.2">
      <c r="A688" s="477"/>
      <c r="B688" s="135"/>
      <c r="C688" s="136"/>
      <c r="D688" s="137"/>
      <c r="E688" s="138"/>
      <c r="F688" s="137"/>
      <c r="G688" s="127"/>
      <c r="H688" s="143"/>
      <c r="I688" s="143"/>
      <c r="K688" s="6"/>
      <c r="L688" s="6"/>
    </row>
    <row r="689" spans="1:12" x14ac:dyDescent="0.2">
      <c r="A689" s="477"/>
      <c r="B689" s="135"/>
      <c r="C689" s="136"/>
      <c r="D689" s="137"/>
      <c r="E689" s="138"/>
      <c r="F689" s="137"/>
      <c r="G689" s="127"/>
      <c r="H689" s="143"/>
      <c r="I689" s="143"/>
      <c r="K689" s="6"/>
      <c r="L689" s="6"/>
    </row>
    <row r="690" spans="1:12" x14ac:dyDescent="0.2">
      <c r="A690" s="477"/>
      <c r="B690" s="135"/>
      <c r="C690" s="136"/>
      <c r="D690" s="137"/>
      <c r="E690" s="138"/>
      <c r="F690" s="137"/>
      <c r="G690" s="127"/>
      <c r="H690" s="143"/>
      <c r="I690" s="143"/>
      <c r="K690" s="6"/>
      <c r="L690" s="6"/>
    </row>
    <row r="691" spans="1:12" x14ac:dyDescent="0.2">
      <c r="A691" s="477"/>
      <c r="B691" s="135"/>
      <c r="C691" s="136"/>
      <c r="D691" s="137"/>
      <c r="E691" s="138"/>
      <c r="F691" s="137"/>
      <c r="G691" s="127"/>
      <c r="H691" s="143"/>
      <c r="I691" s="143"/>
      <c r="K691" s="6"/>
      <c r="L691" s="6"/>
    </row>
    <row r="692" spans="1:12" x14ac:dyDescent="0.2">
      <c r="A692" s="477"/>
      <c r="B692" s="135"/>
      <c r="C692" s="136"/>
      <c r="D692" s="137"/>
      <c r="E692" s="138"/>
      <c r="F692" s="137"/>
      <c r="G692" s="127"/>
      <c r="H692" s="143"/>
      <c r="I692" s="143"/>
      <c r="K692" s="6"/>
      <c r="L692" s="6"/>
    </row>
    <row r="693" spans="1:12" x14ac:dyDescent="0.2">
      <c r="A693" s="477"/>
      <c r="B693" s="135"/>
      <c r="C693" s="136"/>
      <c r="D693" s="137"/>
      <c r="E693" s="138"/>
      <c r="F693" s="137"/>
      <c r="G693" s="127"/>
      <c r="H693" s="143"/>
      <c r="I693" s="143"/>
      <c r="K693" s="6"/>
      <c r="L693" s="6"/>
    </row>
    <row r="694" spans="1:12" x14ac:dyDescent="0.2">
      <c r="A694" s="477"/>
      <c r="B694" s="135"/>
      <c r="C694" s="136"/>
      <c r="D694" s="137"/>
      <c r="E694" s="138"/>
      <c r="F694" s="137"/>
      <c r="G694" s="127"/>
      <c r="H694" s="143"/>
      <c r="I694" s="143"/>
      <c r="K694" s="6"/>
      <c r="L694" s="6"/>
    </row>
    <row r="695" spans="1:12" x14ac:dyDescent="0.2">
      <c r="A695" s="477"/>
      <c r="B695" s="135"/>
      <c r="C695" s="136"/>
      <c r="D695" s="137"/>
      <c r="E695" s="138"/>
      <c r="F695" s="137"/>
      <c r="G695" s="127"/>
      <c r="H695" s="143"/>
      <c r="I695" s="143"/>
      <c r="K695" s="6"/>
      <c r="L695" s="6"/>
    </row>
    <row r="696" spans="1:12" x14ac:dyDescent="0.2">
      <c r="A696" s="477"/>
      <c r="B696" s="135"/>
      <c r="C696" s="136"/>
      <c r="D696" s="137"/>
      <c r="E696" s="138"/>
      <c r="F696" s="137"/>
      <c r="G696" s="127"/>
      <c r="H696" s="143"/>
      <c r="I696" s="143"/>
      <c r="K696" s="6"/>
      <c r="L696" s="6"/>
    </row>
    <row r="697" spans="1:12" x14ac:dyDescent="0.2">
      <c r="A697" s="477"/>
      <c r="B697" s="135"/>
      <c r="C697" s="136"/>
      <c r="D697" s="137"/>
      <c r="E697" s="138"/>
      <c r="F697" s="137"/>
      <c r="G697" s="127"/>
      <c r="H697" s="143"/>
      <c r="I697" s="143"/>
      <c r="K697" s="6"/>
      <c r="L697" s="6"/>
    </row>
    <row r="698" spans="1:12" x14ac:dyDescent="0.2">
      <c r="A698" s="477"/>
      <c r="B698" s="135"/>
      <c r="C698" s="136"/>
      <c r="D698" s="137"/>
      <c r="E698" s="138"/>
      <c r="F698" s="137"/>
      <c r="G698" s="127"/>
      <c r="H698" s="143"/>
      <c r="I698" s="143"/>
      <c r="K698" s="6"/>
      <c r="L698" s="6"/>
    </row>
    <row r="699" spans="1:12" x14ac:dyDescent="0.2">
      <c r="A699" s="477"/>
      <c r="B699" s="135"/>
      <c r="C699" s="136"/>
      <c r="D699" s="137"/>
      <c r="E699" s="138"/>
      <c r="F699" s="137"/>
      <c r="G699" s="127"/>
      <c r="H699" s="143"/>
      <c r="I699" s="143"/>
      <c r="K699" s="6"/>
      <c r="L699" s="6"/>
    </row>
    <row r="700" spans="1:12" x14ac:dyDescent="0.2">
      <c r="A700" s="477"/>
      <c r="B700" s="135"/>
      <c r="C700" s="136"/>
      <c r="D700" s="137"/>
      <c r="E700" s="138"/>
      <c r="F700" s="137"/>
      <c r="G700" s="127"/>
      <c r="H700" s="143"/>
      <c r="I700" s="143"/>
      <c r="K700" s="6"/>
      <c r="L700" s="6"/>
    </row>
    <row r="701" spans="1:12" x14ac:dyDescent="0.2">
      <c r="A701" s="477"/>
      <c r="B701" s="135"/>
      <c r="C701" s="136"/>
      <c r="D701" s="137"/>
      <c r="E701" s="138"/>
      <c r="F701" s="137"/>
      <c r="G701" s="127"/>
      <c r="H701" s="143"/>
      <c r="I701" s="143"/>
      <c r="K701" s="6"/>
      <c r="L701" s="6"/>
    </row>
    <row r="702" spans="1:12" x14ac:dyDescent="0.2">
      <c r="A702" s="477"/>
      <c r="B702" s="135"/>
      <c r="C702" s="136"/>
      <c r="D702" s="137"/>
      <c r="E702" s="138"/>
      <c r="F702" s="137"/>
      <c r="G702" s="127"/>
      <c r="H702" s="143"/>
      <c r="I702" s="143"/>
      <c r="K702" s="6"/>
      <c r="L702" s="6"/>
    </row>
    <row r="703" spans="1:12" x14ac:dyDescent="0.2">
      <c r="A703" s="477"/>
      <c r="B703" s="135"/>
      <c r="C703" s="136"/>
      <c r="D703" s="137"/>
      <c r="E703" s="138"/>
      <c r="F703" s="137"/>
      <c r="G703" s="127"/>
      <c r="H703" s="143"/>
      <c r="I703" s="143"/>
      <c r="K703" s="6"/>
      <c r="L703" s="6"/>
    </row>
    <row r="704" spans="1:12" x14ac:dyDescent="0.2">
      <c r="A704" s="477"/>
      <c r="B704" s="135"/>
      <c r="C704" s="136"/>
      <c r="D704" s="137"/>
      <c r="E704" s="138"/>
      <c r="F704" s="137"/>
      <c r="G704" s="127"/>
      <c r="H704" s="143"/>
      <c r="I704" s="143"/>
      <c r="K704" s="6"/>
      <c r="L704" s="6"/>
    </row>
    <row r="705" spans="1:12" x14ac:dyDescent="0.2">
      <c r="A705" s="477"/>
      <c r="B705" s="135"/>
      <c r="C705" s="136"/>
      <c r="D705" s="137"/>
      <c r="E705" s="138"/>
      <c r="F705" s="137"/>
      <c r="G705" s="127"/>
      <c r="H705" s="143"/>
      <c r="I705" s="143"/>
      <c r="K705" s="6"/>
      <c r="L705" s="6"/>
    </row>
    <row r="706" spans="1:12" x14ac:dyDescent="0.2">
      <c r="A706" s="477"/>
      <c r="B706" s="135"/>
      <c r="C706" s="136"/>
      <c r="D706" s="137"/>
      <c r="E706" s="138"/>
      <c r="F706" s="137"/>
      <c r="G706" s="127"/>
      <c r="H706" s="143"/>
      <c r="I706" s="143"/>
      <c r="K706" s="6"/>
      <c r="L706" s="6"/>
    </row>
    <row r="707" spans="1:12" x14ac:dyDescent="0.2">
      <c r="A707" s="477"/>
      <c r="B707" s="135"/>
      <c r="C707" s="136"/>
      <c r="D707" s="137"/>
      <c r="E707" s="138"/>
      <c r="F707" s="137"/>
      <c r="G707" s="127"/>
      <c r="H707" s="143"/>
      <c r="I707" s="143"/>
      <c r="K707" s="6"/>
      <c r="L707" s="6"/>
    </row>
    <row r="708" spans="1:12" x14ac:dyDescent="0.2">
      <c r="A708" s="477"/>
      <c r="B708" s="135"/>
      <c r="C708" s="136"/>
      <c r="D708" s="137"/>
      <c r="E708" s="138"/>
      <c r="F708" s="137"/>
      <c r="G708" s="127"/>
      <c r="H708" s="143"/>
      <c r="I708" s="143"/>
      <c r="K708" s="6"/>
      <c r="L708" s="6"/>
    </row>
    <row r="709" spans="1:12" x14ac:dyDescent="0.2">
      <c r="A709" s="477"/>
      <c r="B709" s="135"/>
      <c r="C709" s="136"/>
      <c r="D709" s="137"/>
      <c r="E709" s="138"/>
      <c r="F709" s="137"/>
      <c r="G709" s="127"/>
      <c r="H709" s="143"/>
      <c r="I709" s="143"/>
      <c r="K709" s="6"/>
      <c r="L709" s="6"/>
    </row>
    <row r="710" spans="1:12" x14ac:dyDescent="0.2">
      <c r="A710" s="477"/>
      <c r="B710" s="135"/>
      <c r="C710" s="136"/>
      <c r="D710" s="137"/>
      <c r="E710" s="138"/>
      <c r="F710" s="137"/>
      <c r="G710" s="127"/>
      <c r="H710" s="143"/>
      <c r="I710" s="143"/>
      <c r="K710" s="6"/>
      <c r="L710" s="6"/>
    </row>
    <row r="711" spans="1:12" x14ac:dyDescent="0.2">
      <c r="A711" s="477"/>
      <c r="B711" s="135"/>
      <c r="C711" s="136"/>
      <c r="D711" s="137"/>
      <c r="E711" s="138"/>
      <c r="F711" s="137"/>
      <c r="G711" s="127"/>
      <c r="H711" s="143"/>
      <c r="I711" s="143"/>
      <c r="K711" s="6"/>
      <c r="L711" s="6"/>
    </row>
    <row r="712" spans="1:12" x14ac:dyDescent="0.2">
      <c r="A712" s="477"/>
      <c r="B712" s="135"/>
      <c r="C712" s="136"/>
      <c r="D712" s="137"/>
      <c r="E712" s="138"/>
      <c r="F712" s="137"/>
      <c r="G712" s="127"/>
      <c r="H712" s="143"/>
      <c r="I712" s="143"/>
      <c r="K712" s="6"/>
      <c r="L712" s="6"/>
    </row>
    <row r="713" spans="1:12" x14ac:dyDescent="0.2">
      <c r="A713" s="477"/>
      <c r="B713" s="135"/>
      <c r="C713" s="136"/>
      <c r="D713" s="137"/>
      <c r="E713" s="138"/>
      <c r="F713" s="137"/>
      <c r="G713" s="127"/>
      <c r="H713" s="143"/>
      <c r="I713" s="143"/>
      <c r="K713" s="6"/>
      <c r="L713" s="6"/>
    </row>
    <row r="714" spans="1:12" x14ac:dyDescent="0.2">
      <c r="A714" s="477"/>
      <c r="B714" s="135"/>
      <c r="C714" s="136"/>
      <c r="D714" s="137"/>
      <c r="E714" s="138"/>
      <c r="F714" s="137"/>
      <c r="G714" s="127"/>
      <c r="H714" s="143"/>
      <c r="I714" s="143"/>
      <c r="K714" s="6"/>
      <c r="L714" s="6"/>
    </row>
    <row r="715" spans="1:12" x14ac:dyDescent="0.2">
      <c r="A715" s="477"/>
      <c r="B715" s="135"/>
      <c r="C715" s="136"/>
      <c r="D715" s="137"/>
      <c r="E715" s="138"/>
      <c r="F715" s="137"/>
      <c r="G715" s="127"/>
      <c r="H715" s="143"/>
      <c r="I715" s="143"/>
      <c r="K715" s="6"/>
      <c r="L715" s="6"/>
    </row>
    <row r="716" spans="1:12" x14ac:dyDescent="0.2">
      <c r="A716" s="477"/>
      <c r="B716" s="135"/>
      <c r="C716" s="136"/>
      <c r="D716" s="137"/>
      <c r="E716" s="138"/>
      <c r="F716" s="137"/>
      <c r="G716" s="127"/>
      <c r="H716" s="143"/>
      <c r="I716" s="143"/>
      <c r="K716" s="6"/>
      <c r="L716" s="6"/>
    </row>
    <row r="717" spans="1:12" x14ac:dyDescent="0.2">
      <c r="A717" s="477"/>
      <c r="B717" s="135"/>
      <c r="C717" s="136"/>
      <c r="D717" s="137"/>
      <c r="E717" s="138"/>
      <c r="F717" s="137"/>
      <c r="G717" s="127"/>
      <c r="H717" s="143"/>
      <c r="I717" s="143"/>
      <c r="K717" s="6"/>
      <c r="L717" s="6"/>
    </row>
    <row r="718" spans="1:12" x14ac:dyDescent="0.2">
      <c r="A718" s="477"/>
      <c r="B718" s="135"/>
      <c r="C718" s="136"/>
      <c r="D718" s="137"/>
      <c r="E718" s="138"/>
      <c r="F718" s="137"/>
      <c r="G718" s="127"/>
      <c r="H718" s="143"/>
      <c r="I718" s="143"/>
      <c r="K718" s="6"/>
      <c r="L718" s="6"/>
    </row>
    <row r="719" spans="1:12" x14ac:dyDescent="0.2">
      <c r="A719" s="477"/>
      <c r="B719" s="135"/>
      <c r="C719" s="136"/>
      <c r="D719" s="137"/>
      <c r="E719" s="138"/>
      <c r="F719" s="137"/>
      <c r="G719" s="127"/>
      <c r="H719" s="143"/>
      <c r="I719" s="143"/>
      <c r="K719" s="6"/>
      <c r="L719" s="6"/>
    </row>
    <row r="720" spans="1:12" x14ac:dyDescent="0.2">
      <c r="A720" s="477"/>
      <c r="B720" s="135"/>
      <c r="C720" s="136"/>
      <c r="D720" s="137"/>
      <c r="E720" s="138"/>
      <c r="F720" s="137"/>
      <c r="G720" s="127"/>
      <c r="H720" s="143"/>
      <c r="I720" s="143"/>
      <c r="K720" s="6"/>
      <c r="L720" s="6"/>
    </row>
    <row r="721" spans="1:12" x14ac:dyDescent="0.2">
      <c r="A721" s="477"/>
      <c r="B721" s="135"/>
      <c r="C721" s="136"/>
      <c r="D721" s="137"/>
      <c r="E721" s="138"/>
      <c r="F721" s="137"/>
      <c r="G721" s="127"/>
      <c r="H721" s="143"/>
      <c r="I721" s="143"/>
      <c r="K721" s="6"/>
      <c r="L721" s="6"/>
    </row>
    <row r="722" spans="1:12" x14ac:dyDescent="0.2">
      <c r="A722" s="477"/>
      <c r="B722" s="135"/>
      <c r="C722" s="136"/>
      <c r="D722" s="137"/>
      <c r="E722" s="138"/>
      <c r="F722" s="137"/>
      <c r="G722" s="127"/>
      <c r="H722" s="143"/>
      <c r="I722" s="143"/>
      <c r="K722" s="6"/>
      <c r="L722" s="6"/>
    </row>
    <row r="723" spans="1:12" x14ac:dyDescent="0.2">
      <c r="A723" s="477"/>
      <c r="B723" s="135"/>
      <c r="C723" s="136"/>
      <c r="D723" s="137"/>
      <c r="E723" s="138"/>
      <c r="F723" s="137"/>
      <c r="G723" s="127"/>
      <c r="H723" s="143"/>
      <c r="I723" s="143"/>
      <c r="K723" s="6"/>
      <c r="L723" s="6"/>
    </row>
    <row r="724" spans="1:12" x14ac:dyDescent="0.2">
      <c r="A724" s="477"/>
      <c r="B724" s="135"/>
      <c r="C724" s="136"/>
      <c r="D724" s="137"/>
      <c r="E724" s="138"/>
      <c r="F724" s="137"/>
      <c r="G724" s="127"/>
      <c r="H724" s="143"/>
      <c r="I724" s="143"/>
      <c r="K724" s="6"/>
      <c r="L724" s="6"/>
    </row>
    <row r="725" spans="1:12" x14ac:dyDescent="0.2">
      <c r="A725" s="477"/>
      <c r="B725" s="135"/>
      <c r="C725" s="136"/>
      <c r="D725" s="137"/>
      <c r="E725" s="138"/>
      <c r="F725" s="137"/>
      <c r="G725" s="127"/>
      <c r="H725" s="143"/>
      <c r="I725" s="143"/>
      <c r="K725" s="6"/>
      <c r="L725" s="6"/>
    </row>
    <row r="726" spans="1:12" x14ac:dyDescent="0.2">
      <c r="A726" s="477"/>
      <c r="B726" s="135"/>
      <c r="C726" s="136"/>
      <c r="D726" s="137"/>
      <c r="E726" s="138"/>
      <c r="F726" s="137"/>
      <c r="G726" s="127"/>
      <c r="H726" s="143"/>
      <c r="I726" s="143"/>
      <c r="K726" s="6"/>
      <c r="L726" s="6"/>
    </row>
    <row r="727" spans="1:12" x14ac:dyDescent="0.2">
      <c r="A727" s="477"/>
      <c r="B727" s="135"/>
      <c r="C727" s="136"/>
      <c r="D727" s="137"/>
      <c r="E727" s="138"/>
      <c r="F727" s="137"/>
      <c r="G727" s="127"/>
      <c r="H727" s="143"/>
      <c r="I727" s="143"/>
      <c r="K727" s="6"/>
      <c r="L727" s="6"/>
    </row>
    <row r="728" spans="1:12" x14ac:dyDescent="0.2">
      <c r="A728" s="477"/>
      <c r="B728" s="135"/>
      <c r="C728" s="136"/>
      <c r="D728" s="137"/>
      <c r="E728" s="138"/>
      <c r="F728" s="137"/>
      <c r="G728" s="127"/>
      <c r="H728" s="143"/>
      <c r="I728" s="143"/>
      <c r="K728" s="6"/>
      <c r="L728" s="6"/>
    </row>
    <row r="729" spans="1:12" x14ac:dyDescent="0.2">
      <c r="A729" s="477"/>
      <c r="B729" s="135"/>
      <c r="C729" s="136"/>
      <c r="D729" s="137"/>
      <c r="E729" s="138"/>
      <c r="F729" s="137"/>
      <c r="G729" s="127"/>
      <c r="H729" s="143"/>
      <c r="I729" s="143"/>
      <c r="K729" s="6"/>
      <c r="L729" s="6"/>
    </row>
    <row r="730" spans="1:12" x14ac:dyDescent="0.2">
      <c r="A730" s="477"/>
      <c r="B730" s="135"/>
      <c r="C730" s="136"/>
      <c r="D730" s="137"/>
      <c r="E730" s="138"/>
      <c r="F730" s="137"/>
      <c r="G730" s="127"/>
      <c r="H730" s="143"/>
      <c r="I730" s="143"/>
      <c r="K730" s="6"/>
      <c r="L730" s="6"/>
    </row>
    <row r="731" spans="1:12" x14ac:dyDescent="0.2">
      <c r="A731" s="477"/>
      <c r="B731" s="135"/>
      <c r="C731" s="136"/>
      <c r="D731" s="137"/>
      <c r="E731" s="138"/>
      <c r="F731" s="137"/>
      <c r="G731" s="127"/>
      <c r="H731" s="143"/>
      <c r="I731" s="143"/>
      <c r="K731" s="6"/>
      <c r="L731" s="6"/>
    </row>
    <row r="732" spans="1:12" x14ac:dyDescent="0.2">
      <c r="A732" s="477"/>
      <c r="B732" s="135"/>
      <c r="C732" s="136"/>
      <c r="D732" s="137"/>
      <c r="E732" s="138"/>
      <c r="F732" s="137"/>
      <c r="G732" s="127"/>
      <c r="H732" s="143"/>
      <c r="I732" s="143"/>
      <c r="K732" s="6"/>
      <c r="L732" s="6"/>
    </row>
    <row r="733" spans="1:12" x14ac:dyDescent="0.2">
      <c r="A733" s="477"/>
      <c r="B733" s="135"/>
      <c r="C733" s="136"/>
      <c r="D733" s="137"/>
      <c r="E733" s="138"/>
      <c r="F733" s="137"/>
      <c r="G733" s="127"/>
      <c r="H733" s="143"/>
      <c r="I733" s="143"/>
      <c r="K733" s="6"/>
      <c r="L733" s="6"/>
    </row>
    <row r="734" spans="1:12" x14ac:dyDescent="0.2">
      <c r="A734" s="477"/>
      <c r="B734" s="135"/>
      <c r="C734" s="136"/>
      <c r="D734" s="137"/>
      <c r="E734" s="138"/>
      <c r="F734" s="137"/>
      <c r="G734" s="127"/>
      <c r="H734" s="143"/>
      <c r="I734" s="143"/>
      <c r="K734" s="6"/>
      <c r="L734" s="6"/>
    </row>
    <row r="735" spans="1:12" x14ac:dyDescent="0.2">
      <c r="A735" s="477"/>
      <c r="B735" s="135"/>
      <c r="C735" s="136"/>
      <c r="D735" s="137"/>
      <c r="E735" s="138"/>
      <c r="F735" s="137"/>
      <c r="G735" s="127"/>
      <c r="H735" s="143"/>
      <c r="I735" s="143"/>
      <c r="K735" s="6"/>
      <c r="L735" s="6"/>
    </row>
    <row r="736" spans="1:12" x14ac:dyDescent="0.2">
      <c r="A736" s="477"/>
      <c r="B736" s="135"/>
      <c r="C736" s="136"/>
      <c r="D736" s="137"/>
      <c r="E736" s="138"/>
      <c r="F736" s="137"/>
      <c r="G736" s="127"/>
      <c r="H736" s="143"/>
      <c r="I736" s="143"/>
      <c r="K736" s="6"/>
      <c r="L736" s="6"/>
    </row>
    <row r="737" spans="1:12" x14ac:dyDescent="0.2">
      <c r="A737" s="477"/>
      <c r="B737" s="135"/>
      <c r="C737" s="136"/>
      <c r="D737" s="137"/>
      <c r="E737" s="138"/>
      <c r="F737" s="137"/>
      <c r="G737" s="127"/>
      <c r="H737" s="143"/>
      <c r="I737" s="143"/>
      <c r="K737" s="6"/>
      <c r="L737" s="6"/>
    </row>
    <row r="738" spans="1:12" x14ac:dyDescent="0.2">
      <c r="A738" s="477"/>
      <c r="B738" s="135"/>
      <c r="C738" s="136"/>
      <c r="D738" s="137"/>
      <c r="E738" s="138"/>
      <c r="F738" s="137"/>
      <c r="G738" s="127"/>
      <c r="H738" s="143"/>
      <c r="I738" s="143"/>
      <c r="K738" s="6"/>
      <c r="L738" s="6"/>
    </row>
    <row r="739" spans="1:12" x14ac:dyDescent="0.2">
      <c r="A739" s="477"/>
      <c r="B739" s="135"/>
      <c r="C739" s="136"/>
      <c r="D739" s="137"/>
      <c r="E739" s="138"/>
      <c r="F739" s="137"/>
      <c r="G739" s="127"/>
      <c r="H739" s="143"/>
      <c r="I739" s="143"/>
      <c r="K739" s="6"/>
      <c r="L739" s="6"/>
    </row>
    <row r="740" spans="1:12" x14ac:dyDescent="0.2">
      <c r="A740" s="477"/>
      <c r="B740" s="135"/>
      <c r="C740" s="136"/>
      <c r="D740" s="137"/>
      <c r="E740" s="138"/>
      <c r="F740" s="137"/>
      <c r="G740" s="127"/>
      <c r="H740" s="143"/>
      <c r="I740" s="143"/>
      <c r="K740" s="6"/>
      <c r="L740" s="6"/>
    </row>
    <row r="741" spans="1:12" x14ac:dyDescent="0.2">
      <c r="A741" s="477"/>
      <c r="B741" s="135"/>
      <c r="C741" s="136"/>
      <c r="D741" s="137"/>
      <c r="E741" s="138"/>
      <c r="F741" s="137"/>
      <c r="G741" s="127"/>
      <c r="H741" s="143"/>
      <c r="I741" s="143"/>
      <c r="K741" s="6"/>
      <c r="L741" s="6"/>
    </row>
    <row r="742" spans="1:12" x14ac:dyDescent="0.2">
      <c r="A742" s="477"/>
      <c r="B742" s="135"/>
      <c r="C742" s="136"/>
      <c r="D742" s="137"/>
      <c r="E742" s="138"/>
      <c r="F742" s="137"/>
      <c r="G742" s="127"/>
      <c r="H742" s="143"/>
      <c r="I742" s="143"/>
      <c r="K742" s="6"/>
      <c r="L742" s="6"/>
    </row>
    <row r="743" spans="1:12" x14ac:dyDescent="0.2">
      <c r="A743" s="477"/>
      <c r="B743" s="135"/>
      <c r="C743" s="136"/>
      <c r="D743" s="137"/>
      <c r="E743" s="138"/>
      <c r="F743" s="137"/>
      <c r="G743" s="127"/>
      <c r="H743" s="143"/>
      <c r="I743" s="143"/>
      <c r="K743" s="6"/>
      <c r="L743" s="6"/>
    </row>
    <row r="744" spans="1:12" x14ac:dyDescent="0.2">
      <c r="A744" s="477"/>
      <c r="B744" s="135"/>
      <c r="C744" s="136"/>
      <c r="D744" s="137"/>
      <c r="E744" s="138"/>
      <c r="F744" s="137"/>
      <c r="G744" s="127"/>
      <c r="H744" s="143"/>
      <c r="I744" s="143"/>
      <c r="K744" s="6"/>
      <c r="L744" s="6"/>
    </row>
    <row r="745" spans="1:12" x14ac:dyDescent="0.2">
      <c r="A745" s="477"/>
      <c r="B745" s="135"/>
      <c r="C745" s="136"/>
      <c r="D745" s="137"/>
      <c r="E745" s="138"/>
      <c r="F745" s="137"/>
      <c r="G745" s="127"/>
      <c r="H745" s="143"/>
      <c r="I745" s="143"/>
      <c r="K745" s="6"/>
      <c r="L745" s="6"/>
    </row>
    <row r="746" spans="1:12" x14ac:dyDescent="0.2">
      <c r="A746" s="477"/>
      <c r="B746" s="135"/>
      <c r="C746" s="136"/>
      <c r="D746" s="137"/>
      <c r="E746" s="138"/>
      <c r="F746" s="137"/>
      <c r="G746" s="127"/>
      <c r="H746" s="143"/>
      <c r="I746" s="143"/>
      <c r="K746" s="6"/>
      <c r="L746" s="6"/>
    </row>
    <row r="747" spans="1:12" x14ac:dyDescent="0.2">
      <c r="A747" s="477"/>
      <c r="B747" s="135"/>
      <c r="C747" s="136"/>
      <c r="D747" s="137"/>
      <c r="E747" s="138"/>
      <c r="F747" s="137"/>
      <c r="G747" s="127"/>
      <c r="H747" s="143"/>
      <c r="I747" s="143"/>
      <c r="K747" s="6"/>
      <c r="L747" s="6"/>
    </row>
    <row r="748" spans="1:12" x14ac:dyDescent="0.2">
      <c r="A748" s="477"/>
      <c r="B748" s="135"/>
      <c r="C748" s="136"/>
      <c r="D748" s="137"/>
      <c r="E748" s="138"/>
      <c r="F748" s="137"/>
      <c r="G748" s="127"/>
      <c r="H748" s="143"/>
      <c r="I748" s="143"/>
      <c r="K748" s="6"/>
      <c r="L748" s="6"/>
    </row>
    <row r="749" spans="1:12" x14ac:dyDescent="0.2">
      <c r="A749" s="477"/>
      <c r="B749" s="135"/>
      <c r="C749" s="136"/>
      <c r="D749" s="137"/>
      <c r="E749" s="138"/>
      <c r="F749" s="137"/>
      <c r="G749" s="127"/>
      <c r="H749" s="143"/>
      <c r="I749" s="143"/>
      <c r="K749" s="6"/>
      <c r="L749" s="6"/>
    </row>
    <row r="750" spans="1:12" x14ac:dyDescent="0.2">
      <c r="A750" s="477"/>
      <c r="B750" s="135"/>
      <c r="C750" s="136"/>
      <c r="D750" s="137"/>
      <c r="E750" s="138"/>
      <c r="F750" s="137"/>
      <c r="G750" s="127"/>
      <c r="H750" s="143"/>
      <c r="I750" s="143"/>
      <c r="K750" s="6"/>
      <c r="L750" s="6"/>
    </row>
    <row r="751" spans="1:12" x14ac:dyDescent="0.2">
      <c r="A751" s="477"/>
      <c r="B751" s="135"/>
      <c r="C751" s="136"/>
      <c r="D751" s="137"/>
      <c r="E751" s="138"/>
      <c r="F751" s="137"/>
      <c r="G751" s="127"/>
      <c r="H751" s="143"/>
      <c r="I751" s="143"/>
      <c r="K751" s="6"/>
      <c r="L751" s="6"/>
    </row>
    <row r="752" spans="1:12" x14ac:dyDescent="0.2">
      <c r="A752" s="477"/>
      <c r="B752" s="135"/>
      <c r="C752" s="136"/>
      <c r="D752" s="137"/>
      <c r="E752" s="138"/>
      <c r="F752" s="137"/>
      <c r="G752" s="127"/>
      <c r="H752" s="143"/>
      <c r="I752" s="143"/>
      <c r="K752" s="6"/>
      <c r="L752" s="6"/>
    </row>
    <row r="753" spans="1:12" x14ac:dyDescent="0.2">
      <c r="A753" s="477"/>
      <c r="B753" s="135"/>
      <c r="C753" s="136"/>
      <c r="D753" s="137"/>
      <c r="E753" s="138"/>
      <c r="F753" s="137"/>
      <c r="G753" s="127"/>
      <c r="H753" s="143"/>
      <c r="I753" s="143"/>
      <c r="K753" s="6"/>
      <c r="L753" s="6"/>
    </row>
    <row r="754" spans="1:12" x14ac:dyDescent="0.2">
      <c r="A754" s="477"/>
      <c r="B754" s="135"/>
      <c r="C754" s="136"/>
      <c r="D754" s="137"/>
      <c r="E754" s="138"/>
      <c r="F754" s="137"/>
      <c r="G754" s="127"/>
      <c r="H754" s="143"/>
      <c r="I754" s="143"/>
      <c r="K754" s="6"/>
      <c r="L754" s="6"/>
    </row>
    <row r="755" spans="1:12" x14ac:dyDescent="0.2">
      <c r="A755" s="477"/>
      <c r="B755" s="135"/>
      <c r="C755" s="136"/>
      <c r="D755" s="137"/>
      <c r="E755" s="138"/>
      <c r="F755" s="137"/>
      <c r="G755" s="127"/>
      <c r="H755" s="143"/>
      <c r="I755" s="143"/>
      <c r="K755" s="6"/>
      <c r="L755" s="6"/>
    </row>
    <row r="756" spans="1:12" x14ac:dyDescent="0.2">
      <c r="A756" s="477"/>
      <c r="B756" s="135"/>
      <c r="C756" s="136"/>
      <c r="D756" s="137"/>
      <c r="E756" s="138"/>
      <c r="F756" s="137"/>
      <c r="G756" s="127"/>
      <c r="H756" s="143"/>
      <c r="I756" s="143"/>
      <c r="K756" s="6"/>
      <c r="L756" s="6"/>
    </row>
    <row r="757" spans="1:12" x14ac:dyDescent="0.2">
      <c r="A757" s="477"/>
      <c r="B757" s="135"/>
      <c r="C757" s="136"/>
      <c r="D757" s="137"/>
      <c r="E757" s="138"/>
      <c r="F757" s="137"/>
      <c r="G757" s="127"/>
      <c r="H757" s="143"/>
      <c r="I757" s="143"/>
      <c r="K757" s="6"/>
      <c r="L757" s="6"/>
    </row>
    <row r="758" spans="1:12" x14ac:dyDescent="0.2">
      <c r="A758" s="477"/>
      <c r="B758" s="135"/>
      <c r="C758" s="136"/>
      <c r="D758" s="137"/>
      <c r="E758" s="138"/>
      <c r="F758" s="137"/>
      <c r="G758" s="127"/>
      <c r="H758" s="143"/>
      <c r="I758" s="143"/>
      <c r="K758" s="6"/>
      <c r="L758" s="6"/>
    </row>
    <row r="759" spans="1:12" x14ac:dyDescent="0.2">
      <c r="A759" s="477"/>
      <c r="B759" s="135"/>
      <c r="C759" s="136"/>
      <c r="D759" s="137"/>
      <c r="E759" s="138"/>
      <c r="F759" s="137"/>
      <c r="G759" s="127"/>
      <c r="H759" s="143"/>
      <c r="I759" s="143"/>
      <c r="K759" s="6"/>
      <c r="L759" s="6"/>
    </row>
    <row r="760" spans="1:12" x14ac:dyDescent="0.2">
      <c r="A760" s="477"/>
      <c r="B760" s="135"/>
      <c r="C760" s="136"/>
      <c r="D760" s="137"/>
      <c r="E760" s="138"/>
      <c r="F760" s="137"/>
      <c r="G760" s="127"/>
      <c r="H760" s="143"/>
      <c r="I760" s="143"/>
      <c r="K760" s="6"/>
      <c r="L760" s="6"/>
    </row>
    <row r="761" spans="1:12" x14ac:dyDescent="0.2">
      <c r="A761" s="477"/>
      <c r="B761" s="135"/>
      <c r="C761" s="136"/>
      <c r="D761" s="137"/>
      <c r="E761" s="138"/>
      <c r="F761" s="137"/>
      <c r="G761" s="127"/>
      <c r="H761" s="143"/>
      <c r="I761" s="143"/>
      <c r="K761" s="6"/>
      <c r="L761" s="6"/>
    </row>
    <row r="762" spans="1:12" x14ac:dyDescent="0.2">
      <c r="A762" s="477"/>
      <c r="B762" s="135"/>
      <c r="C762" s="136"/>
      <c r="D762" s="137"/>
      <c r="E762" s="138"/>
      <c r="F762" s="137"/>
      <c r="G762" s="127"/>
      <c r="H762" s="143"/>
      <c r="I762" s="143"/>
      <c r="K762" s="6"/>
      <c r="L762" s="6"/>
    </row>
    <row r="763" spans="1:12" x14ac:dyDescent="0.2">
      <c r="A763" s="477"/>
      <c r="B763" s="135"/>
      <c r="C763" s="136"/>
      <c r="D763" s="137"/>
      <c r="E763" s="138"/>
      <c r="F763" s="137"/>
      <c r="G763" s="127"/>
      <c r="H763" s="143"/>
      <c r="I763" s="143"/>
      <c r="K763" s="6"/>
      <c r="L763" s="6"/>
    </row>
    <row r="764" spans="1:12" x14ac:dyDescent="0.2">
      <c r="A764" s="477"/>
      <c r="B764" s="135"/>
      <c r="C764" s="136"/>
      <c r="D764" s="137"/>
      <c r="E764" s="138"/>
      <c r="F764" s="137"/>
      <c r="G764" s="127"/>
      <c r="H764" s="143"/>
      <c r="I764" s="143"/>
      <c r="K764" s="6"/>
      <c r="L764" s="6"/>
    </row>
    <row r="765" spans="1:12" x14ac:dyDescent="0.2">
      <c r="A765" s="477"/>
      <c r="B765" s="135"/>
      <c r="C765" s="136"/>
      <c r="D765" s="137"/>
      <c r="E765" s="138"/>
      <c r="F765" s="137"/>
      <c r="G765" s="127"/>
      <c r="H765" s="143"/>
      <c r="I765" s="143"/>
      <c r="K765" s="6"/>
      <c r="L765" s="6"/>
    </row>
    <row r="766" spans="1:12" x14ac:dyDescent="0.2">
      <c r="A766" s="477"/>
      <c r="B766" s="135"/>
      <c r="C766" s="136"/>
      <c r="D766" s="137"/>
      <c r="E766" s="138"/>
      <c r="F766" s="137"/>
      <c r="G766" s="127"/>
      <c r="H766" s="143"/>
      <c r="I766" s="143"/>
      <c r="K766" s="6"/>
      <c r="L766" s="6"/>
    </row>
    <row r="767" spans="1:12" x14ac:dyDescent="0.2">
      <c r="A767" s="477"/>
      <c r="B767" s="135"/>
      <c r="C767" s="136"/>
      <c r="D767" s="137"/>
      <c r="E767" s="138"/>
      <c r="F767" s="137"/>
      <c r="G767" s="127"/>
      <c r="H767" s="143"/>
      <c r="I767" s="143"/>
      <c r="K767" s="6"/>
      <c r="L767" s="6"/>
    </row>
    <row r="768" spans="1:12" x14ac:dyDescent="0.2">
      <c r="A768" s="477"/>
      <c r="B768" s="135"/>
      <c r="C768" s="136"/>
      <c r="D768" s="137"/>
      <c r="E768" s="138"/>
      <c r="F768" s="137"/>
      <c r="G768" s="127"/>
      <c r="H768" s="143"/>
      <c r="I768" s="143"/>
      <c r="K768" s="6"/>
      <c r="L768" s="6"/>
    </row>
    <row r="769" spans="1:12" x14ac:dyDescent="0.2">
      <c r="A769" s="477"/>
      <c r="B769" s="135"/>
      <c r="C769" s="136"/>
      <c r="D769" s="137"/>
      <c r="E769" s="138"/>
      <c r="F769" s="137"/>
      <c r="G769" s="127"/>
      <c r="H769" s="143"/>
      <c r="I769" s="143"/>
      <c r="K769" s="6"/>
      <c r="L769" s="6"/>
    </row>
    <row r="770" spans="1:12" x14ac:dyDescent="0.2">
      <c r="A770" s="477"/>
      <c r="B770" s="135"/>
      <c r="C770" s="136"/>
      <c r="D770" s="137"/>
      <c r="E770" s="138"/>
      <c r="F770" s="137"/>
      <c r="G770" s="127"/>
      <c r="H770" s="143"/>
      <c r="I770" s="143"/>
      <c r="K770" s="6"/>
      <c r="L770" s="6"/>
    </row>
    <row r="771" spans="1:12" x14ac:dyDescent="0.2">
      <c r="A771" s="477"/>
      <c r="B771" s="135"/>
      <c r="C771" s="136"/>
      <c r="D771" s="137"/>
      <c r="E771" s="138"/>
      <c r="F771" s="137"/>
      <c r="G771" s="127"/>
      <c r="H771" s="143"/>
      <c r="I771" s="143"/>
      <c r="K771" s="6"/>
      <c r="L771" s="6"/>
    </row>
    <row r="772" spans="1:12" x14ac:dyDescent="0.2">
      <c r="A772" s="477"/>
      <c r="B772" s="135"/>
      <c r="C772" s="136"/>
      <c r="D772" s="137"/>
      <c r="E772" s="138"/>
      <c r="F772" s="137"/>
      <c r="G772" s="127"/>
      <c r="H772" s="143"/>
      <c r="I772" s="143"/>
      <c r="K772" s="6"/>
      <c r="L772" s="6"/>
    </row>
    <row r="773" spans="1:12" x14ac:dyDescent="0.2">
      <c r="A773" s="477"/>
      <c r="B773" s="135"/>
      <c r="C773" s="136"/>
      <c r="D773" s="137"/>
      <c r="E773" s="138"/>
      <c r="F773" s="137"/>
      <c r="G773" s="127"/>
      <c r="H773" s="143"/>
      <c r="I773" s="143"/>
      <c r="K773" s="6"/>
      <c r="L773" s="6"/>
    </row>
    <row r="774" spans="1:12" x14ac:dyDescent="0.2">
      <c r="A774" s="477"/>
      <c r="B774" s="135"/>
      <c r="C774" s="136"/>
      <c r="D774" s="137"/>
      <c r="E774" s="138"/>
      <c r="F774" s="137"/>
      <c r="G774" s="127"/>
      <c r="H774" s="143"/>
      <c r="I774" s="143"/>
      <c r="K774" s="6"/>
      <c r="L774" s="6"/>
    </row>
    <row r="775" spans="1:12" x14ac:dyDescent="0.2">
      <c r="A775" s="477"/>
      <c r="B775" s="135"/>
      <c r="C775" s="136"/>
      <c r="D775" s="137"/>
      <c r="E775" s="138"/>
      <c r="F775" s="137"/>
      <c r="G775" s="127"/>
      <c r="H775" s="143"/>
      <c r="I775" s="143"/>
      <c r="K775" s="6"/>
      <c r="L775" s="6"/>
    </row>
    <row r="776" spans="1:12" x14ac:dyDescent="0.2">
      <c r="A776" s="477"/>
      <c r="B776" s="135"/>
      <c r="C776" s="136"/>
      <c r="D776" s="137"/>
      <c r="E776" s="138"/>
      <c r="F776" s="137"/>
      <c r="G776" s="127"/>
      <c r="H776" s="143"/>
      <c r="I776" s="143"/>
      <c r="K776" s="6"/>
      <c r="L776" s="6"/>
    </row>
    <row r="777" spans="1:12" x14ac:dyDescent="0.2">
      <c r="A777" s="477"/>
      <c r="B777" s="135"/>
      <c r="C777" s="136"/>
      <c r="D777" s="137"/>
      <c r="E777" s="138"/>
      <c r="F777" s="137"/>
      <c r="G777" s="127"/>
      <c r="H777" s="143"/>
      <c r="I777" s="143"/>
      <c r="K777" s="6"/>
      <c r="L777" s="6"/>
    </row>
    <row r="778" spans="1:12" x14ac:dyDescent="0.2">
      <c r="A778" s="477"/>
      <c r="B778" s="135"/>
      <c r="C778" s="136"/>
      <c r="D778" s="137"/>
      <c r="E778" s="138"/>
      <c r="F778" s="137"/>
      <c r="G778" s="127"/>
      <c r="H778" s="143"/>
      <c r="I778" s="143"/>
      <c r="K778" s="6"/>
      <c r="L778" s="6"/>
    </row>
    <row r="779" spans="1:12" x14ac:dyDescent="0.2">
      <c r="A779" s="477"/>
      <c r="B779" s="135"/>
      <c r="C779" s="136"/>
      <c r="D779" s="137"/>
      <c r="E779" s="138"/>
      <c r="F779" s="137"/>
      <c r="G779" s="127"/>
      <c r="H779" s="143"/>
      <c r="I779" s="143"/>
      <c r="K779" s="6"/>
      <c r="L779" s="6"/>
    </row>
    <row r="780" spans="1:12" x14ac:dyDescent="0.2">
      <c r="A780" s="477"/>
      <c r="B780" s="135"/>
      <c r="C780" s="136"/>
      <c r="D780" s="137"/>
      <c r="E780" s="138"/>
      <c r="F780" s="137"/>
      <c r="G780" s="127"/>
      <c r="H780" s="143"/>
      <c r="I780" s="143"/>
      <c r="K780" s="6"/>
      <c r="L780" s="6"/>
    </row>
    <row r="781" spans="1:12" x14ac:dyDescent="0.2">
      <c r="A781" s="477"/>
      <c r="B781" s="135"/>
      <c r="C781" s="136"/>
      <c r="D781" s="137"/>
      <c r="E781" s="138"/>
      <c r="F781" s="137"/>
      <c r="G781" s="127"/>
      <c r="H781" s="143"/>
      <c r="I781" s="143"/>
      <c r="K781" s="6"/>
      <c r="L781" s="6"/>
    </row>
    <row r="782" spans="1:12" x14ac:dyDescent="0.2">
      <c r="A782" s="477"/>
      <c r="B782" s="135"/>
      <c r="C782" s="136"/>
      <c r="D782" s="137"/>
      <c r="E782" s="138"/>
      <c r="F782" s="137"/>
      <c r="G782" s="127"/>
      <c r="H782" s="143"/>
      <c r="I782" s="143"/>
      <c r="K782" s="6"/>
      <c r="L782" s="6"/>
    </row>
    <row r="783" spans="1:12" x14ac:dyDescent="0.2">
      <c r="A783" s="477"/>
      <c r="B783" s="135"/>
      <c r="C783" s="136"/>
      <c r="D783" s="137"/>
      <c r="E783" s="138"/>
      <c r="F783" s="137"/>
      <c r="G783" s="127"/>
      <c r="H783" s="143"/>
      <c r="I783" s="143"/>
      <c r="K783" s="6"/>
      <c r="L783" s="6"/>
    </row>
    <row r="784" spans="1:12" x14ac:dyDescent="0.2">
      <c r="A784" s="477"/>
      <c r="B784" s="135"/>
      <c r="C784" s="136"/>
      <c r="D784" s="137"/>
      <c r="E784" s="138"/>
      <c r="F784" s="137"/>
      <c r="G784" s="127"/>
      <c r="H784" s="143"/>
      <c r="I784" s="143"/>
      <c r="K784" s="6"/>
      <c r="L784" s="6"/>
    </row>
    <row r="785" spans="1:12" x14ac:dyDescent="0.2">
      <c r="A785" s="477"/>
      <c r="B785" s="135"/>
      <c r="C785" s="136"/>
      <c r="D785" s="137"/>
      <c r="E785" s="138"/>
      <c r="F785" s="137"/>
      <c r="G785" s="127"/>
      <c r="H785" s="143"/>
      <c r="I785" s="143"/>
      <c r="K785" s="6"/>
      <c r="L785" s="6"/>
    </row>
    <row r="786" spans="1:12" x14ac:dyDescent="0.2">
      <c r="A786" s="477"/>
      <c r="B786" s="135"/>
      <c r="C786" s="136"/>
      <c r="D786" s="137"/>
      <c r="E786" s="138"/>
      <c r="F786" s="137"/>
      <c r="G786" s="127"/>
      <c r="H786" s="143"/>
      <c r="I786" s="143"/>
      <c r="K786" s="6"/>
      <c r="L786" s="6"/>
    </row>
    <row r="787" spans="1:12" x14ac:dyDescent="0.2">
      <c r="A787" s="477"/>
      <c r="B787" s="135"/>
      <c r="C787" s="136"/>
      <c r="D787" s="137"/>
      <c r="E787" s="138"/>
      <c r="F787" s="137"/>
      <c r="G787" s="127"/>
      <c r="H787" s="143"/>
      <c r="I787" s="143"/>
      <c r="K787" s="6"/>
      <c r="L787" s="6"/>
    </row>
    <row r="788" spans="1:12" x14ac:dyDescent="0.2">
      <c r="A788" s="477"/>
      <c r="B788" s="135"/>
      <c r="C788" s="136"/>
      <c r="D788" s="137"/>
      <c r="E788" s="138"/>
      <c r="F788" s="137"/>
      <c r="G788" s="127"/>
      <c r="H788" s="143"/>
      <c r="I788" s="143"/>
      <c r="K788" s="6"/>
      <c r="L788" s="6"/>
    </row>
    <row r="789" spans="1:12" x14ac:dyDescent="0.2">
      <c r="A789" s="477"/>
      <c r="B789" s="135"/>
      <c r="C789" s="136"/>
      <c r="D789" s="137"/>
      <c r="E789" s="138"/>
      <c r="F789" s="137"/>
      <c r="G789" s="127"/>
      <c r="H789" s="143"/>
      <c r="I789" s="143"/>
      <c r="K789" s="6"/>
      <c r="L789" s="6"/>
    </row>
    <row r="790" spans="1:12" x14ac:dyDescent="0.2">
      <c r="A790" s="477"/>
      <c r="B790" s="135"/>
      <c r="C790" s="136"/>
      <c r="D790" s="137"/>
      <c r="E790" s="138"/>
      <c r="F790" s="137"/>
      <c r="G790" s="127"/>
      <c r="H790" s="143"/>
      <c r="I790" s="143"/>
      <c r="K790" s="6"/>
      <c r="L790" s="6"/>
    </row>
    <row r="791" spans="1:12" x14ac:dyDescent="0.2">
      <c r="A791" s="477"/>
      <c r="B791" s="135"/>
      <c r="C791" s="136"/>
      <c r="D791" s="137"/>
      <c r="E791" s="138"/>
      <c r="F791" s="137"/>
      <c r="G791" s="127"/>
      <c r="H791" s="143"/>
      <c r="I791" s="143"/>
      <c r="K791" s="6"/>
      <c r="L791" s="6"/>
    </row>
    <row r="792" spans="1:12" x14ac:dyDescent="0.2">
      <c r="A792" s="477"/>
      <c r="B792" s="135"/>
      <c r="C792" s="136"/>
      <c r="D792" s="137"/>
      <c r="E792" s="138"/>
      <c r="F792" s="137"/>
      <c r="G792" s="127"/>
      <c r="H792" s="143"/>
      <c r="I792" s="143"/>
      <c r="K792" s="6"/>
      <c r="L792" s="6"/>
    </row>
    <row r="793" spans="1:12" x14ac:dyDescent="0.2">
      <c r="A793" s="477"/>
      <c r="B793" s="135"/>
      <c r="C793" s="136"/>
      <c r="D793" s="137"/>
      <c r="E793" s="138"/>
      <c r="F793" s="137"/>
      <c r="G793" s="127"/>
      <c r="H793" s="143"/>
      <c r="I793" s="143"/>
      <c r="K793" s="6"/>
      <c r="L793" s="6"/>
    </row>
    <row r="794" spans="1:12" x14ac:dyDescent="0.2">
      <c r="A794" s="477"/>
      <c r="B794" s="135"/>
      <c r="C794" s="136"/>
      <c r="D794" s="137"/>
      <c r="E794" s="138"/>
      <c r="F794" s="137"/>
      <c r="G794" s="127"/>
      <c r="H794" s="143"/>
      <c r="I794" s="143"/>
      <c r="K794" s="6"/>
      <c r="L794" s="6"/>
    </row>
    <row r="795" spans="1:12" x14ac:dyDescent="0.2">
      <c r="A795" s="477"/>
      <c r="B795" s="135"/>
      <c r="C795" s="136"/>
      <c r="D795" s="137"/>
      <c r="E795" s="138"/>
      <c r="F795" s="137"/>
      <c r="G795" s="127"/>
      <c r="H795" s="143"/>
      <c r="I795" s="143"/>
      <c r="K795" s="6"/>
      <c r="L795" s="6"/>
    </row>
    <row r="796" spans="1:12" x14ac:dyDescent="0.2">
      <c r="A796" s="477"/>
      <c r="B796" s="135"/>
      <c r="C796" s="136"/>
      <c r="D796" s="137"/>
      <c r="E796" s="138"/>
      <c r="F796" s="137"/>
      <c r="G796" s="127"/>
      <c r="H796" s="143"/>
      <c r="I796" s="143"/>
      <c r="K796" s="6"/>
      <c r="L796" s="6"/>
    </row>
    <row r="797" spans="1:12" x14ac:dyDescent="0.2">
      <c r="A797" s="477"/>
      <c r="B797" s="135"/>
      <c r="C797" s="136"/>
      <c r="D797" s="137"/>
      <c r="E797" s="138"/>
      <c r="F797" s="137"/>
      <c r="G797" s="127"/>
      <c r="H797" s="143"/>
      <c r="I797" s="143"/>
      <c r="K797" s="6"/>
      <c r="L797" s="6"/>
    </row>
    <row r="798" spans="1:12" x14ac:dyDescent="0.2">
      <c r="A798" s="477"/>
      <c r="B798" s="135"/>
      <c r="C798" s="136"/>
      <c r="D798" s="137"/>
      <c r="E798" s="138"/>
      <c r="F798" s="137"/>
      <c r="G798" s="127"/>
      <c r="H798" s="143"/>
      <c r="I798" s="143"/>
      <c r="K798" s="6"/>
      <c r="L798" s="6"/>
    </row>
    <row r="799" spans="1:12" x14ac:dyDescent="0.2">
      <c r="A799" s="477"/>
      <c r="B799" s="135"/>
      <c r="C799" s="136"/>
      <c r="D799" s="137"/>
      <c r="E799" s="138"/>
      <c r="F799" s="137"/>
      <c r="G799" s="127"/>
      <c r="H799" s="143"/>
      <c r="I799" s="143"/>
      <c r="K799" s="6"/>
      <c r="L799" s="6"/>
    </row>
    <row r="800" spans="1:12" x14ac:dyDescent="0.2">
      <c r="A800" s="477"/>
      <c r="B800" s="135"/>
      <c r="C800" s="136"/>
      <c r="D800" s="137"/>
      <c r="E800" s="138"/>
      <c r="F800" s="137"/>
      <c r="G800" s="127"/>
      <c r="H800" s="143"/>
      <c r="I800" s="143"/>
      <c r="K800" s="6"/>
      <c r="L800" s="6"/>
    </row>
    <row r="801" spans="1:12" x14ac:dyDescent="0.2">
      <c r="A801" s="477"/>
      <c r="B801" s="135"/>
      <c r="C801" s="136"/>
      <c r="D801" s="137"/>
      <c r="E801" s="138"/>
      <c r="F801" s="137"/>
      <c r="G801" s="127"/>
      <c r="H801" s="143"/>
      <c r="I801" s="143"/>
      <c r="K801" s="6"/>
      <c r="L801" s="6"/>
    </row>
    <row r="802" spans="1:12" x14ac:dyDescent="0.2">
      <c r="A802" s="477"/>
      <c r="B802" s="135"/>
      <c r="C802" s="136"/>
      <c r="D802" s="137"/>
      <c r="E802" s="138"/>
      <c r="F802" s="137"/>
      <c r="G802" s="127"/>
      <c r="H802" s="143"/>
      <c r="I802" s="143"/>
      <c r="K802" s="6"/>
      <c r="L802" s="6"/>
    </row>
    <row r="803" spans="1:12" x14ac:dyDescent="0.2">
      <c r="A803" s="477"/>
      <c r="B803" s="135"/>
      <c r="C803" s="136"/>
      <c r="D803" s="137"/>
      <c r="E803" s="138"/>
      <c r="F803" s="137"/>
      <c r="G803" s="127"/>
      <c r="H803" s="143"/>
      <c r="I803" s="143"/>
      <c r="K803" s="6"/>
      <c r="L803" s="6"/>
    </row>
    <row r="804" spans="1:12" x14ac:dyDescent="0.2">
      <c r="A804" s="477"/>
      <c r="B804" s="135"/>
      <c r="C804" s="136"/>
      <c r="D804" s="137"/>
      <c r="E804" s="138"/>
      <c r="F804" s="137"/>
      <c r="G804" s="127"/>
      <c r="H804" s="143"/>
      <c r="I804" s="143"/>
      <c r="K804" s="6"/>
      <c r="L804" s="6"/>
    </row>
    <row r="805" spans="1:12" x14ac:dyDescent="0.2">
      <c r="A805" s="477"/>
      <c r="B805" s="135"/>
      <c r="C805" s="136"/>
      <c r="D805" s="137"/>
      <c r="E805" s="138"/>
      <c r="F805" s="137"/>
      <c r="G805" s="127"/>
      <c r="H805" s="143"/>
      <c r="I805" s="143"/>
      <c r="K805" s="6"/>
      <c r="L805" s="6"/>
    </row>
    <row r="806" spans="1:12" x14ac:dyDescent="0.2">
      <c r="A806" s="477"/>
      <c r="B806" s="135"/>
      <c r="C806" s="136"/>
      <c r="D806" s="137"/>
      <c r="E806" s="138"/>
      <c r="F806" s="137"/>
      <c r="G806" s="127"/>
      <c r="H806" s="143"/>
      <c r="I806" s="143"/>
      <c r="K806" s="6"/>
      <c r="L806" s="6"/>
    </row>
    <row r="807" spans="1:12" x14ac:dyDescent="0.2">
      <c r="A807" s="477"/>
      <c r="B807" s="135"/>
      <c r="C807" s="136"/>
      <c r="D807" s="137"/>
      <c r="E807" s="138"/>
      <c r="F807" s="137"/>
      <c r="G807" s="127"/>
      <c r="H807" s="143"/>
      <c r="I807" s="143"/>
      <c r="K807" s="6"/>
      <c r="L807" s="6"/>
    </row>
    <row r="808" spans="1:12" x14ac:dyDescent="0.2">
      <c r="A808" s="477"/>
      <c r="B808" s="135"/>
      <c r="C808" s="136"/>
      <c r="D808" s="137"/>
      <c r="E808" s="138"/>
      <c r="F808" s="137"/>
      <c r="G808" s="127"/>
      <c r="H808" s="143"/>
      <c r="I808" s="143"/>
      <c r="K808" s="6"/>
      <c r="L808" s="6"/>
    </row>
    <row r="809" spans="1:12" x14ac:dyDescent="0.2">
      <c r="A809" s="477"/>
      <c r="B809" s="135"/>
      <c r="C809" s="136"/>
      <c r="D809" s="137"/>
      <c r="E809" s="138"/>
      <c r="F809" s="137"/>
      <c r="G809" s="127"/>
      <c r="H809" s="143"/>
      <c r="I809" s="143"/>
      <c r="K809" s="6"/>
      <c r="L809" s="6"/>
    </row>
    <row r="810" spans="1:12" x14ac:dyDescent="0.2">
      <c r="A810" s="477"/>
      <c r="B810" s="135"/>
      <c r="C810" s="136"/>
      <c r="D810" s="137"/>
      <c r="E810" s="138"/>
      <c r="F810" s="137"/>
      <c r="G810" s="127"/>
      <c r="H810" s="143"/>
      <c r="I810" s="143"/>
      <c r="K810" s="6"/>
      <c r="L810" s="6"/>
    </row>
    <row r="811" spans="1:12" x14ac:dyDescent="0.2">
      <c r="A811" s="477"/>
      <c r="B811" s="135"/>
      <c r="C811" s="136"/>
      <c r="D811" s="137"/>
      <c r="E811" s="138"/>
      <c r="F811" s="137"/>
      <c r="G811" s="127"/>
      <c r="H811" s="143"/>
      <c r="I811" s="143"/>
      <c r="K811" s="6"/>
      <c r="L811" s="6"/>
    </row>
    <row r="812" spans="1:12" x14ac:dyDescent="0.2">
      <c r="A812" s="477"/>
      <c r="B812" s="135"/>
      <c r="C812" s="136"/>
      <c r="D812" s="137"/>
      <c r="E812" s="138"/>
      <c r="F812" s="137"/>
      <c r="G812" s="127"/>
      <c r="H812" s="143"/>
      <c r="I812" s="143"/>
      <c r="K812" s="6"/>
      <c r="L812" s="6"/>
    </row>
    <row r="813" spans="1:12" x14ac:dyDescent="0.2">
      <c r="A813" s="477"/>
      <c r="B813" s="135"/>
      <c r="C813" s="136"/>
      <c r="D813" s="137"/>
      <c r="E813" s="138"/>
      <c r="F813" s="137"/>
      <c r="G813" s="127"/>
      <c r="H813" s="143"/>
      <c r="I813" s="143"/>
      <c r="K813" s="6"/>
      <c r="L813" s="6"/>
    </row>
    <row r="814" spans="1:12" x14ac:dyDescent="0.2">
      <c r="A814" s="477"/>
      <c r="B814" s="135"/>
      <c r="C814" s="136"/>
      <c r="D814" s="137"/>
      <c r="E814" s="138"/>
      <c r="F814" s="137"/>
      <c r="G814" s="127"/>
      <c r="H814" s="143"/>
      <c r="I814" s="143"/>
      <c r="K814" s="6"/>
      <c r="L814" s="6"/>
    </row>
    <row r="815" spans="1:12" x14ac:dyDescent="0.2">
      <c r="A815" s="477"/>
      <c r="B815" s="135"/>
      <c r="C815" s="136"/>
      <c r="D815" s="137"/>
      <c r="E815" s="138"/>
      <c r="F815" s="137"/>
      <c r="G815" s="127"/>
      <c r="H815" s="143"/>
      <c r="I815" s="143"/>
      <c r="K815" s="6"/>
      <c r="L815" s="6"/>
    </row>
    <row r="816" spans="1:12" x14ac:dyDescent="0.2">
      <c r="A816" s="477"/>
      <c r="B816" s="135"/>
      <c r="C816" s="136"/>
      <c r="D816" s="137"/>
      <c r="E816" s="138"/>
      <c r="F816" s="137"/>
      <c r="G816" s="127"/>
      <c r="H816" s="143"/>
      <c r="I816" s="143"/>
      <c r="K816" s="6"/>
      <c r="L816" s="6"/>
    </row>
    <row r="817" spans="1:12" x14ac:dyDescent="0.2">
      <c r="A817" s="477"/>
      <c r="B817" s="135"/>
      <c r="C817" s="136"/>
      <c r="D817" s="137"/>
      <c r="E817" s="138"/>
      <c r="F817" s="137"/>
      <c r="G817" s="127"/>
      <c r="H817" s="143"/>
      <c r="I817" s="143"/>
      <c r="K817" s="6"/>
      <c r="L817" s="6"/>
    </row>
    <row r="818" spans="1:12" x14ac:dyDescent="0.2">
      <c r="A818" s="477"/>
      <c r="B818" s="135"/>
      <c r="C818" s="136"/>
      <c r="D818" s="137"/>
      <c r="E818" s="138"/>
      <c r="F818" s="137"/>
      <c r="G818" s="127"/>
      <c r="H818" s="143"/>
      <c r="I818" s="143"/>
      <c r="K818" s="6"/>
      <c r="L818" s="6"/>
    </row>
    <row r="819" spans="1:12" x14ac:dyDescent="0.2">
      <c r="A819" s="477"/>
      <c r="B819" s="135"/>
      <c r="C819" s="136"/>
      <c r="D819" s="137"/>
      <c r="E819" s="138"/>
      <c r="F819" s="137"/>
      <c r="G819" s="127"/>
      <c r="H819" s="143"/>
      <c r="I819" s="143"/>
      <c r="K819" s="6"/>
      <c r="L819" s="6"/>
    </row>
    <row r="820" spans="1:12" x14ac:dyDescent="0.2">
      <c r="A820" s="477"/>
      <c r="B820" s="135"/>
      <c r="C820" s="136"/>
      <c r="D820" s="137"/>
      <c r="E820" s="138"/>
      <c r="F820" s="137"/>
      <c r="G820" s="127"/>
      <c r="H820" s="143"/>
      <c r="I820" s="143"/>
      <c r="K820" s="6"/>
      <c r="L820" s="6"/>
    </row>
    <row r="821" spans="1:12" x14ac:dyDescent="0.2">
      <c r="A821" s="477"/>
      <c r="B821" s="135"/>
      <c r="C821" s="136"/>
      <c r="D821" s="137"/>
      <c r="E821" s="138"/>
      <c r="F821" s="137"/>
      <c r="G821" s="127"/>
      <c r="H821" s="143"/>
      <c r="I821" s="143"/>
      <c r="K821" s="6"/>
      <c r="L821" s="6"/>
    </row>
    <row r="822" spans="1:12" x14ac:dyDescent="0.2">
      <c r="A822" s="477"/>
      <c r="B822" s="135"/>
      <c r="C822" s="136"/>
      <c r="D822" s="137"/>
      <c r="E822" s="138"/>
      <c r="F822" s="137"/>
      <c r="G822" s="127"/>
      <c r="H822" s="143"/>
      <c r="I822" s="143"/>
      <c r="K822" s="6"/>
      <c r="L822" s="6"/>
    </row>
    <row r="823" spans="1:12" x14ac:dyDescent="0.2">
      <c r="A823" s="477"/>
      <c r="B823" s="135"/>
      <c r="C823" s="136"/>
      <c r="D823" s="137"/>
      <c r="E823" s="138"/>
      <c r="F823" s="137"/>
      <c r="G823" s="127"/>
      <c r="H823" s="143"/>
      <c r="I823" s="143"/>
      <c r="K823" s="6"/>
      <c r="L823" s="6"/>
    </row>
    <row r="824" spans="1:12" x14ac:dyDescent="0.2">
      <c r="A824" s="477"/>
      <c r="B824" s="135"/>
      <c r="C824" s="136"/>
      <c r="D824" s="137"/>
      <c r="E824" s="138"/>
      <c r="F824" s="137"/>
      <c r="G824" s="127"/>
      <c r="H824" s="143"/>
      <c r="I824" s="143"/>
      <c r="K824" s="6"/>
      <c r="L824" s="6"/>
    </row>
    <row r="825" spans="1:12" x14ac:dyDescent="0.2">
      <c r="A825" s="477"/>
      <c r="B825" s="135"/>
      <c r="C825" s="136"/>
      <c r="D825" s="137"/>
      <c r="E825" s="138"/>
      <c r="F825" s="137"/>
      <c r="G825" s="127"/>
      <c r="H825" s="143"/>
      <c r="I825" s="143"/>
      <c r="K825" s="6"/>
      <c r="L825" s="6"/>
    </row>
    <row r="826" spans="1:12" x14ac:dyDescent="0.2">
      <c r="A826" s="477"/>
      <c r="B826" s="135"/>
      <c r="C826" s="136"/>
      <c r="D826" s="137"/>
      <c r="E826" s="138"/>
      <c r="F826" s="137"/>
      <c r="G826" s="127"/>
      <c r="H826" s="143"/>
      <c r="I826" s="143"/>
      <c r="K826" s="6"/>
      <c r="L826" s="6"/>
    </row>
    <row r="827" spans="1:12" x14ac:dyDescent="0.2">
      <c r="A827" s="477"/>
      <c r="B827" s="135"/>
      <c r="C827" s="136"/>
      <c r="D827" s="137"/>
      <c r="E827" s="138"/>
      <c r="F827" s="137"/>
      <c r="G827" s="127"/>
      <c r="H827" s="143"/>
      <c r="I827" s="143"/>
      <c r="K827" s="6"/>
      <c r="L827" s="6"/>
    </row>
    <row r="828" spans="1:12" x14ac:dyDescent="0.2">
      <c r="A828" s="477"/>
      <c r="B828" s="135"/>
      <c r="C828" s="136"/>
      <c r="D828" s="137"/>
      <c r="E828" s="138"/>
      <c r="F828" s="137"/>
      <c r="G828" s="127"/>
      <c r="H828" s="143"/>
      <c r="I828" s="143"/>
      <c r="K828" s="6"/>
      <c r="L828" s="6"/>
    </row>
    <row r="829" spans="1:12" x14ac:dyDescent="0.2">
      <c r="A829" s="477"/>
      <c r="B829" s="135"/>
      <c r="C829" s="136"/>
      <c r="D829" s="137"/>
      <c r="E829" s="138"/>
      <c r="F829" s="137"/>
      <c r="G829" s="127"/>
      <c r="H829" s="143"/>
      <c r="I829" s="143"/>
      <c r="K829" s="6"/>
      <c r="L829" s="6"/>
    </row>
    <row r="830" spans="1:12" x14ac:dyDescent="0.2">
      <c r="A830" s="477"/>
      <c r="B830" s="135"/>
      <c r="C830" s="136"/>
      <c r="D830" s="137"/>
      <c r="E830" s="138"/>
      <c r="F830" s="137"/>
      <c r="G830" s="127"/>
      <c r="H830" s="143"/>
      <c r="I830" s="143"/>
      <c r="K830" s="6"/>
      <c r="L830" s="6"/>
    </row>
    <row r="831" spans="1:12" x14ac:dyDescent="0.2">
      <c r="A831" s="477"/>
      <c r="B831" s="135"/>
      <c r="C831" s="136"/>
      <c r="D831" s="137"/>
      <c r="E831" s="138"/>
      <c r="F831" s="137"/>
      <c r="G831" s="127"/>
      <c r="H831" s="143"/>
      <c r="I831" s="143"/>
      <c r="K831" s="6"/>
      <c r="L831" s="6"/>
    </row>
    <row r="832" spans="1:12" x14ac:dyDescent="0.2">
      <c r="A832" s="477"/>
      <c r="B832" s="135"/>
      <c r="C832" s="136"/>
      <c r="D832" s="137"/>
      <c r="E832" s="138"/>
      <c r="F832" s="137"/>
      <c r="G832" s="127"/>
      <c r="H832" s="143"/>
      <c r="I832" s="143"/>
      <c r="K832" s="6"/>
      <c r="L832" s="6"/>
    </row>
    <row r="833" spans="1:12" x14ac:dyDescent="0.2">
      <c r="A833" s="477"/>
      <c r="B833" s="135"/>
      <c r="C833" s="136"/>
      <c r="D833" s="137"/>
      <c r="E833" s="138"/>
      <c r="F833" s="137"/>
      <c r="G833" s="127"/>
      <c r="H833" s="143"/>
      <c r="I833" s="143"/>
      <c r="K833" s="6"/>
      <c r="L833" s="6"/>
    </row>
    <row r="834" spans="1:12" x14ac:dyDescent="0.2">
      <c r="A834" s="477"/>
      <c r="B834" s="135"/>
      <c r="C834" s="136"/>
      <c r="D834" s="137"/>
      <c r="E834" s="138"/>
      <c r="F834" s="137"/>
      <c r="G834" s="127"/>
      <c r="H834" s="143"/>
      <c r="I834" s="143"/>
      <c r="K834" s="6"/>
      <c r="L834" s="6"/>
    </row>
    <row r="835" spans="1:12" x14ac:dyDescent="0.2">
      <c r="A835" s="477"/>
      <c r="B835" s="135"/>
      <c r="C835" s="136"/>
      <c r="D835" s="137"/>
      <c r="E835" s="138"/>
      <c r="F835" s="137"/>
      <c r="G835" s="127"/>
      <c r="H835" s="143"/>
      <c r="I835" s="143"/>
      <c r="K835" s="6"/>
      <c r="L835" s="6"/>
    </row>
    <row r="836" spans="1:12" x14ac:dyDescent="0.2">
      <c r="A836" s="477"/>
      <c r="B836" s="135"/>
      <c r="C836" s="136"/>
      <c r="D836" s="137"/>
      <c r="E836" s="138"/>
      <c r="F836" s="137"/>
      <c r="G836" s="127"/>
      <c r="H836" s="143"/>
      <c r="I836" s="143"/>
      <c r="K836" s="6"/>
      <c r="L836" s="6"/>
    </row>
    <row r="837" spans="1:12" x14ac:dyDescent="0.2">
      <c r="A837" s="477"/>
      <c r="B837" s="135"/>
      <c r="C837" s="136"/>
      <c r="D837" s="137"/>
      <c r="E837" s="138"/>
      <c r="F837" s="137"/>
      <c r="G837" s="127"/>
      <c r="H837" s="143"/>
      <c r="I837" s="143"/>
      <c r="K837" s="6"/>
      <c r="L837" s="6"/>
    </row>
    <row r="838" spans="1:12" x14ac:dyDescent="0.2">
      <c r="A838" s="477"/>
      <c r="B838" s="135"/>
      <c r="C838" s="136"/>
      <c r="D838" s="137"/>
      <c r="E838" s="138"/>
      <c r="F838" s="137"/>
      <c r="G838" s="127"/>
      <c r="H838" s="143"/>
      <c r="I838" s="143"/>
      <c r="K838" s="6"/>
      <c r="L838" s="6"/>
    </row>
    <row r="839" spans="1:12" x14ac:dyDescent="0.2">
      <c r="A839" s="477"/>
      <c r="B839" s="135"/>
      <c r="C839" s="136"/>
      <c r="D839" s="137"/>
      <c r="E839" s="138"/>
      <c r="F839" s="137"/>
      <c r="G839" s="127"/>
      <c r="H839" s="143"/>
      <c r="I839" s="143"/>
      <c r="K839" s="6"/>
      <c r="L839" s="6"/>
    </row>
    <row r="840" spans="1:12" x14ac:dyDescent="0.2">
      <c r="A840" s="477"/>
      <c r="B840" s="135"/>
      <c r="C840" s="136"/>
      <c r="D840" s="137"/>
      <c r="E840" s="138"/>
      <c r="F840" s="137"/>
      <c r="G840" s="127"/>
      <c r="H840" s="143"/>
      <c r="I840" s="143"/>
      <c r="K840" s="6"/>
      <c r="L840" s="6"/>
    </row>
    <row r="841" spans="1:12" x14ac:dyDescent="0.2">
      <c r="A841" s="477"/>
      <c r="B841" s="135"/>
      <c r="C841" s="136"/>
      <c r="D841" s="137"/>
      <c r="E841" s="138"/>
      <c r="F841" s="137"/>
      <c r="G841" s="127"/>
      <c r="H841" s="143"/>
      <c r="I841" s="143"/>
      <c r="K841" s="6"/>
      <c r="L841" s="6"/>
    </row>
    <row r="842" spans="1:12" x14ac:dyDescent="0.2">
      <c r="A842" s="477"/>
      <c r="B842" s="135"/>
      <c r="C842" s="136"/>
      <c r="D842" s="137"/>
      <c r="E842" s="138"/>
      <c r="F842" s="137"/>
      <c r="G842" s="127"/>
      <c r="H842" s="143"/>
      <c r="I842" s="143"/>
      <c r="K842" s="6"/>
      <c r="L842" s="6"/>
    </row>
    <row r="843" spans="1:12" x14ac:dyDescent="0.2">
      <c r="A843" s="477"/>
      <c r="B843" s="135"/>
      <c r="C843" s="136"/>
      <c r="D843" s="137"/>
      <c r="E843" s="138"/>
      <c r="F843" s="137"/>
      <c r="G843" s="127"/>
      <c r="H843" s="143"/>
      <c r="I843" s="143"/>
      <c r="K843" s="6"/>
      <c r="L843" s="6"/>
    </row>
    <row r="844" spans="1:12" x14ac:dyDescent="0.2">
      <c r="A844" s="477"/>
      <c r="B844" s="135"/>
      <c r="C844" s="136"/>
      <c r="D844" s="137"/>
      <c r="E844" s="138"/>
      <c r="F844" s="137"/>
      <c r="G844" s="127"/>
      <c r="H844" s="143"/>
      <c r="I844" s="143"/>
      <c r="K844" s="6"/>
      <c r="L844" s="6"/>
    </row>
    <row r="845" spans="1:12" x14ac:dyDescent="0.2">
      <c r="A845" s="477"/>
      <c r="B845" s="135"/>
      <c r="C845" s="136"/>
      <c r="D845" s="137"/>
      <c r="E845" s="138"/>
      <c r="F845" s="137"/>
      <c r="G845" s="127"/>
      <c r="H845" s="143"/>
      <c r="I845" s="143"/>
      <c r="K845" s="6"/>
      <c r="L845" s="6"/>
    </row>
    <row r="846" spans="1:12" x14ac:dyDescent="0.2">
      <c r="A846" s="477"/>
      <c r="B846" s="135"/>
      <c r="C846" s="136"/>
      <c r="D846" s="137"/>
      <c r="E846" s="138"/>
      <c r="F846" s="137"/>
      <c r="G846" s="127"/>
      <c r="H846" s="143"/>
      <c r="I846" s="143"/>
      <c r="K846" s="6"/>
      <c r="L846" s="6"/>
    </row>
    <row r="847" spans="1:12" x14ac:dyDescent="0.2">
      <c r="A847" s="477"/>
      <c r="B847" s="135"/>
      <c r="C847" s="136"/>
      <c r="D847" s="137"/>
      <c r="E847" s="138"/>
      <c r="F847" s="137"/>
      <c r="G847" s="127"/>
      <c r="H847" s="143"/>
      <c r="I847" s="143"/>
      <c r="K847" s="6"/>
      <c r="L847" s="6"/>
    </row>
    <row r="848" spans="1:12" x14ac:dyDescent="0.2">
      <c r="A848" s="477"/>
      <c r="B848" s="135"/>
      <c r="C848" s="136"/>
      <c r="D848" s="137"/>
      <c r="E848" s="138"/>
      <c r="F848" s="137"/>
      <c r="G848" s="127"/>
      <c r="H848" s="143"/>
      <c r="I848" s="143"/>
      <c r="K848" s="6"/>
      <c r="L848" s="6"/>
    </row>
    <row r="849" spans="1:12" x14ac:dyDescent="0.2">
      <c r="A849" s="477"/>
      <c r="B849" s="135"/>
      <c r="C849" s="136"/>
      <c r="D849" s="137"/>
      <c r="E849" s="138"/>
      <c r="F849" s="137"/>
      <c r="G849" s="127"/>
      <c r="H849" s="143"/>
      <c r="I849" s="143"/>
      <c r="K849" s="6"/>
      <c r="L849" s="6"/>
    </row>
    <row r="850" spans="1:12" x14ac:dyDescent="0.2">
      <c r="A850" s="477"/>
      <c r="B850" s="135"/>
      <c r="C850" s="136"/>
      <c r="D850" s="137"/>
      <c r="E850" s="138"/>
      <c r="F850" s="137"/>
      <c r="G850" s="127"/>
      <c r="H850" s="143"/>
      <c r="I850" s="143"/>
      <c r="K850" s="6"/>
      <c r="L850" s="6"/>
    </row>
    <row r="851" spans="1:12" x14ac:dyDescent="0.2">
      <c r="A851" s="477"/>
      <c r="B851" s="135"/>
      <c r="C851" s="136"/>
      <c r="D851" s="137"/>
      <c r="E851" s="138"/>
      <c r="F851" s="137"/>
      <c r="G851" s="127"/>
      <c r="H851" s="143"/>
      <c r="I851" s="143"/>
      <c r="K851" s="6"/>
      <c r="L851" s="6"/>
    </row>
    <row r="852" spans="1:12" x14ac:dyDescent="0.2">
      <c r="A852" s="477"/>
      <c r="B852" s="135"/>
      <c r="C852" s="136"/>
      <c r="D852" s="137"/>
      <c r="E852" s="138"/>
      <c r="F852" s="137"/>
      <c r="G852" s="127"/>
      <c r="H852" s="143"/>
      <c r="I852" s="143"/>
      <c r="K852" s="6"/>
      <c r="L852" s="6"/>
    </row>
    <row r="853" spans="1:12" x14ac:dyDescent="0.2">
      <c r="A853" s="477"/>
      <c r="B853" s="135"/>
      <c r="C853" s="136"/>
      <c r="D853" s="137"/>
      <c r="E853" s="138"/>
      <c r="F853" s="137"/>
      <c r="G853" s="127"/>
      <c r="H853" s="143"/>
      <c r="I853" s="143"/>
      <c r="K853" s="6"/>
      <c r="L853" s="6"/>
    </row>
    <row r="854" spans="1:12" x14ac:dyDescent="0.2">
      <c r="A854" s="477"/>
      <c r="B854" s="135"/>
      <c r="C854" s="136"/>
      <c r="D854" s="137"/>
      <c r="E854" s="138"/>
      <c r="F854" s="137"/>
      <c r="G854" s="127"/>
      <c r="H854" s="143"/>
      <c r="I854" s="143"/>
      <c r="K854" s="6"/>
      <c r="L854" s="6"/>
    </row>
    <row r="855" spans="1:12" x14ac:dyDescent="0.2">
      <c r="A855" s="477"/>
      <c r="B855" s="135"/>
      <c r="C855" s="136"/>
      <c r="D855" s="137"/>
      <c r="E855" s="138"/>
      <c r="F855" s="137"/>
      <c r="G855" s="127"/>
      <c r="H855" s="143"/>
      <c r="I855" s="143"/>
      <c r="K855" s="6"/>
      <c r="L855" s="6"/>
    </row>
    <row r="856" spans="1:12" x14ac:dyDescent="0.2">
      <c r="A856" s="477"/>
      <c r="B856" s="135"/>
      <c r="C856" s="136"/>
      <c r="D856" s="137"/>
      <c r="E856" s="138"/>
      <c r="F856" s="137"/>
      <c r="G856" s="127"/>
      <c r="H856" s="143"/>
      <c r="I856" s="143"/>
      <c r="K856" s="6"/>
      <c r="L856" s="6"/>
    </row>
    <row r="857" spans="1:12" x14ac:dyDescent="0.2">
      <c r="A857" s="477"/>
      <c r="B857" s="135"/>
      <c r="C857" s="136"/>
      <c r="D857" s="137"/>
      <c r="E857" s="138"/>
      <c r="F857" s="137"/>
      <c r="G857" s="127"/>
      <c r="H857" s="143"/>
      <c r="I857" s="143"/>
      <c r="K857" s="6"/>
      <c r="L857" s="6"/>
    </row>
    <row r="858" spans="1:12" x14ac:dyDescent="0.2">
      <c r="A858" s="477"/>
      <c r="B858" s="135"/>
      <c r="C858" s="136"/>
      <c r="D858" s="137"/>
      <c r="E858" s="138"/>
      <c r="F858" s="137"/>
      <c r="G858" s="127"/>
      <c r="H858" s="143"/>
      <c r="I858" s="143"/>
      <c r="K858" s="6"/>
      <c r="L858" s="6"/>
    </row>
    <row r="859" spans="1:12" x14ac:dyDescent="0.2">
      <c r="A859" s="477"/>
      <c r="B859" s="135"/>
      <c r="C859" s="136"/>
      <c r="D859" s="137"/>
      <c r="E859" s="138"/>
      <c r="F859" s="137"/>
      <c r="G859" s="127"/>
      <c r="H859" s="143"/>
      <c r="I859" s="143"/>
      <c r="K859" s="6"/>
      <c r="L859" s="6"/>
    </row>
    <row r="860" spans="1:12" x14ac:dyDescent="0.2">
      <c r="A860" s="477"/>
      <c r="B860" s="135"/>
      <c r="C860" s="136"/>
      <c r="D860" s="137"/>
      <c r="E860" s="138"/>
      <c r="F860" s="137"/>
      <c r="G860" s="127"/>
      <c r="H860" s="143"/>
      <c r="I860" s="143"/>
      <c r="K860" s="6"/>
      <c r="L860" s="6"/>
    </row>
    <row r="861" spans="1:12" x14ac:dyDescent="0.2">
      <c r="A861" s="477"/>
      <c r="B861" s="135"/>
      <c r="C861" s="136"/>
      <c r="D861" s="137"/>
      <c r="E861" s="138"/>
      <c r="F861" s="137"/>
      <c r="G861" s="127"/>
      <c r="H861" s="143"/>
      <c r="I861" s="143"/>
      <c r="K861" s="6"/>
      <c r="L861" s="6"/>
    </row>
    <row r="862" spans="1:12" x14ac:dyDescent="0.2">
      <c r="A862" s="477"/>
      <c r="B862" s="135"/>
      <c r="C862" s="136"/>
      <c r="D862" s="137"/>
      <c r="E862" s="138"/>
      <c r="F862" s="137"/>
      <c r="G862" s="127"/>
      <c r="H862" s="143"/>
      <c r="I862" s="143"/>
      <c r="K862" s="6"/>
      <c r="L862" s="6"/>
    </row>
    <row r="863" spans="1:12" x14ac:dyDescent="0.2">
      <c r="A863" s="477"/>
      <c r="B863" s="135"/>
      <c r="C863" s="136"/>
      <c r="D863" s="137"/>
      <c r="E863" s="138"/>
      <c r="F863" s="137"/>
      <c r="G863" s="127"/>
      <c r="H863" s="143"/>
      <c r="I863" s="143"/>
      <c r="K863" s="6"/>
      <c r="L863" s="6"/>
    </row>
    <row r="864" spans="1:12" x14ac:dyDescent="0.2">
      <c r="A864" s="477"/>
      <c r="B864" s="135"/>
      <c r="C864" s="136"/>
      <c r="D864" s="137"/>
      <c r="E864" s="138"/>
      <c r="F864" s="137"/>
      <c r="G864" s="127"/>
      <c r="H864" s="143"/>
      <c r="I864" s="143"/>
      <c r="K864" s="6"/>
      <c r="L864" s="6"/>
    </row>
    <row r="865" spans="1:12" x14ac:dyDescent="0.2">
      <c r="A865" s="477"/>
      <c r="B865" s="135"/>
      <c r="C865" s="136"/>
      <c r="D865" s="137"/>
      <c r="E865" s="138"/>
      <c r="F865" s="137"/>
      <c r="G865" s="127"/>
      <c r="H865" s="143"/>
      <c r="I865" s="143"/>
      <c r="K865" s="6"/>
      <c r="L865" s="6"/>
    </row>
    <row r="866" spans="1:12" x14ac:dyDescent="0.2">
      <c r="A866" s="477"/>
      <c r="B866" s="135"/>
      <c r="C866" s="136"/>
      <c r="D866" s="137"/>
      <c r="E866" s="138"/>
      <c r="F866" s="137"/>
      <c r="G866" s="127"/>
      <c r="H866" s="143"/>
      <c r="I866" s="143"/>
      <c r="K866" s="6"/>
      <c r="L866" s="6"/>
    </row>
    <row r="867" spans="1:12" x14ac:dyDescent="0.2">
      <c r="A867" s="477"/>
      <c r="B867" s="135"/>
      <c r="C867" s="136"/>
      <c r="D867" s="137"/>
      <c r="E867" s="138"/>
      <c r="F867" s="137"/>
      <c r="G867" s="127"/>
      <c r="H867" s="143"/>
      <c r="I867" s="143"/>
      <c r="K867" s="6"/>
      <c r="L867" s="6"/>
    </row>
    <row r="868" spans="1:12" x14ac:dyDescent="0.2">
      <c r="A868" s="477"/>
      <c r="B868" s="135"/>
      <c r="C868" s="136"/>
      <c r="D868" s="137"/>
      <c r="E868" s="138"/>
      <c r="F868" s="137"/>
      <c r="G868" s="127"/>
      <c r="H868" s="143"/>
      <c r="I868" s="143"/>
      <c r="K868" s="6"/>
      <c r="L868" s="6"/>
    </row>
    <row r="869" spans="1:12" x14ac:dyDescent="0.2">
      <c r="A869" s="477"/>
      <c r="B869" s="135"/>
      <c r="C869" s="136"/>
      <c r="D869" s="137"/>
      <c r="E869" s="138"/>
      <c r="F869" s="137"/>
      <c r="G869" s="127"/>
      <c r="H869" s="143"/>
      <c r="I869" s="143"/>
      <c r="K869" s="6"/>
      <c r="L869" s="6"/>
    </row>
    <row r="870" spans="1:12" x14ac:dyDescent="0.2">
      <c r="A870" s="477"/>
      <c r="B870" s="135"/>
      <c r="C870" s="136"/>
      <c r="D870" s="137"/>
      <c r="E870" s="138"/>
      <c r="F870" s="137"/>
      <c r="G870" s="127"/>
      <c r="H870" s="143"/>
      <c r="I870" s="143"/>
      <c r="K870" s="6"/>
      <c r="L870" s="6"/>
    </row>
    <row r="871" spans="1:12" x14ac:dyDescent="0.2">
      <c r="A871" s="477"/>
      <c r="B871" s="135"/>
      <c r="C871" s="136"/>
      <c r="D871" s="137"/>
      <c r="E871" s="138"/>
      <c r="F871" s="137"/>
      <c r="G871" s="127"/>
      <c r="H871" s="143"/>
      <c r="I871" s="143"/>
      <c r="K871" s="6"/>
      <c r="L871" s="6"/>
    </row>
    <row r="872" spans="1:12" x14ac:dyDescent="0.2">
      <c r="A872" s="477"/>
      <c r="B872" s="135"/>
      <c r="C872" s="136"/>
      <c r="D872" s="137"/>
      <c r="E872" s="138"/>
      <c r="F872" s="137"/>
      <c r="G872" s="127"/>
      <c r="H872" s="143"/>
      <c r="I872" s="143"/>
      <c r="K872" s="6"/>
      <c r="L872" s="6"/>
    </row>
    <row r="873" spans="1:12" x14ac:dyDescent="0.2">
      <c r="A873" s="477"/>
      <c r="B873" s="135"/>
      <c r="C873" s="136"/>
      <c r="D873" s="137"/>
      <c r="E873" s="138"/>
      <c r="F873" s="137"/>
      <c r="G873" s="127"/>
      <c r="H873" s="143"/>
      <c r="I873" s="143"/>
      <c r="K873" s="6"/>
      <c r="L873" s="6"/>
    </row>
    <row r="874" spans="1:12" x14ac:dyDescent="0.2">
      <c r="A874" s="477"/>
      <c r="B874" s="135"/>
      <c r="C874" s="136"/>
      <c r="D874" s="137"/>
      <c r="E874" s="138"/>
      <c r="F874" s="137"/>
      <c r="G874" s="127"/>
      <c r="H874" s="143"/>
      <c r="I874" s="143"/>
      <c r="K874" s="6"/>
      <c r="L874" s="6"/>
    </row>
    <row r="875" spans="1:12" x14ac:dyDescent="0.2">
      <c r="A875" s="477"/>
      <c r="B875" s="135"/>
      <c r="C875" s="136"/>
      <c r="D875" s="137"/>
      <c r="E875" s="138"/>
      <c r="F875" s="137"/>
      <c r="G875" s="127"/>
      <c r="H875" s="143"/>
      <c r="I875" s="143"/>
      <c r="K875" s="6"/>
      <c r="L875" s="6"/>
    </row>
    <row r="876" spans="1:12" x14ac:dyDescent="0.2">
      <c r="A876" s="477"/>
      <c r="B876" s="135"/>
      <c r="C876" s="136"/>
      <c r="D876" s="137"/>
      <c r="E876" s="138"/>
      <c r="F876" s="137"/>
      <c r="G876" s="127"/>
      <c r="H876" s="143"/>
      <c r="I876" s="143"/>
      <c r="K876" s="6"/>
      <c r="L876" s="6"/>
    </row>
    <row r="877" spans="1:12" x14ac:dyDescent="0.2">
      <c r="A877" s="477"/>
      <c r="B877" s="135"/>
      <c r="C877" s="136"/>
      <c r="D877" s="137"/>
      <c r="E877" s="138"/>
      <c r="F877" s="137"/>
      <c r="G877" s="127"/>
      <c r="H877" s="143"/>
      <c r="I877" s="143"/>
      <c r="K877" s="6"/>
      <c r="L877" s="6"/>
    </row>
    <row r="878" spans="1:12" x14ac:dyDescent="0.2">
      <c r="A878" s="477"/>
      <c r="B878" s="135"/>
      <c r="C878" s="136"/>
      <c r="D878" s="137"/>
      <c r="E878" s="138"/>
      <c r="F878" s="137"/>
      <c r="G878" s="127"/>
      <c r="H878" s="143"/>
      <c r="I878" s="143"/>
      <c r="K878" s="6"/>
      <c r="L878" s="6"/>
    </row>
    <row r="879" spans="1:12" x14ac:dyDescent="0.2">
      <c r="A879" s="477"/>
      <c r="B879" s="135"/>
      <c r="C879" s="136"/>
      <c r="D879" s="137"/>
      <c r="E879" s="138"/>
      <c r="F879" s="137"/>
      <c r="G879" s="127"/>
      <c r="H879" s="143"/>
      <c r="I879" s="143"/>
      <c r="K879" s="6"/>
      <c r="L879" s="6"/>
    </row>
    <row r="880" spans="1:12" x14ac:dyDescent="0.2">
      <c r="A880" s="477"/>
      <c r="B880" s="135"/>
      <c r="C880" s="136"/>
      <c r="D880" s="137"/>
      <c r="E880" s="138"/>
      <c r="F880" s="137"/>
      <c r="G880" s="127"/>
      <c r="H880" s="143"/>
      <c r="I880" s="143"/>
      <c r="K880" s="6"/>
      <c r="L880" s="6"/>
    </row>
    <row r="881" spans="1:12" x14ac:dyDescent="0.2">
      <c r="A881" s="477"/>
      <c r="B881" s="135"/>
      <c r="C881" s="136"/>
      <c r="D881" s="137"/>
      <c r="E881" s="138"/>
      <c r="F881" s="137"/>
      <c r="G881" s="127"/>
      <c r="H881" s="143"/>
      <c r="I881" s="143"/>
      <c r="K881" s="6"/>
      <c r="L881" s="6"/>
    </row>
    <row r="882" spans="1:12" x14ac:dyDescent="0.2">
      <c r="A882" s="477"/>
      <c r="B882" s="135"/>
      <c r="C882" s="136"/>
      <c r="D882" s="137"/>
      <c r="E882" s="138"/>
      <c r="F882" s="137"/>
      <c r="G882" s="127"/>
      <c r="H882" s="143"/>
      <c r="I882" s="143"/>
      <c r="K882" s="6"/>
      <c r="L882" s="6"/>
    </row>
    <row r="883" spans="1:12" x14ac:dyDescent="0.2">
      <c r="A883" s="477"/>
      <c r="B883" s="135"/>
      <c r="C883" s="136"/>
      <c r="D883" s="137"/>
      <c r="E883" s="138"/>
      <c r="F883" s="137"/>
      <c r="G883" s="127"/>
      <c r="H883" s="143"/>
      <c r="I883" s="143"/>
      <c r="K883" s="6"/>
      <c r="L883" s="6"/>
    </row>
    <row r="884" spans="1:12" x14ac:dyDescent="0.2">
      <c r="A884" s="477"/>
      <c r="B884" s="135"/>
      <c r="C884" s="136"/>
      <c r="D884" s="137"/>
      <c r="E884" s="138"/>
      <c r="F884" s="137"/>
      <c r="G884" s="127"/>
      <c r="H884" s="143"/>
      <c r="I884" s="143"/>
      <c r="K884" s="6"/>
      <c r="L884" s="6"/>
    </row>
    <row r="885" spans="1:12" x14ac:dyDescent="0.2">
      <c r="A885" s="477"/>
      <c r="B885" s="135"/>
      <c r="C885" s="136"/>
      <c r="D885" s="137"/>
      <c r="E885" s="138"/>
      <c r="F885" s="137"/>
      <c r="G885" s="127"/>
      <c r="H885" s="143"/>
      <c r="I885" s="143"/>
      <c r="K885" s="6"/>
      <c r="L885" s="6"/>
    </row>
    <row r="886" spans="1:12" x14ac:dyDescent="0.2">
      <c r="A886" s="477"/>
      <c r="B886" s="135"/>
      <c r="C886" s="136"/>
      <c r="D886" s="137"/>
      <c r="E886" s="138"/>
      <c r="F886" s="137"/>
      <c r="G886" s="127"/>
      <c r="H886" s="143"/>
      <c r="I886" s="143"/>
      <c r="K886" s="6"/>
      <c r="L886" s="6"/>
    </row>
    <row r="887" spans="1:12" x14ac:dyDescent="0.2">
      <c r="A887" s="477"/>
      <c r="B887" s="135"/>
      <c r="C887" s="136"/>
      <c r="D887" s="137"/>
      <c r="E887" s="138"/>
      <c r="F887" s="137"/>
      <c r="G887" s="127"/>
      <c r="H887" s="143"/>
      <c r="I887" s="143"/>
      <c r="K887" s="6"/>
      <c r="L887" s="6"/>
    </row>
    <row r="888" spans="1:12" x14ac:dyDescent="0.2">
      <c r="A888" s="477"/>
      <c r="B888" s="135"/>
      <c r="C888" s="136"/>
      <c r="D888" s="137"/>
      <c r="E888" s="138"/>
      <c r="F888" s="137"/>
      <c r="G888" s="127"/>
      <c r="H888" s="143"/>
      <c r="I888" s="143"/>
      <c r="K888" s="6"/>
      <c r="L888" s="6"/>
    </row>
    <row r="889" spans="1:12" x14ac:dyDescent="0.2">
      <c r="A889" s="477"/>
      <c r="B889" s="135"/>
      <c r="C889" s="136"/>
      <c r="D889" s="137"/>
      <c r="E889" s="138"/>
      <c r="F889" s="137"/>
      <c r="G889" s="127"/>
      <c r="H889" s="143"/>
      <c r="I889" s="143"/>
      <c r="K889" s="6"/>
      <c r="L889" s="6"/>
    </row>
    <row r="890" spans="1:12" x14ac:dyDescent="0.2">
      <c r="A890" s="477"/>
      <c r="B890" s="135"/>
      <c r="C890" s="136"/>
      <c r="D890" s="137"/>
      <c r="E890" s="138"/>
      <c r="F890" s="137"/>
      <c r="G890" s="127"/>
      <c r="H890" s="143"/>
      <c r="I890" s="143"/>
      <c r="K890" s="6"/>
      <c r="L890" s="6"/>
    </row>
    <row r="891" spans="1:12" x14ac:dyDescent="0.2">
      <c r="A891" s="477"/>
      <c r="B891" s="135"/>
      <c r="C891" s="136"/>
      <c r="D891" s="137"/>
      <c r="E891" s="138"/>
      <c r="F891" s="137"/>
      <c r="G891" s="127"/>
      <c r="H891" s="143"/>
      <c r="I891" s="143"/>
      <c r="K891" s="6"/>
      <c r="L891" s="6"/>
    </row>
    <row r="892" spans="1:12" x14ac:dyDescent="0.2">
      <c r="A892" s="477"/>
      <c r="B892" s="135"/>
      <c r="C892" s="136"/>
      <c r="D892" s="137"/>
      <c r="E892" s="138"/>
      <c r="F892" s="137"/>
      <c r="G892" s="127"/>
      <c r="H892" s="143"/>
      <c r="I892" s="143"/>
      <c r="K892" s="6"/>
      <c r="L892" s="6"/>
    </row>
    <row r="893" spans="1:12" x14ac:dyDescent="0.2">
      <c r="A893" s="477"/>
      <c r="B893" s="135"/>
      <c r="C893" s="136"/>
      <c r="D893" s="137"/>
      <c r="E893" s="138"/>
      <c r="F893" s="137"/>
      <c r="G893" s="127"/>
      <c r="H893" s="143"/>
      <c r="I893" s="143"/>
      <c r="K893" s="6"/>
      <c r="L893" s="6"/>
    </row>
    <row r="894" spans="1:12" x14ac:dyDescent="0.2">
      <c r="A894" s="477"/>
      <c r="B894" s="135"/>
      <c r="C894" s="136"/>
      <c r="D894" s="137"/>
      <c r="E894" s="138"/>
      <c r="F894" s="137"/>
      <c r="G894" s="127"/>
      <c r="H894" s="143"/>
      <c r="I894" s="143"/>
      <c r="K894" s="6"/>
      <c r="L894" s="6"/>
    </row>
    <row r="895" spans="1:12" x14ac:dyDescent="0.2">
      <c r="A895" s="477"/>
      <c r="B895" s="135"/>
      <c r="C895" s="136"/>
      <c r="D895" s="137"/>
      <c r="E895" s="138"/>
      <c r="F895" s="137"/>
      <c r="G895" s="127"/>
      <c r="H895" s="143"/>
      <c r="I895" s="143"/>
      <c r="K895" s="6"/>
      <c r="L895" s="6"/>
    </row>
    <row r="896" spans="1:12" x14ac:dyDescent="0.2">
      <c r="A896" s="477"/>
      <c r="B896" s="135"/>
      <c r="C896" s="136"/>
      <c r="D896" s="137"/>
      <c r="E896" s="138"/>
      <c r="F896" s="137"/>
      <c r="G896" s="127"/>
      <c r="H896" s="143"/>
      <c r="I896" s="143"/>
      <c r="K896" s="6"/>
      <c r="L896" s="6"/>
    </row>
    <row r="897" spans="1:12" x14ac:dyDescent="0.2">
      <c r="A897" s="477"/>
      <c r="B897" s="135"/>
      <c r="C897" s="136"/>
      <c r="D897" s="137"/>
      <c r="E897" s="138"/>
      <c r="F897" s="137"/>
      <c r="G897" s="127"/>
      <c r="H897" s="143"/>
      <c r="I897" s="143"/>
      <c r="K897" s="6"/>
      <c r="L897" s="6"/>
    </row>
    <row r="898" spans="1:12" x14ac:dyDescent="0.2">
      <c r="A898" s="477"/>
      <c r="B898" s="135"/>
      <c r="C898" s="136"/>
      <c r="D898" s="137"/>
      <c r="E898" s="138"/>
      <c r="F898" s="137"/>
      <c r="G898" s="127"/>
      <c r="H898" s="143"/>
      <c r="I898" s="143"/>
      <c r="K898" s="6"/>
      <c r="L898" s="6"/>
    </row>
    <row r="899" spans="1:12" x14ac:dyDescent="0.2">
      <c r="A899" s="477"/>
      <c r="B899" s="135"/>
      <c r="C899" s="136"/>
      <c r="D899" s="137"/>
      <c r="E899" s="138"/>
      <c r="F899" s="137"/>
      <c r="G899" s="127"/>
      <c r="H899" s="143"/>
      <c r="I899" s="143"/>
      <c r="K899" s="6"/>
      <c r="L899" s="6"/>
    </row>
    <row r="900" spans="1:12" x14ac:dyDescent="0.2">
      <c r="A900" s="477"/>
      <c r="B900" s="135"/>
      <c r="C900" s="136"/>
      <c r="D900" s="137"/>
      <c r="E900" s="138"/>
      <c r="F900" s="137"/>
      <c r="G900" s="127"/>
      <c r="H900" s="143"/>
      <c r="I900" s="143"/>
      <c r="K900" s="6"/>
      <c r="L900" s="6"/>
    </row>
    <row r="901" spans="1:12" x14ac:dyDescent="0.2">
      <c r="A901" s="477"/>
      <c r="B901" s="135"/>
      <c r="C901" s="136"/>
      <c r="D901" s="137"/>
      <c r="E901" s="138"/>
      <c r="F901" s="137"/>
      <c r="G901" s="127"/>
      <c r="H901" s="143"/>
      <c r="I901" s="143"/>
      <c r="K901" s="6"/>
      <c r="L901" s="6"/>
    </row>
    <row r="902" spans="1:12" x14ac:dyDescent="0.2">
      <c r="A902" s="477"/>
      <c r="B902" s="135"/>
      <c r="C902" s="136"/>
      <c r="D902" s="137"/>
      <c r="E902" s="138"/>
      <c r="F902" s="137"/>
      <c r="G902" s="127"/>
      <c r="H902" s="143"/>
      <c r="I902" s="143"/>
      <c r="K902" s="6"/>
      <c r="L902" s="6"/>
    </row>
    <row r="903" spans="1:12" x14ac:dyDescent="0.2">
      <c r="A903" s="477"/>
      <c r="B903" s="135"/>
      <c r="C903" s="136"/>
      <c r="D903" s="137"/>
      <c r="E903" s="138"/>
      <c r="F903" s="137"/>
      <c r="G903" s="127"/>
      <c r="H903" s="143"/>
      <c r="I903" s="143"/>
      <c r="K903" s="6"/>
      <c r="L903" s="6"/>
    </row>
    <row r="904" spans="1:12" x14ac:dyDescent="0.2">
      <c r="A904" s="477"/>
      <c r="B904" s="135"/>
      <c r="C904" s="136"/>
      <c r="D904" s="137"/>
      <c r="E904" s="138"/>
      <c r="F904" s="137"/>
      <c r="G904" s="127"/>
      <c r="H904" s="143"/>
      <c r="I904" s="143"/>
      <c r="K904" s="6"/>
      <c r="L904" s="6"/>
    </row>
    <row r="905" spans="1:12" x14ac:dyDescent="0.2">
      <c r="A905" s="477"/>
      <c r="B905" s="135"/>
      <c r="C905" s="136"/>
      <c r="D905" s="137"/>
      <c r="E905" s="138"/>
      <c r="F905" s="137"/>
      <c r="G905" s="127"/>
      <c r="H905" s="143"/>
      <c r="I905" s="143"/>
      <c r="K905" s="6"/>
      <c r="L905" s="6"/>
    </row>
    <row r="906" spans="1:12" x14ac:dyDescent="0.2">
      <c r="A906" s="477"/>
      <c r="B906" s="135"/>
      <c r="C906" s="136"/>
      <c r="D906" s="137"/>
      <c r="E906" s="138"/>
      <c r="F906" s="137"/>
      <c r="G906" s="127"/>
      <c r="H906" s="143"/>
      <c r="I906" s="143"/>
      <c r="K906" s="6"/>
      <c r="L906" s="6"/>
    </row>
    <row r="907" spans="1:12" x14ac:dyDescent="0.2">
      <c r="A907" s="477"/>
      <c r="B907" s="135"/>
      <c r="C907" s="136"/>
      <c r="D907" s="137"/>
      <c r="E907" s="138"/>
      <c r="F907" s="137"/>
      <c r="G907" s="127"/>
      <c r="H907" s="143"/>
      <c r="I907" s="143"/>
      <c r="K907" s="6"/>
      <c r="L907" s="6"/>
    </row>
    <row r="908" spans="1:12" x14ac:dyDescent="0.2">
      <c r="A908" s="477"/>
      <c r="B908" s="135"/>
      <c r="C908" s="136"/>
      <c r="D908" s="137"/>
      <c r="E908" s="138"/>
      <c r="F908" s="137"/>
      <c r="G908" s="127"/>
      <c r="H908" s="143"/>
      <c r="I908" s="143"/>
      <c r="K908" s="6"/>
      <c r="L908" s="6"/>
    </row>
    <row r="909" spans="1:12" x14ac:dyDescent="0.2">
      <c r="A909" s="477"/>
      <c r="B909" s="135"/>
      <c r="C909" s="136"/>
      <c r="D909" s="137"/>
      <c r="E909" s="138"/>
      <c r="F909" s="137"/>
      <c r="G909" s="127"/>
      <c r="H909" s="143"/>
      <c r="I909" s="143"/>
      <c r="K909" s="6"/>
      <c r="L909" s="6"/>
    </row>
    <row r="910" spans="1:12" x14ac:dyDescent="0.2">
      <c r="A910" s="477"/>
      <c r="B910" s="135"/>
      <c r="C910" s="136"/>
      <c r="D910" s="137"/>
      <c r="E910" s="138"/>
      <c r="F910" s="137"/>
      <c r="G910" s="127"/>
      <c r="H910" s="143"/>
      <c r="I910" s="143"/>
      <c r="K910" s="6"/>
      <c r="L910" s="6"/>
    </row>
    <row r="911" spans="1:12" x14ac:dyDescent="0.2">
      <c r="A911" s="477"/>
      <c r="B911" s="135"/>
      <c r="C911" s="136"/>
      <c r="D911" s="137"/>
      <c r="E911" s="138"/>
      <c r="F911" s="137"/>
      <c r="G911" s="127"/>
      <c r="H911" s="143"/>
      <c r="I911" s="143"/>
      <c r="K911" s="6"/>
      <c r="L911" s="6"/>
    </row>
    <row r="912" spans="1:12" x14ac:dyDescent="0.2">
      <c r="A912" s="477"/>
      <c r="B912" s="135"/>
      <c r="C912" s="136"/>
      <c r="D912" s="137"/>
      <c r="E912" s="138"/>
      <c r="F912" s="137"/>
      <c r="G912" s="127"/>
      <c r="H912" s="143"/>
      <c r="I912" s="143"/>
      <c r="K912" s="6"/>
      <c r="L912" s="6"/>
    </row>
    <row r="913" spans="1:12" x14ac:dyDescent="0.2">
      <c r="A913" s="477"/>
      <c r="B913" s="135"/>
      <c r="C913" s="136"/>
      <c r="D913" s="137"/>
      <c r="E913" s="138"/>
      <c r="F913" s="137"/>
      <c r="G913" s="127"/>
      <c r="H913" s="143"/>
      <c r="I913" s="143"/>
      <c r="K913" s="6"/>
      <c r="L913" s="6"/>
    </row>
    <row r="914" spans="1:12" x14ac:dyDescent="0.2">
      <c r="A914" s="477"/>
      <c r="B914" s="135"/>
      <c r="C914" s="136"/>
      <c r="D914" s="137"/>
      <c r="E914" s="138"/>
      <c r="F914" s="137"/>
      <c r="G914" s="127"/>
      <c r="H914" s="143"/>
      <c r="I914" s="143"/>
      <c r="K914" s="6"/>
      <c r="L914" s="6"/>
    </row>
    <row r="915" spans="1:12" x14ac:dyDescent="0.2">
      <c r="A915" s="477"/>
      <c r="B915" s="135"/>
      <c r="C915" s="136"/>
      <c r="D915" s="137"/>
      <c r="E915" s="138"/>
      <c r="F915" s="137"/>
      <c r="G915" s="127"/>
      <c r="H915" s="143"/>
      <c r="I915" s="143"/>
      <c r="K915" s="6"/>
      <c r="L915" s="6"/>
    </row>
    <row r="916" spans="1:12" x14ac:dyDescent="0.2">
      <c r="A916" s="477"/>
      <c r="B916" s="135"/>
      <c r="C916" s="136"/>
      <c r="D916" s="137"/>
      <c r="E916" s="138"/>
      <c r="F916" s="137"/>
      <c r="G916" s="127"/>
      <c r="H916" s="143"/>
      <c r="I916" s="143"/>
      <c r="K916" s="6"/>
      <c r="L916" s="6"/>
    </row>
    <row r="917" spans="1:12" x14ac:dyDescent="0.2">
      <c r="A917" s="477"/>
      <c r="B917" s="135"/>
      <c r="C917" s="136"/>
      <c r="D917" s="137"/>
      <c r="E917" s="138"/>
      <c r="F917" s="137"/>
      <c r="G917" s="127"/>
      <c r="H917" s="143"/>
      <c r="I917" s="143"/>
      <c r="K917" s="6"/>
      <c r="L917" s="6"/>
    </row>
    <row r="918" spans="1:12" x14ac:dyDescent="0.2">
      <c r="A918" s="477"/>
      <c r="B918" s="135"/>
      <c r="C918" s="136"/>
      <c r="D918" s="137"/>
      <c r="E918" s="138"/>
      <c r="F918" s="137"/>
      <c r="G918" s="127"/>
      <c r="H918" s="143"/>
      <c r="I918" s="143"/>
      <c r="K918" s="6"/>
      <c r="L918" s="6"/>
    </row>
    <row r="919" spans="1:12" x14ac:dyDescent="0.2">
      <c r="A919" s="477"/>
      <c r="B919" s="135"/>
      <c r="C919" s="136"/>
      <c r="D919" s="137"/>
      <c r="E919" s="138"/>
      <c r="F919" s="137"/>
      <c r="G919" s="127"/>
      <c r="H919" s="143"/>
      <c r="I919" s="143"/>
      <c r="K919" s="6"/>
      <c r="L919" s="6"/>
    </row>
    <row r="920" spans="1:12" x14ac:dyDescent="0.2">
      <c r="A920" s="477"/>
      <c r="B920" s="135"/>
      <c r="C920" s="136"/>
      <c r="D920" s="137"/>
      <c r="E920" s="138"/>
      <c r="F920" s="137"/>
      <c r="G920" s="127"/>
      <c r="H920" s="143"/>
      <c r="I920" s="143"/>
      <c r="K920" s="6"/>
      <c r="L920" s="6"/>
    </row>
    <row r="921" spans="1:12" x14ac:dyDescent="0.2">
      <c r="A921" s="477"/>
      <c r="B921" s="135"/>
      <c r="C921" s="136"/>
      <c r="D921" s="137"/>
      <c r="E921" s="138"/>
      <c r="F921" s="137"/>
      <c r="G921" s="127"/>
      <c r="H921" s="143"/>
      <c r="I921" s="143"/>
      <c r="K921" s="6"/>
      <c r="L921" s="6"/>
    </row>
    <row r="922" spans="1:12" x14ac:dyDescent="0.2">
      <c r="A922" s="477"/>
      <c r="B922" s="135"/>
      <c r="C922" s="136"/>
      <c r="D922" s="137"/>
      <c r="E922" s="138"/>
      <c r="F922" s="137"/>
      <c r="G922" s="127"/>
      <c r="H922" s="143"/>
      <c r="I922" s="143"/>
      <c r="K922" s="6"/>
      <c r="L922" s="6"/>
    </row>
    <row r="923" spans="1:12" x14ac:dyDescent="0.2">
      <c r="A923" s="477"/>
      <c r="B923" s="135"/>
      <c r="C923" s="136"/>
      <c r="D923" s="137"/>
      <c r="E923" s="138"/>
      <c r="F923" s="137"/>
      <c r="G923" s="127"/>
      <c r="H923" s="143"/>
      <c r="I923" s="143"/>
      <c r="K923" s="6"/>
      <c r="L923" s="6"/>
    </row>
    <row r="924" spans="1:12" x14ac:dyDescent="0.2">
      <c r="A924" s="477"/>
      <c r="B924" s="135"/>
      <c r="C924" s="136"/>
      <c r="D924" s="137"/>
      <c r="E924" s="138"/>
      <c r="F924" s="137"/>
      <c r="G924" s="127"/>
      <c r="H924" s="143"/>
      <c r="I924" s="143"/>
      <c r="K924" s="6"/>
      <c r="L924" s="6"/>
    </row>
    <row r="925" spans="1:12" x14ac:dyDescent="0.2">
      <c r="A925" s="477"/>
      <c r="B925" s="135"/>
      <c r="C925" s="136"/>
      <c r="D925" s="137"/>
      <c r="E925" s="138"/>
      <c r="F925" s="137"/>
      <c r="G925" s="127"/>
      <c r="H925" s="143"/>
      <c r="I925" s="143"/>
      <c r="K925" s="6"/>
      <c r="L925" s="6"/>
    </row>
    <row r="926" spans="1:12" x14ac:dyDescent="0.2">
      <c r="A926" s="477"/>
      <c r="B926" s="135"/>
      <c r="C926" s="136"/>
      <c r="D926" s="137"/>
      <c r="E926" s="138"/>
      <c r="F926" s="137"/>
      <c r="G926" s="127"/>
      <c r="H926" s="143"/>
      <c r="I926" s="143"/>
      <c r="K926" s="6"/>
      <c r="L926" s="6"/>
    </row>
    <row r="927" spans="1:12" x14ac:dyDescent="0.2">
      <c r="A927" s="477"/>
      <c r="B927" s="135"/>
      <c r="C927" s="136"/>
      <c r="D927" s="137"/>
      <c r="E927" s="138"/>
      <c r="F927" s="137"/>
      <c r="G927" s="127"/>
      <c r="H927" s="143"/>
      <c r="I927" s="143"/>
      <c r="K927" s="6"/>
      <c r="L927" s="6"/>
    </row>
    <row r="928" spans="1:12" x14ac:dyDescent="0.2">
      <c r="A928" s="477"/>
      <c r="B928" s="135"/>
      <c r="C928" s="136"/>
      <c r="D928" s="137"/>
      <c r="E928" s="138"/>
      <c r="F928" s="137"/>
      <c r="G928" s="127"/>
      <c r="H928" s="143"/>
      <c r="I928" s="143"/>
      <c r="K928" s="6"/>
      <c r="L928" s="6"/>
    </row>
    <row r="929" spans="1:12" x14ac:dyDescent="0.2">
      <c r="A929" s="477"/>
      <c r="B929" s="135"/>
      <c r="C929" s="136"/>
      <c r="D929" s="137"/>
      <c r="E929" s="138"/>
      <c r="F929" s="137"/>
      <c r="G929" s="127"/>
      <c r="H929" s="143"/>
      <c r="I929" s="143"/>
      <c r="K929" s="6"/>
      <c r="L929" s="6"/>
    </row>
    <row r="930" spans="1:12" x14ac:dyDescent="0.2">
      <c r="A930" s="477"/>
      <c r="B930" s="135"/>
      <c r="C930" s="136"/>
      <c r="D930" s="137"/>
      <c r="E930" s="138"/>
      <c r="F930" s="137"/>
      <c r="G930" s="127"/>
      <c r="H930" s="143"/>
      <c r="I930" s="143"/>
      <c r="K930" s="6"/>
      <c r="L930" s="6"/>
    </row>
    <row r="931" spans="1:12" x14ac:dyDescent="0.2">
      <c r="A931" s="477"/>
      <c r="B931" s="135"/>
      <c r="C931" s="136"/>
      <c r="D931" s="137"/>
      <c r="E931" s="138"/>
      <c r="F931" s="137"/>
      <c r="G931" s="127"/>
      <c r="H931" s="143"/>
      <c r="I931" s="143"/>
      <c r="K931" s="6"/>
      <c r="L931" s="6"/>
    </row>
    <row r="932" spans="1:12" x14ac:dyDescent="0.2">
      <c r="A932" s="477"/>
      <c r="B932" s="135"/>
      <c r="C932" s="136"/>
      <c r="D932" s="137"/>
      <c r="E932" s="138"/>
      <c r="F932" s="137"/>
      <c r="G932" s="127"/>
      <c r="H932" s="143"/>
      <c r="I932" s="143"/>
      <c r="K932" s="6"/>
      <c r="L932" s="6"/>
    </row>
    <row r="933" spans="1:12" x14ac:dyDescent="0.2">
      <c r="A933" s="477"/>
      <c r="B933" s="135"/>
      <c r="C933" s="136"/>
      <c r="D933" s="137"/>
      <c r="E933" s="138"/>
      <c r="F933" s="137"/>
      <c r="G933" s="127"/>
      <c r="H933" s="143"/>
      <c r="I933" s="143"/>
      <c r="K933" s="6"/>
      <c r="L933" s="6"/>
    </row>
    <row r="934" spans="1:12" x14ac:dyDescent="0.2">
      <c r="A934" s="477"/>
      <c r="B934" s="135"/>
      <c r="C934" s="136"/>
      <c r="D934" s="137"/>
      <c r="E934" s="138"/>
      <c r="F934" s="137"/>
      <c r="G934" s="127"/>
      <c r="H934" s="143"/>
      <c r="I934" s="143"/>
      <c r="K934" s="6"/>
      <c r="L934" s="6"/>
    </row>
    <row r="935" spans="1:12" x14ac:dyDescent="0.2">
      <c r="A935" s="477"/>
      <c r="B935" s="135"/>
      <c r="C935" s="136"/>
      <c r="D935" s="137"/>
      <c r="E935" s="138"/>
      <c r="F935" s="137"/>
      <c r="G935" s="127"/>
      <c r="H935" s="143"/>
      <c r="I935" s="143"/>
      <c r="K935" s="6"/>
      <c r="L935" s="6"/>
    </row>
    <row r="936" spans="1:12" x14ac:dyDescent="0.2">
      <c r="A936" s="477"/>
      <c r="B936" s="135"/>
      <c r="C936" s="136"/>
      <c r="D936" s="137"/>
      <c r="E936" s="138"/>
      <c r="F936" s="137"/>
      <c r="G936" s="127"/>
      <c r="H936" s="143"/>
      <c r="I936" s="143"/>
      <c r="K936" s="6"/>
      <c r="L936" s="6"/>
    </row>
    <row r="937" spans="1:12" x14ac:dyDescent="0.2">
      <c r="A937" s="477"/>
      <c r="B937" s="135"/>
      <c r="C937" s="136"/>
      <c r="D937" s="137"/>
      <c r="E937" s="138"/>
      <c r="F937" s="137"/>
      <c r="G937" s="127"/>
      <c r="H937" s="143"/>
      <c r="I937" s="143"/>
      <c r="K937" s="6"/>
      <c r="L937" s="6"/>
    </row>
    <row r="938" spans="1:12" x14ac:dyDescent="0.2">
      <c r="A938" s="477"/>
      <c r="B938" s="135"/>
      <c r="C938" s="136"/>
      <c r="D938" s="137"/>
      <c r="E938" s="138"/>
      <c r="F938" s="137"/>
      <c r="G938" s="127"/>
      <c r="H938" s="143"/>
      <c r="I938" s="143"/>
      <c r="K938" s="6"/>
      <c r="L938" s="6"/>
    </row>
    <row r="939" spans="1:12" x14ac:dyDescent="0.2">
      <c r="A939" s="477"/>
      <c r="B939" s="135"/>
      <c r="C939" s="136"/>
      <c r="D939" s="137"/>
      <c r="E939" s="138"/>
      <c r="F939" s="137"/>
      <c r="G939" s="127"/>
      <c r="H939" s="143"/>
      <c r="I939" s="143"/>
      <c r="K939" s="6"/>
      <c r="L939" s="6"/>
    </row>
    <row r="940" spans="1:12" x14ac:dyDescent="0.2">
      <c r="A940" s="477"/>
      <c r="B940" s="135"/>
      <c r="C940" s="136"/>
      <c r="D940" s="137"/>
      <c r="E940" s="138"/>
      <c r="F940" s="137"/>
      <c r="G940" s="127"/>
      <c r="H940" s="143"/>
      <c r="I940" s="143"/>
      <c r="K940" s="6"/>
      <c r="L940" s="6"/>
    </row>
    <row r="941" spans="1:12" x14ac:dyDescent="0.2">
      <c r="A941" s="477"/>
      <c r="B941" s="135"/>
      <c r="C941" s="136"/>
      <c r="D941" s="137"/>
      <c r="E941" s="138"/>
      <c r="F941" s="137"/>
      <c r="G941" s="127"/>
      <c r="H941" s="143"/>
      <c r="I941" s="143"/>
      <c r="K941" s="6"/>
      <c r="L941" s="6"/>
    </row>
    <row r="942" spans="1:12" x14ac:dyDescent="0.2">
      <c r="A942" s="477"/>
      <c r="B942" s="135"/>
      <c r="C942" s="136"/>
      <c r="D942" s="137"/>
      <c r="E942" s="138"/>
      <c r="F942" s="137"/>
      <c r="G942" s="127"/>
      <c r="H942" s="143"/>
      <c r="I942" s="143"/>
      <c r="K942" s="6"/>
      <c r="L942" s="6"/>
    </row>
    <row r="943" spans="1:12" x14ac:dyDescent="0.2">
      <c r="A943" s="477"/>
      <c r="B943" s="135"/>
      <c r="C943" s="136"/>
      <c r="D943" s="137"/>
      <c r="E943" s="138"/>
      <c r="F943" s="137"/>
      <c r="G943" s="127"/>
      <c r="H943" s="143"/>
      <c r="I943" s="143"/>
      <c r="K943" s="6"/>
      <c r="L943" s="6"/>
    </row>
    <row r="944" spans="1:12" x14ac:dyDescent="0.2">
      <c r="A944" s="477"/>
      <c r="B944" s="135"/>
      <c r="C944" s="136"/>
      <c r="D944" s="137"/>
      <c r="E944" s="138"/>
      <c r="F944" s="137"/>
      <c r="G944" s="127"/>
      <c r="H944" s="143"/>
      <c r="I944" s="143"/>
      <c r="K944" s="6"/>
      <c r="L944" s="6"/>
    </row>
    <row r="945" spans="1:12" x14ac:dyDescent="0.2">
      <c r="A945" s="477"/>
      <c r="B945" s="135"/>
      <c r="C945" s="136"/>
      <c r="D945" s="137"/>
      <c r="E945" s="138"/>
      <c r="F945" s="137"/>
      <c r="G945" s="127"/>
      <c r="H945" s="143"/>
      <c r="I945" s="143"/>
      <c r="K945" s="6"/>
      <c r="L945" s="6"/>
    </row>
    <row r="946" spans="1:12" x14ac:dyDescent="0.2">
      <c r="A946" s="477"/>
      <c r="B946" s="135"/>
      <c r="C946" s="136"/>
      <c r="D946" s="137"/>
      <c r="E946" s="138"/>
      <c r="F946" s="137"/>
      <c r="G946" s="127"/>
      <c r="H946" s="143"/>
      <c r="I946" s="143"/>
      <c r="K946" s="6"/>
      <c r="L946" s="6"/>
    </row>
    <row r="947" spans="1:12" x14ac:dyDescent="0.2">
      <c r="A947" s="477"/>
      <c r="B947" s="135"/>
      <c r="C947" s="136"/>
      <c r="D947" s="137"/>
      <c r="E947" s="138"/>
      <c r="F947" s="137"/>
      <c r="G947" s="127"/>
      <c r="H947" s="143"/>
      <c r="I947" s="143"/>
      <c r="K947" s="6"/>
      <c r="L947" s="6"/>
    </row>
    <row r="948" spans="1:12" x14ac:dyDescent="0.2">
      <c r="A948" s="477"/>
      <c r="B948" s="135"/>
      <c r="C948" s="136"/>
      <c r="D948" s="137"/>
      <c r="E948" s="138"/>
      <c r="F948" s="137"/>
      <c r="G948" s="127"/>
      <c r="H948" s="143"/>
      <c r="I948" s="143"/>
      <c r="K948" s="6"/>
      <c r="L948" s="6"/>
    </row>
    <row r="949" spans="1:12" x14ac:dyDescent="0.2">
      <c r="A949" s="477"/>
      <c r="B949" s="135"/>
      <c r="C949" s="136"/>
      <c r="D949" s="137"/>
      <c r="E949" s="138"/>
      <c r="F949" s="137"/>
      <c r="G949" s="127"/>
      <c r="H949" s="143"/>
      <c r="I949" s="143"/>
      <c r="K949" s="6"/>
      <c r="L949" s="6"/>
    </row>
    <row r="950" spans="1:12" x14ac:dyDescent="0.2">
      <c r="A950" s="477"/>
      <c r="B950" s="135"/>
      <c r="C950" s="136"/>
      <c r="D950" s="137"/>
      <c r="E950" s="138"/>
      <c r="F950" s="137"/>
      <c r="G950" s="127"/>
      <c r="H950" s="143"/>
      <c r="I950" s="143"/>
      <c r="K950" s="6"/>
      <c r="L950" s="6"/>
    </row>
    <row r="951" spans="1:12" x14ac:dyDescent="0.2">
      <c r="A951" s="477"/>
      <c r="B951" s="135"/>
      <c r="C951" s="136"/>
      <c r="D951" s="137"/>
      <c r="E951" s="138"/>
      <c r="F951" s="137"/>
      <c r="G951" s="127"/>
      <c r="H951" s="143"/>
      <c r="I951" s="143"/>
      <c r="K951" s="6"/>
      <c r="L951" s="6"/>
    </row>
    <row r="952" spans="1:12" x14ac:dyDescent="0.2">
      <c r="A952" s="477"/>
      <c r="B952" s="135"/>
      <c r="C952" s="136"/>
      <c r="D952" s="137"/>
      <c r="E952" s="138"/>
      <c r="F952" s="137"/>
      <c r="G952" s="127"/>
      <c r="H952" s="143"/>
      <c r="I952" s="143"/>
      <c r="K952" s="6"/>
      <c r="L952" s="6"/>
    </row>
    <row r="953" spans="1:12" x14ac:dyDescent="0.2">
      <c r="A953" s="477"/>
      <c r="B953" s="135"/>
      <c r="C953" s="136"/>
      <c r="D953" s="137"/>
      <c r="E953" s="138"/>
      <c r="F953" s="137"/>
      <c r="G953" s="127"/>
      <c r="H953" s="143"/>
      <c r="I953" s="143"/>
      <c r="K953" s="6"/>
      <c r="L953" s="6"/>
    </row>
    <row r="954" spans="1:12" x14ac:dyDescent="0.2">
      <c r="A954" s="477"/>
      <c r="B954" s="135"/>
      <c r="C954" s="136"/>
      <c r="D954" s="137"/>
      <c r="E954" s="138"/>
      <c r="F954" s="137"/>
      <c r="G954" s="127"/>
      <c r="H954" s="143"/>
      <c r="I954" s="143"/>
      <c r="K954" s="6"/>
      <c r="L954" s="6"/>
    </row>
    <row r="955" spans="1:12" x14ac:dyDescent="0.2">
      <c r="A955" s="477"/>
      <c r="B955" s="135"/>
      <c r="C955" s="136"/>
      <c r="D955" s="137"/>
      <c r="E955" s="138"/>
      <c r="F955" s="137"/>
      <c r="G955" s="127"/>
      <c r="H955" s="143"/>
      <c r="I955" s="143"/>
      <c r="K955" s="6"/>
      <c r="L955" s="6"/>
    </row>
    <row r="956" spans="1:12" x14ac:dyDescent="0.2">
      <c r="A956" s="477"/>
      <c r="B956" s="135"/>
      <c r="C956" s="136"/>
      <c r="D956" s="137"/>
      <c r="E956" s="138"/>
      <c r="F956" s="137"/>
      <c r="G956" s="127"/>
      <c r="H956" s="143"/>
      <c r="I956" s="143"/>
      <c r="K956" s="6"/>
      <c r="L956" s="6"/>
    </row>
    <row r="957" spans="1:12" x14ac:dyDescent="0.2">
      <c r="A957" s="477"/>
      <c r="B957" s="135"/>
      <c r="C957" s="136"/>
      <c r="D957" s="137"/>
      <c r="E957" s="138"/>
      <c r="F957" s="137"/>
      <c r="G957" s="127"/>
      <c r="H957" s="143"/>
      <c r="I957" s="143"/>
      <c r="K957" s="6"/>
      <c r="L957" s="6"/>
    </row>
    <row r="958" spans="1:12" x14ac:dyDescent="0.2">
      <c r="A958" s="477"/>
      <c r="B958" s="135"/>
      <c r="C958" s="136"/>
      <c r="D958" s="137"/>
      <c r="E958" s="138"/>
      <c r="F958" s="137"/>
      <c r="G958" s="127"/>
      <c r="H958" s="143"/>
      <c r="I958" s="143"/>
      <c r="K958" s="6"/>
      <c r="L958" s="6"/>
    </row>
    <row r="959" spans="1:12" x14ac:dyDescent="0.2">
      <c r="A959" s="477"/>
      <c r="B959" s="135"/>
      <c r="C959" s="136"/>
      <c r="D959" s="137"/>
      <c r="E959" s="138"/>
      <c r="F959" s="137"/>
      <c r="G959" s="127"/>
      <c r="H959" s="143"/>
      <c r="I959" s="143"/>
      <c r="K959" s="6"/>
      <c r="L959" s="6"/>
    </row>
    <row r="960" spans="1:12" x14ac:dyDescent="0.2">
      <c r="A960" s="477"/>
      <c r="B960" s="135"/>
      <c r="C960" s="136"/>
      <c r="D960" s="137"/>
      <c r="E960" s="138"/>
      <c r="F960" s="137"/>
      <c r="G960" s="127"/>
      <c r="H960" s="143"/>
      <c r="I960" s="143"/>
      <c r="K960" s="6"/>
      <c r="L960" s="6"/>
    </row>
    <row r="961" spans="1:12" x14ac:dyDescent="0.2">
      <c r="A961" s="477"/>
      <c r="B961" s="135"/>
      <c r="C961" s="136"/>
      <c r="D961" s="137"/>
      <c r="E961" s="138"/>
      <c r="F961" s="137"/>
      <c r="G961" s="127"/>
      <c r="H961" s="143"/>
      <c r="I961" s="143"/>
      <c r="K961" s="6"/>
      <c r="L961" s="6"/>
    </row>
    <row r="962" spans="1:12" x14ac:dyDescent="0.2">
      <c r="A962" s="477"/>
      <c r="B962" s="135"/>
      <c r="C962" s="136"/>
      <c r="D962" s="137"/>
      <c r="E962" s="138"/>
      <c r="F962" s="137"/>
      <c r="G962" s="127"/>
      <c r="H962" s="143"/>
      <c r="I962" s="143"/>
      <c r="K962" s="6"/>
      <c r="L962" s="6"/>
    </row>
    <row r="963" spans="1:12" x14ac:dyDescent="0.2">
      <c r="A963" s="477"/>
      <c r="B963" s="135"/>
      <c r="C963" s="136"/>
      <c r="D963" s="137"/>
      <c r="E963" s="138"/>
      <c r="F963" s="137"/>
      <c r="G963" s="127"/>
      <c r="H963" s="143"/>
      <c r="I963" s="143"/>
      <c r="K963" s="6"/>
      <c r="L963" s="6"/>
    </row>
    <row r="964" spans="1:12" x14ac:dyDescent="0.2">
      <c r="A964" s="477"/>
      <c r="B964" s="135"/>
      <c r="C964" s="136"/>
      <c r="D964" s="137"/>
      <c r="E964" s="138"/>
      <c r="F964" s="137"/>
      <c r="G964" s="127"/>
      <c r="H964" s="143"/>
      <c r="I964" s="143"/>
      <c r="K964" s="6"/>
      <c r="L964" s="6"/>
    </row>
    <row r="965" spans="1:12" x14ac:dyDescent="0.2">
      <c r="A965" s="477"/>
      <c r="B965" s="135"/>
      <c r="C965" s="136"/>
      <c r="D965" s="137"/>
      <c r="E965" s="138"/>
      <c r="F965" s="137"/>
      <c r="G965" s="127"/>
      <c r="H965" s="143"/>
      <c r="I965" s="143"/>
      <c r="K965" s="6"/>
      <c r="L965" s="6"/>
    </row>
    <row r="966" spans="1:12" x14ac:dyDescent="0.2">
      <c r="A966" s="477"/>
      <c r="B966" s="135"/>
      <c r="C966" s="136"/>
      <c r="D966" s="137"/>
      <c r="E966" s="138"/>
      <c r="F966" s="137"/>
      <c r="G966" s="127"/>
      <c r="H966" s="143"/>
      <c r="I966" s="143"/>
      <c r="K966" s="6"/>
      <c r="L966" s="6"/>
    </row>
    <row r="967" spans="1:12" x14ac:dyDescent="0.2">
      <c r="A967" s="477"/>
      <c r="B967" s="135"/>
      <c r="C967" s="136"/>
      <c r="D967" s="137"/>
      <c r="E967" s="138"/>
      <c r="F967" s="137"/>
      <c r="G967" s="127"/>
      <c r="H967" s="143"/>
      <c r="I967" s="143"/>
      <c r="K967" s="6"/>
      <c r="L967" s="6"/>
    </row>
    <row r="968" spans="1:12" x14ac:dyDescent="0.2">
      <c r="A968" s="477"/>
      <c r="B968" s="135"/>
      <c r="C968" s="136"/>
      <c r="D968" s="137"/>
      <c r="E968" s="138"/>
      <c r="F968" s="137"/>
      <c r="G968" s="127"/>
      <c r="H968" s="143"/>
      <c r="I968" s="143"/>
      <c r="K968" s="6"/>
      <c r="L968" s="6"/>
    </row>
    <row r="969" spans="1:12" x14ac:dyDescent="0.2">
      <c r="A969" s="477"/>
      <c r="B969" s="135"/>
      <c r="C969" s="136"/>
      <c r="D969" s="137"/>
      <c r="E969" s="138"/>
      <c r="F969" s="137"/>
      <c r="G969" s="127"/>
      <c r="H969" s="143"/>
      <c r="I969" s="143"/>
      <c r="K969" s="6"/>
      <c r="L969" s="6"/>
    </row>
    <row r="970" spans="1:12" x14ac:dyDescent="0.2">
      <c r="A970" s="477"/>
      <c r="B970" s="135"/>
      <c r="C970" s="136"/>
      <c r="D970" s="137"/>
      <c r="E970" s="138"/>
      <c r="F970" s="137"/>
      <c r="G970" s="127"/>
      <c r="H970" s="143"/>
      <c r="I970" s="143"/>
      <c r="K970" s="6"/>
      <c r="L970" s="6"/>
    </row>
    <row r="971" spans="1:12" x14ac:dyDescent="0.2">
      <c r="A971" s="477"/>
      <c r="B971" s="135"/>
      <c r="C971" s="136"/>
      <c r="D971" s="137"/>
      <c r="E971" s="138"/>
      <c r="F971" s="137"/>
      <c r="G971" s="127"/>
      <c r="H971" s="143"/>
      <c r="I971" s="143"/>
      <c r="K971" s="6"/>
      <c r="L971" s="6"/>
    </row>
    <row r="972" spans="1:12" x14ac:dyDescent="0.2">
      <c r="A972" s="477"/>
      <c r="B972" s="135"/>
      <c r="C972" s="136"/>
      <c r="D972" s="137"/>
      <c r="E972" s="138"/>
      <c r="F972" s="137"/>
      <c r="G972" s="127"/>
      <c r="H972" s="143"/>
      <c r="I972" s="143"/>
      <c r="K972" s="6"/>
      <c r="L972" s="6"/>
    </row>
    <row r="973" spans="1:12" x14ac:dyDescent="0.2">
      <c r="A973" s="477"/>
      <c r="B973" s="135"/>
      <c r="C973" s="136"/>
      <c r="D973" s="137"/>
      <c r="E973" s="138"/>
      <c r="F973" s="137"/>
      <c r="G973" s="127"/>
      <c r="H973" s="143"/>
      <c r="I973" s="143"/>
      <c r="K973" s="6"/>
      <c r="L973" s="6"/>
    </row>
    <row r="974" spans="1:12" x14ac:dyDescent="0.2">
      <c r="A974" s="477"/>
      <c r="B974" s="135"/>
      <c r="C974" s="136"/>
      <c r="D974" s="137"/>
      <c r="E974" s="138"/>
      <c r="F974" s="137"/>
      <c r="G974" s="127"/>
      <c r="H974" s="143"/>
      <c r="I974" s="143"/>
      <c r="K974" s="6"/>
      <c r="L974" s="6"/>
    </row>
    <row r="975" spans="1:12" x14ac:dyDescent="0.2">
      <c r="A975" s="477"/>
      <c r="B975" s="135"/>
      <c r="C975" s="136"/>
      <c r="D975" s="137"/>
      <c r="E975" s="138"/>
      <c r="F975" s="137"/>
      <c r="G975" s="127"/>
      <c r="H975" s="143"/>
      <c r="I975" s="143"/>
      <c r="K975" s="6"/>
      <c r="L975" s="6"/>
    </row>
    <row r="976" spans="1:12" x14ac:dyDescent="0.2">
      <c r="A976" s="477"/>
      <c r="B976" s="135"/>
      <c r="C976" s="136"/>
      <c r="D976" s="137"/>
      <c r="E976" s="138"/>
      <c r="F976" s="137"/>
      <c r="G976" s="127"/>
      <c r="H976" s="143"/>
      <c r="I976" s="143"/>
      <c r="K976" s="6"/>
      <c r="L976" s="6"/>
    </row>
    <row r="977" spans="1:12" x14ac:dyDescent="0.2">
      <c r="A977" s="477"/>
      <c r="B977" s="135"/>
      <c r="C977" s="136"/>
      <c r="D977" s="137"/>
      <c r="E977" s="138"/>
      <c r="F977" s="137"/>
      <c r="G977" s="127"/>
      <c r="H977" s="143"/>
      <c r="I977" s="143"/>
      <c r="K977" s="6"/>
      <c r="L977" s="6"/>
    </row>
    <row r="978" spans="1:12" x14ac:dyDescent="0.2">
      <c r="A978" s="477"/>
      <c r="B978" s="135"/>
      <c r="C978" s="136"/>
      <c r="D978" s="137"/>
      <c r="E978" s="138"/>
      <c r="F978" s="137"/>
      <c r="G978" s="127"/>
      <c r="H978" s="143"/>
      <c r="I978" s="143"/>
      <c r="K978" s="6"/>
      <c r="L978" s="6"/>
    </row>
    <row r="979" spans="1:12" x14ac:dyDescent="0.2">
      <c r="A979" s="477"/>
      <c r="B979" s="135"/>
      <c r="C979" s="136"/>
      <c r="D979" s="137"/>
      <c r="E979" s="138"/>
      <c r="F979" s="137"/>
      <c r="G979" s="127"/>
      <c r="H979" s="143"/>
      <c r="I979" s="143"/>
      <c r="K979" s="6"/>
      <c r="L979" s="6"/>
    </row>
    <row r="980" spans="1:12" x14ac:dyDescent="0.2">
      <c r="A980" s="477"/>
      <c r="B980" s="135"/>
      <c r="C980" s="136"/>
      <c r="D980" s="137"/>
      <c r="E980" s="138"/>
      <c r="F980" s="137"/>
      <c r="G980" s="127"/>
      <c r="H980" s="143"/>
      <c r="I980" s="143"/>
      <c r="K980" s="6"/>
      <c r="L980" s="6"/>
    </row>
    <row r="981" spans="1:12" x14ac:dyDescent="0.2">
      <c r="A981" s="477"/>
      <c r="B981" s="135"/>
      <c r="C981" s="136"/>
      <c r="D981" s="137"/>
      <c r="E981" s="138"/>
      <c r="F981" s="137"/>
      <c r="G981" s="127"/>
      <c r="H981" s="143"/>
      <c r="I981" s="143"/>
      <c r="K981" s="6"/>
      <c r="L981" s="6"/>
    </row>
    <row r="982" spans="1:12" x14ac:dyDescent="0.2">
      <c r="A982" s="477"/>
      <c r="B982" s="135"/>
      <c r="C982" s="136"/>
      <c r="D982" s="137"/>
      <c r="E982" s="138"/>
      <c r="F982" s="137"/>
      <c r="G982" s="127"/>
      <c r="H982" s="143"/>
      <c r="I982" s="143"/>
      <c r="K982" s="6"/>
      <c r="L982" s="6"/>
    </row>
    <row r="983" spans="1:12" x14ac:dyDescent="0.2">
      <c r="A983" s="477"/>
      <c r="B983" s="135"/>
      <c r="C983" s="136"/>
      <c r="D983" s="137"/>
      <c r="E983" s="138"/>
      <c r="F983" s="137"/>
      <c r="G983" s="127"/>
      <c r="H983" s="143"/>
      <c r="I983" s="143"/>
      <c r="K983" s="6"/>
      <c r="L983" s="6"/>
    </row>
    <row r="984" spans="1:12" x14ac:dyDescent="0.2">
      <c r="A984" s="477"/>
      <c r="B984" s="135"/>
      <c r="C984" s="136"/>
      <c r="D984" s="137"/>
      <c r="E984" s="138"/>
      <c r="F984" s="137"/>
      <c r="G984" s="127"/>
      <c r="H984" s="143"/>
      <c r="I984" s="143"/>
      <c r="K984" s="6"/>
      <c r="L984" s="6"/>
    </row>
    <row r="985" spans="1:12" x14ac:dyDescent="0.2">
      <c r="A985" s="477"/>
      <c r="B985" s="135"/>
      <c r="C985" s="136"/>
      <c r="D985" s="137"/>
      <c r="E985" s="138"/>
      <c r="F985" s="137"/>
      <c r="G985" s="127"/>
      <c r="H985" s="143"/>
      <c r="I985" s="143"/>
      <c r="K985" s="6"/>
      <c r="L985" s="6"/>
    </row>
    <row r="986" spans="1:12" x14ac:dyDescent="0.2">
      <c r="A986" s="477"/>
      <c r="B986" s="135"/>
      <c r="C986" s="136"/>
      <c r="D986" s="137"/>
      <c r="E986" s="138"/>
      <c r="F986" s="137"/>
      <c r="G986" s="127"/>
      <c r="H986" s="143"/>
      <c r="I986" s="143"/>
      <c r="K986" s="6"/>
      <c r="L986" s="6"/>
    </row>
    <row r="987" spans="1:12" x14ac:dyDescent="0.2">
      <c r="A987" s="477"/>
      <c r="B987" s="135"/>
      <c r="C987" s="136"/>
      <c r="D987" s="137"/>
      <c r="E987" s="138"/>
      <c r="F987" s="137"/>
      <c r="G987" s="127"/>
      <c r="H987" s="143"/>
      <c r="I987" s="143"/>
      <c r="K987" s="6"/>
      <c r="L987" s="6"/>
    </row>
    <row r="988" spans="1:12" x14ac:dyDescent="0.2">
      <c r="A988" s="477"/>
      <c r="B988" s="135"/>
      <c r="C988" s="136"/>
      <c r="D988" s="137"/>
      <c r="E988" s="138"/>
      <c r="F988" s="137"/>
      <c r="G988" s="127"/>
      <c r="H988" s="143"/>
      <c r="I988" s="143"/>
      <c r="K988" s="6"/>
      <c r="L988" s="6"/>
    </row>
    <row r="989" spans="1:12" x14ac:dyDescent="0.2">
      <c r="A989" s="477"/>
      <c r="B989" s="135"/>
      <c r="C989" s="136"/>
      <c r="D989" s="137"/>
      <c r="E989" s="138"/>
      <c r="F989" s="137"/>
      <c r="G989" s="127"/>
      <c r="H989" s="143"/>
      <c r="I989" s="143"/>
      <c r="K989" s="6"/>
      <c r="L989" s="6"/>
    </row>
    <row r="990" spans="1:12" x14ac:dyDescent="0.2">
      <c r="A990" s="477"/>
      <c r="B990" s="135"/>
      <c r="C990" s="136"/>
      <c r="D990" s="137"/>
      <c r="E990" s="138"/>
      <c r="F990" s="137"/>
      <c r="G990" s="127"/>
      <c r="H990" s="143"/>
      <c r="I990" s="143"/>
      <c r="K990" s="6"/>
      <c r="L990" s="6"/>
    </row>
    <row r="991" spans="1:12" x14ac:dyDescent="0.2">
      <c r="A991" s="477"/>
      <c r="B991" s="135"/>
      <c r="C991" s="136"/>
      <c r="D991" s="137"/>
      <c r="E991" s="138"/>
      <c r="F991" s="137"/>
      <c r="G991" s="127"/>
      <c r="H991" s="143"/>
      <c r="I991" s="143"/>
      <c r="K991" s="6"/>
      <c r="L991" s="6"/>
    </row>
    <row r="992" spans="1:12" x14ac:dyDescent="0.2">
      <c r="A992" s="477"/>
      <c r="B992" s="135"/>
      <c r="C992" s="136"/>
      <c r="D992" s="137"/>
      <c r="E992" s="138"/>
      <c r="F992" s="137"/>
      <c r="G992" s="127"/>
      <c r="H992" s="143"/>
      <c r="I992" s="143"/>
      <c r="K992" s="6"/>
      <c r="L992" s="6"/>
    </row>
    <row r="993" spans="1:12" x14ac:dyDescent="0.2">
      <c r="A993" s="477"/>
      <c r="B993" s="135"/>
      <c r="C993" s="136"/>
      <c r="D993" s="137"/>
      <c r="E993" s="138"/>
      <c r="F993" s="137"/>
      <c r="G993" s="127"/>
      <c r="H993" s="143"/>
      <c r="I993" s="143"/>
      <c r="K993" s="6"/>
      <c r="L993" s="6"/>
    </row>
    <row r="994" spans="1:12" x14ac:dyDescent="0.2">
      <c r="A994" s="477"/>
      <c r="B994" s="135"/>
      <c r="C994" s="136"/>
      <c r="D994" s="137"/>
      <c r="E994" s="138"/>
      <c r="F994" s="137"/>
      <c r="G994" s="127"/>
      <c r="H994" s="143"/>
      <c r="I994" s="143"/>
      <c r="K994" s="6"/>
      <c r="L994" s="6"/>
    </row>
    <row r="995" spans="1:12" x14ac:dyDescent="0.2">
      <c r="A995" s="477"/>
      <c r="B995" s="135"/>
      <c r="C995" s="136"/>
      <c r="D995" s="137"/>
      <c r="E995" s="138"/>
      <c r="F995" s="137"/>
      <c r="G995" s="127"/>
      <c r="H995" s="143"/>
      <c r="I995" s="143"/>
      <c r="K995" s="6"/>
      <c r="L995" s="6"/>
    </row>
    <row r="996" spans="1:12" x14ac:dyDescent="0.2">
      <c r="A996" s="477"/>
      <c r="B996" s="135"/>
      <c r="C996" s="136"/>
      <c r="D996" s="137"/>
      <c r="E996" s="138"/>
      <c r="F996" s="137"/>
      <c r="G996" s="127"/>
      <c r="H996" s="143"/>
      <c r="I996" s="143"/>
      <c r="K996" s="6"/>
      <c r="L996" s="6"/>
    </row>
    <row r="997" spans="1:12" x14ac:dyDescent="0.2">
      <c r="A997" s="477"/>
      <c r="B997" s="135"/>
      <c r="C997" s="136"/>
      <c r="D997" s="137"/>
      <c r="E997" s="138"/>
      <c r="F997" s="137"/>
      <c r="G997" s="127"/>
      <c r="H997" s="143"/>
      <c r="I997" s="143"/>
      <c r="K997" s="6"/>
      <c r="L997" s="6"/>
    </row>
    <row r="998" spans="1:12" x14ac:dyDescent="0.2">
      <c r="A998" s="477"/>
      <c r="B998" s="135"/>
      <c r="C998" s="136"/>
      <c r="D998" s="137"/>
      <c r="E998" s="138"/>
      <c r="F998" s="137"/>
      <c r="G998" s="127"/>
      <c r="H998" s="143"/>
      <c r="I998" s="143"/>
      <c r="L998" s="6"/>
    </row>
    <row r="999" spans="1:12" x14ac:dyDescent="0.2">
      <c r="A999" s="477"/>
      <c r="B999" s="135"/>
      <c r="C999" s="136"/>
      <c r="D999" s="137"/>
      <c r="E999" s="138"/>
      <c r="F999" s="137"/>
      <c r="G999" s="127"/>
      <c r="H999" s="143"/>
      <c r="I999" s="143"/>
      <c r="L999" s="6"/>
    </row>
    <row r="1000" spans="1:12" x14ac:dyDescent="0.2">
      <c r="A1000" s="477"/>
      <c r="B1000" s="135"/>
      <c r="C1000" s="136"/>
      <c r="D1000" s="137"/>
      <c r="E1000" s="138"/>
      <c r="F1000" s="137"/>
      <c r="G1000" s="127"/>
      <c r="H1000" s="143"/>
      <c r="I1000" s="143"/>
      <c r="L1000" s="6"/>
    </row>
    <row r="1001" spans="1:12" x14ac:dyDescent="0.2">
      <c r="A1001" s="477"/>
      <c r="B1001" s="135"/>
      <c r="C1001" s="136"/>
      <c r="D1001" s="137"/>
      <c r="E1001" s="138"/>
      <c r="F1001" s="137"/>
      <c r="G1001" s="127"/>
      <c r="H1001" s="143"/>
      <c r="I1001" s="143"/>
      <c r="K1001" s="6"/>
      <c r="L1001" s="6"/>
    </row>
    <row r="1002" spans="1:12" x14ac:dyDescent="0.2">
      <c r="A1002" s="477"/>
      <c r="B1002" s="135"/>
      <c r="C1002" s="136"/>
      <c r="D1002" s="137"/>
      <c r="E1002" s="138"/>
      <c r="F1002" s="137"/>
      <c r="G1002" s="127"/>
      <c r="H1002" s="143"/>
      <c r="I1002" s="143"/>
      <c r="K1002" s="6"/>
      <c r="L1002" s="6"/>
    </row>
    <row r="1003" spans="1:12" x14ac:dyDescent="0.2">
      <c r="A1003" s="477"/>
      <c r="B1003" s="135"/>
      <c r="C1003" s="136"/>
      <c r="D1003" s="137"/>
      <c r="E1003" s="138"/>
      <c r="F1003" s="137"/>
      <c r="G1003" s="127"/>
      <c r="H1003" s="143"/>
      <c r="I1003" s="143"/>
      <c r="K1003" s="6"/>
      <c r="L1003" s="6"/>
    </row>
    <row r="1004" spans="1:12" x14ac:dyDescent="0.2">
      <c r="A1004" s="477"/>
      <c r="B1004" s="135"/>
      <c r="C1004" s="136"/>
      <c r="D1004" s="137"/>
      <c r="E1004" s="138"/>
      <c r="F1004" s="137"/>
      <c r="G1004" s="127"/>
      <c r="H1004" s="143"/>
      <c r="I1004" s="143"/>
      <c r="K1004" s="6"/>
      <c r="L1004" s="6"/>
    </row>
    <row r="1005" spans="1:12" x14ac:dyDescent="0.2">
      <c r="A1005" s="477"/>
      <c r="B1005" s="135"/>
      <c r="C1005" s="136"/>
      <c r="D1005" s="137"/>
      <c r="E1005" s="138"/>
      <c r="F1005" s="137"/>
      <c r="G1005" s="127"/>
      <c r="H1005" s="143"/>
      <c r="I1005" s="143"/>
      <c r="K1005" s="6"/>
      <c r="L1005" s="6"/>
    </row>
    <row r="1006" spans="1:12" x14ac:dyDescent="0.2">
      <c r="A1006" s="477"/>
      <c r="B1006" s="135"/>
      <c r="C1006" s="136"/>
      <c r="D1006" s="137"/>
      <c r="E1006" s="138"/>
      <c r="F1006" s="137"/>
      <c r="G1006" s="127"/>
      <c r="H1006" s="143"/>
      <c r="I1006" s="143"/>
      <c r="K1006" s="6"/>
      <c r="L1006" s="6"/>
    </row>
    <row r="1007" spans="1:12" x14ac:dyDescent="0.2">
      <c r="A1007" s="477"/>
      <c r="B1007" s="135"/>
      <c r="C1007" s="136"/>
      <c r="D1007" s="137"/>
      <c r="E1007" s="138"/>
      <c r="F1007" s="137"/>
      <c r="G1007" s="127"/>
      <c r="H1007" s="143"/>
      <c r="I1007" s="143"/>
      <c r="K1007" s="6"/>
      <c r="L1007" s="6"/>
    </row>
    <row r="1008" spans="1:12" x14ac:dyDescent="0.2">
      <c r="A1008" s="477"/>
      <c r="B1008" s="135"/>
      <c r="C1008" s="136"/>
      <c r="D1008" s="137"/>
      <c r="E1008" s="138"/>
      <c r="F1008" s="137"/>
      <c r="G1008" s="127"/>
      <c r="H1008" s="143"/>
      <c r="I1008" s="143"/>
      <c r="K1008" s="6"/>
      <c r="L1008" s="6"/>
    </row>
    <row r="1009" spans="1:12" x14ac:dyDescent="0.2">
      <c r="A1009" s="477"/>
      <c r="B1009" s="135"/>
      <c r="C1009" s="136"/>
      <c r="D1009" s="137"/>
      <c r="E1009" s="138"/>
      <c r="F1009" s="137"/>
      <c r="G1009" s="127"/>
      <c r="H1009" s="143"/>
      <c r="I1009" s="143"/>
      <c r="K1009" s="6"/>
      <c r="L1009" s="6"/>
    </row>
    <row r="1010" spans="1:12" x14ac:dyDescent="0.2">
      <c r="A1010" s="477"/>
      <c r="B1010" s="135"/>
      <c r="C1010" s="136"/>
      <c r="D1010" s="137"/>
      <c r="E1010" s="138"/>
      <c r="F1010" s="137"/>
      <c r="G1010" s="127"/>
      <c r="H1010" s="143"/>
      <c r="I1010" s="143"/>
      <c r="K1010" s="6"/>
      <c r="L1010" s="6"/>
    </row>
    <row r="1011" spans="1:12" x14ac:dyDescent="0.2">
      <c r="A1011" s="477"/>
      <c r="B1011" s="135"/>
      <c r="C1011" s="136"/>
      <c r="D1011" s="137"/>
      <c r="E1011" s="138"/>
      <c r="F1011" s="137"/>
      <c r="G1011" s="127"/>
      <c r="H1011" s="143"/>
      <c r="I1011" s="143"/>
      <c r="K1011" s="6"/>
      <c r="L1011" s="6"/>
    </row>
    <row r="1012" spans="1:12" x14ac:dyDescent="0.2">
      <c r="A1012" s="477"/>
      <c r="B1012" s="135"/>
      <c r="C1012" s="136"/>
      <c r="D1012" s="137"/>
      <c r="E1012" s="138"/>
      <c r="F1012" s="137"/>
      <c r="G1012" s="127"/>
      <c r="H1012" s="143"/>
      <c r="I1012" s="143"/>
      <c r="K1012" s="6"/>
      <c r="L1012" s="6"/>
    </row>
    <row r="1013" spans="1:12" x14ac:dyDescent="0.2">
      <c r="A1013" s="477"/>
      <c r="B1013" s="135"/>
      <c r="C1013" s="136"/>
      <c r="D1013" s="137"/>
      <c r="E1013" s="138"/>
      <c r="F1013" s="137"/>
      <c r="G1013" s="127"/>
      <c r="H1013" s="143"/>
      <c r="I1013" s="143"/>
      <c r="K1013" s="6"/>
      <c r="L1013" s="6"/>
    </row>
    <row r="1014" spans="1:12" x14ac:dyDescent="0.2">
      <c r="A1014" s="477"/>
      <c r="B1014" s="135"/>
      <c r="C1014" s="136"/>
      <c r="D1014" s="137"/>
      <c r="E1014" s="138"/>
      <c r="F1014" s="137"/>
      <c r="G1014" s="127"/>
      <c r="H1014" s="143"/>
      <c r="I1014" s="143"/>
      <c r="K1014" s="6"/>
      <c r="L1014" s="6"/>
    </row>
    <row r="1015" spans="1:12" x14ac:dyDescent="0.2">
      <c r="A1015" s="477"/>
      <c r="B1015" s="135"/>
      <c r="C1015" s="136"/>
      <c r="D1015" s="137"/>
      <c r="E1015" s="138"/>
      <c r="F1015" s="137"/>
      <c r="G1015" s="127"/>
      <c r="H1015" s="143"/>
      <c r="I1015" s="143"/>
      <c r="K1015" s="6"/>
      <c r="L1015" s="6"/>
    </row>
    <row r="1016" spans="1:12" x14ac:dyDescent="0.2">
      <c r="A1016" s="477"/>
      <c r="B1016" s="135"/>
      <c r="C1016" s="136"/>
      <c r="D1016" s="137"/>
      <c r="E1016" s="138"/>
      <c r="F1016" s="137"/>
      <c r="G1016" s="127"/>
      <c r="H1016" s="143"/>
      <c r="I1016" s="143"/>
      <c r="K1016" s="6"/>
      <c r="L1016" s="6"/>
    </row>
    <row r="1017" spans="1:12" x14ac:dyDescent="0.2">
      <c r="A1017" s="477"/>
      <c r="B1017" s="135"/>
      <c r="C1017" s="136"/>
      <c r="D1017" s="137"/>
      <c r="E1017" s="138"/>
      <c r="F1017" s="137"/>
      <c r="G1017" s="127"/>
      <c r="H1017" s="143"/>
      <c r="I1017" s="143"/>
      <c r="K1017" s="6"/>
      <c r="L1017" s="6"/>
    </row>
    <row r="1018" spans="1:12" x14ac:dyDescent="0.2">
      <c r="A1018" s="477"/>
      <c r="B1018" s="135"/>
      <c r="C1018" s="136"/>
      <c r="D1018" s="137"/>
      <c r="E1018" s="138"/>
      <c r="F1018" s="137"/>
      <c r="G1018" s="127"/>
      <c r="H1018" s="143"/>
      <c r="I1018" s="143"/>
      <c r="K1018" s="6"/>
      <c r="L1018" s="6"/>
    </row>
    <row r="1019" spans="1:12" x14ac:dyDescent="0.2">
      <c r="A1019" s="477"/>
      <c r="B1019" s="135"/>
      <c r="C1019" s="136"/>
      <c r="D1019" s="137"/>
      <c r="E1019" s="138"/>
      <c r="F1019" s="137"/>
      <c r="G1019" s="127"/>
      <c r="H1019" s="143"/>
      <c r="I1019" s="143"/>
      <c r="K1019" s="6"/>
      <c r="L1019" s="6"/>
    </row>
    <row r="1020" spans="1:12" x14ac:dyDescent="0.2">
      <c r="A1020" s="477"/>
      <c r="B1020" s="135"/>
      <c r="C1020" s="136"/>
      <c r="D1020" s="137"/>
      <c r="E1020" s="138"/>
      <c r="F1020" s="137"/>
      <c r="G1020" s="127"/>
      <c r="H1020" s="143"/>
      <c r="I1020" s="143"/>
      <c r="K1020" s="6"/>
      <c r="L1020" s="6"/>
    </row>
    <row r="1021" spans="1:12" x14ac:dyDescent="0.2">
      <c r="A1021" s="477"/>
      <c r="B1021" s="135"/>
      <c r="C1021" s="136"/>
      <c r="D1021" s="137"/>
      <c r="E1021" s="138"/>
      <c r="F1021" s="137"/>
      <c r="G1021" s="127"/>
      <c r="H1021" s="143"/>
      <c r="I1021" s="143"/>
      <c r="K1021" s="6"/>
      <c r="L1021" s="6"/>
    </row>
    <row r="1022" spans="1:12" x14ac:dyDescent="0.2">
      <c r="A1022" s="477"/>
      <c r="B1022" s="135"/>
      <c r="C1022" s="136"/>
      <c r="D1022" s="137"/>
      <c r="E1022" s="138"/>
      <c r="F1022" s="137"/>
      <c r="G1022" s="127"/>
      <c r="H1022" s="143"/>
      <c r="I1022" s="143"/>
      <c r="K1022" s="6"/>
      <c r="L1022" s="6"/>
    </row>
    <row r="1023" spans="1:12" x14ac:dyDescent="0.2">
      <c r="A1023" s="477"/>
      <c r="B1023" s="135"/>
      <c r="C1023" s="136"/>
      <c r="D1023" s="137"/>
      <c r="E1023" s="138"/>
      <c r="F1023" s="137"/>
      <c r="G1023" s="127"/>
      <c r="H1023" s="143"/>
      <c r="I1023" s="143"/>
      <c r="K1023" s="6"/>
      <c r="L1023" s="6"/>
    </row>
    <row r="1024" spans="1:12" x14ac:dyDescent="0.2">
      <c r="A1024" s="477"/>
      <c r="B1024" s="135"/>
      <c r="C1024" s="136"/>
      <c r="D1024" s="137"/>
      <c r="E1024" s="138"/>
      <c r="F1024" s="137"/>
      <c r="G1024" s="127"/>
      <c r="H1024" s="143"/>
      <c r="I1024" s="143"/>
      <c r="K1024" s="6"/>
      <c r="L1024" s="6"/>
    </row>
    <row r="1025" spans="1:12" x14ac:dyDescent="0.2">
      <c r="A1025" s="477"/>
      <c r="B1025" s="135"/>
      <c r="C1025" s="136"/>
      <c r="D1025" s="137"/>
      <c r="E1025" s="138"/>
      <c r="F1025" s="137"/>
      <c r="G1025" s="127"/>
      <c r="H1025" s="143"/>
      <c r="I1025" s="143"/>
      <c r="K1025" s="6"/>
      <c r="L1025" s="6"/>
    </row>
    <row r="1026" spans="1:12" x14ac:dyDescent="0.2">
      <c r="A1026" s="477"/>
      <c r="B1026" s="135"/>
      <c r="C1026" s="136"/>
      <c r="D1026" s="137"/>
      <c r="E1026" s="138"/>
      <c r="F1026" s="137"/>
      <c r="G1026" s="127"/>
      <c r="H1026" s="143"/>
      <c r="I1026" s="143"/>
      <c r="K1026" s="6"/>
      <c r="L1026" s="6"/>
    </row>
    <row r="1027" spans="1:12" x14ac:dyDescent="0.2">
      <c r="A1027" s="477"/>
      <c r="B1027" s="135"/>
      <c r="C1027" s="136"/>
      <c r="D1027" s="137"/>
      <c r="E1027" s="138"/>
      <c r="F1027" s="137"/>
      <c r="G1027" s="127"/>
      <c r="H1027" s="143"/>
      <c r="I1027" s="143"/>
      <c r="K1027" s="6"/>
      <c r="L1027" s="6"/>
    </row>
    <row r="1028" spans="1:12" x14ac:dyDescent="0.2">
      <c r="A1028" s="477"/>
      <c r="B1028" s="135"/>
      <c r="C1028" s="136"/>
      <c r="D1028" s="137"/>
      <c r="E1028" s="138"/>
      <c r="F1028" s="137"/>
      <c r="G1028" s="127"/>
      <c r="H1028" s="143"/>
      <c r="I1028" s="143"/>
      <c r="K1028" s="6"/>
      <c r="L1028" s="6"/>
    </row>
    <row r="1029" spans="1:12" x14ac:dyDescent="0.2">
      <c r="A1029" s="477"/>
      <c r="B1029" s="135"/>
      <c r="C1029" s="136"/>
      <c r="D1029" s="137"/>
      <c r="E1029" s="138"/>
      <c r="F1029" s="137"/>
      <c r="G1029" s="127"/>
      <c r="H1029" s="143"/>
      <c r="I1029" s="143"/>
      <c r="K1029" s="6"/>
      <c r="L1029" s="6"/>
    </row>
    <row r="1030" spans="1:12" x14ac:dyDescent="0.2">
      <c r="A1030" s="477"/>
      <c r="B1030" s="135"/>
      <c r="C1030" s="136"/>
      <c r="D1030" s="137"/>
      <c r="E1030" s="138"/>
      <c r="F1030" s="137"/>
      <c r="G1030" s="127"/>
      <c r="H1030" s="143"/>
      <c r="I1030" s="143"/>
      <c r="K1030" s="6"/>
      <c r="L1030" s="6"/>
    </row>
    <row r="1031" spans="1:12" x14ac:dyDescent="0.2">
      <c r="A1031" s="477"/>
      <c r="B1031" s="135"/>
      <c r="C1031" s="136"/>
      <c r="D1031" s="137"/>
      <c r="E1031" s="138"/>
      <c r="F1031" s="137"/>
      <c r="G1031" s="127"/>
      <c r="H1031" s="143"/>
      <c r="I1031" s="143"/>
      <c r="K1031" s="6"/>
      <c r="L1031" s="6"/>
    </row>
    <row r="1032" spans="1:12" x14ac:dyDescent="0.2">
      <c r="A1032" s="477"/>
      <c r="B1032" s="135"/>
      <c r="C1032" s="136"/>
      <c r="D1032" s="137"/>
      <c r="E1032" s="138"/>
      <c r="F1032" s="137"/>
      <c r="G1032" s="127"/>
      <c r="H1032" s="143"/>
      <c r="I1032" s="143"/>
      <c r="K1032" s="6"/>
      <c r="L1032" s="6"/>
    </row>
    <row r="1033" spans="1:12" x14ac:dyDescent="0.2">
      <c r="A1033" s="477"/>
      <c r="B1033" s="135"/>
      <c r="C1033" s="136"/>
      <c r="D1033" s="137"/>
      <c r="E1033" s="138"/>
      <c r="F1033" s="137"/>
      <c r="G1033" s="127"/>
      <c r="H1033" s="143"/>
      <c r="I1033" s="143"/>
      <c r="K1033" s="6"/>
      <c r="L1033" s="6"/>
    </row>
    <row r="1034" spans="1:12" x14ac:dyDescent="0.2">
      <c r="A1034" s="477"/>
      <c r="B1034" s="135"/>
      <c r="C1034" s="136"/>
      <c r="D1034" s="137"/>
      <c r="E1034" s="138"/>
      <c r="F1034" s="137"/>
      <c r="G1034" s="127"/>
      <c r="H1034" s="143"/>
      <c r="I1034" s="143"/>
      <c r="K1034" s="6"/>
      <c r="L1034" s="6"/>
    </row>
    <row r="1035" spans="1:12" x14ac:dyDescent="0.2">
      <c r="A1035" s="477"/>
      <c r="B1035" s="135"/>
      <c r="C1035" s="136"/>
      <c r="D1035" s="137"/>
      <c r="E1035" s="138"/>
      <c r="F1035" s="137"/>
      <c r="G1035" s="127"/>
      <c r="H1035" s="143"/>
      <c r="I1035" s="143"/>
      <c r="K1035" s="6"/>
      <c r="L1035" s="6"/>
    </row>
    <row r="1036" spans="1:12" x14ac:dyDescent="0.2">
      <c r="A1036" s="477"/>
      <c r="B1036" s="135"/>
      <c r="C1036" s="136"/>
      <c r="D1036" s="137"/>
      <c r="E1036" s="138"/>
      <c r="F1036" s="137"/>
      <c r="G1036" s="127"/>
      <c r="H1036" s="143"/>
      <c r="I1036" s="143"/>
      <c r="K1036" s="6"/>
      <c r="L1036" s="6"/>
    </row>
    <row r="1037" spans="1:12" x14ac:dyDescent="0.2">
      <c r="A1037" s="477"/>
      <c r="B1037" s="135"/>
      <c r="C1037" s="136"/>
      <c r="D1037" s="137"/>
      <c r="E1037" s="138"/>
      <c r="F1037" s="137"/>
      <c r="G1037" s="127"/>
      <c r="H1037" s="143"/>
      <c r="I1037" s="143"/>
      <c r="K1037" s="6"/>
      <c r="L1037" s="6"/>
    </row>
    <row r="1038" spans="1:12" x14ac:dyDescent="0.2">
      <c r="A1038" s="477"/>
      <c r="B1038" s="135"/>
      <c r="C1038" s="136"/>
      <c r="D1038" s="137"/>
      <c r="E1038" s="138"/>
      <c r="F1038" s="137"/>
      <c r="G1038" s="127"/>
      <c r="H1038" s="143"/>
      <c r="I1038" s="143"/>
      <c r="K1038" s="6"/>
      <c r="L1038" s="6"/>
    </row>
    <row r="1039" spans="1:12" x14ac:dyDescent="0.2">
      <c r="A1039" s="477"/>
      <c r="B1039" s="135"/>
      <c r="C1039" s="136"/>
      <c r="D1039" s="137"/>
      <c r="E1039" s="138"/>
      <c r="F1039" s="137"/>
      <c r="G1039" s="127"/>
      <c r="H1039" s="143"/>
      <c r="I1039" s="143"/>
      <c r="K1039" s="6"/>
      <c r="L1039" s="6"/>
    </row>
    <row r="1040" spans="1:12" x14ac:dyDescent="0.2">
      <c r="A1040" s="477"/>
      <c r="B1040" s="135"/>
      <c r="C1040" s="136"/>
      <c r="D1040" s="137"/>
      <c r="E1040" s="138"/>
      <c r="F1040" s="137"/>
      <c r="G1040" s="127"/>
      <c r="H1040" s="143"/>
      <c r="I1040" s="143"/>
      <c r="K1040" s="6"/>
      <c r="L1040" s="6"/>
    </row>
    <row r="1041" spans="1:12" x14ac:dyDescent="0.2">
      <c r="A1041" s="477"/>
      <c r="B1041" s="135"/>
      <c r="C1041" s="136"/>
      <c r="D1041" s="137"/>
      <c r="E1041" s="138"/>
      <c r="F1041" s="137"/>
      <c r="G1041" s="127"/>
      <c r="H1041" s="143"/>
      <c r="I1041" s="143"/>
      <c r="K1041" s="6"/>
      <c r="L1041" s="6"/>
    </row>
    <row r="1042" spans="1:12" x14ac:dyDescent="0.2">
      <c r="A1042" s="477"/>
      <c r="B1042" s="135"/>
      <c r="C1042" s="136"/>
      <c r="D1042" s="137"/>
      <c r="E1042" s="138"/>
      <c r="F1042" s="137"/>
      <c r="G1042" s="127"/>
      <c r="H1042" s="143"/>
      <c r="I1042" s="143"/>
      <c r="K1042" s="6"/>
      <c r="L1042" s="6"/>
    </row>
    <row r="1043" spans="1:12" x14ac:dyDescent="0.2">
      <c r="A1043" s="477"/>
      <c r="B1043" s="135"/>
      <c r="C1043" s="136"/>
      <c r="D1043" s="137"/>
      <c r="E1043" s="138"/>
      <c r="F1043" s="137"/>
      <c r="G1043" s="127"/>
      <c r="H1043" s="143"/>
      <c r="I1043" s="143"/>
      <c r="K1043" s="6"/>
      <c r="L1043" s="6"/>
    </row>
    <row r="1044" spans="1:12" x14ac:dyDescent="0.2">
      <c r="A1044" s="477"/>
      <c r="B1044" s="135"/>
      <c r="C1044" s="136"/>
      <c r="D1044" s="137"/>
      <c r="E1044" s="138"/>
      <c r="F1044" s="137"/>
      <c r="G1044" s="127"/>
      <c r="H1044" s="143"/>
      <c r="I1044" s="143"/>
      <c r="K1044" s="6"/>
      <c r="L1044" s="6"/>
    </row>
    <row r="1045" spans="1:12" x14ac:dyDescent="0.2">
      <c r="A1045" s="477"/>
      <c r="B1045" s="135"/>
      <c r="C1045" s="136"/>
      <c r="D1045" s="137"/>
      <c r="E1045" s="138"/>
      <c r="F1045" s="137"/>
      <c r="G1045" s="127"/>
      <c r="H1045" s="143"/>
      <c r="I1045" s="143"/>
      <c r="K1045" s="6"/>
      <c r="L1045" s="6"/>
    </row>
    <row r="1046" spans="1:12" x14ac:dyDescent="0.2">
      <c r="A1046" s="477"/>
      <c r="B1046" s="135"/>
      <c r="C1046" s="136"/>
      <c r="D1046" s="137"/>
      <c r="E1046" s="138"/>
      <c r="F1046" s="137"/>
      <c r="G1046" s="127"/>
      <c r="H1046" s="143"/>
      <c r="I1046" s="143"/>
      <c r="K1046" s="6"/>
      <c r="L1046" s="6"/>
    </row>
    <row r="1047" spans="1:12" x14ac:dyDescent="0.2">
      <c r="A1047" s="477"/>
      <c r="B1047" s="135"/>
      <c r="C1047" s="136"/>
      <c r="D1047" s="137"/>
      <c r="E1047" s="138"/>
      <c r="F1047" s="137"/>
      <c r="G1047" s="127"/>
      <c r="H1047" s="143"/>
      <c r="I1047" s="143"/>
      <c r="K1047" s="6"/>
      <c r="L1047" s="6"/>
    </row>
    <row r="1048" spans="1:12" x14ac:dyDescent="0.2">
      <c r="A1048" s="477"/>
      <c r="B1048" s="135"/>
      <c r="C1048" s="136"/>
      <c r="D1048" s="137"/>
      <c r="E1048" s="138"/>
      <c r="F1048" s="137"/>
      <c r="G1048" s="127"/>
      <c r="H1048" s="143"/>
      <c r="I1048" s="143"/>
      <c r="K1048" s="6"/>
      <c r="L1048" s="6"/>
    </row>
    <row r="1049" spans="1:12" x14ac:dyDescent="0.2">
      <c r="A1049" s="477"/>
      <c r="B1049" s="135"/>
      <c r="C1049" s="136"/>
      <c r="D1049" s="137"/>
      <c r="E1049" s="138"/>
      <c r="F1049" s="137"/>
      <c r="G1049" s="127"/>
      <c r="H1049" s="143"/>
      <c r="I1049" s="143"/>
      <c r="K1049" s="6"/>
      <c r="L1049" s="6"/>
    </row>
    <row r="1050" spans="1:12" x14ac:dyDescent="0.2">
      <c r="A1050" s="477"/>
      <c r="B1050" s="135"/>
      <c r="C1050" s="136"/>
      <c r="D1050" s="137"/>
      <c r="E1050" s="138"/>
      <c r="F1050" s="137"/>
      <c r="G1050" s="127"/>
      <c r="H1050" s="143"/>
      <c r="I1050" s="143"/>
      <c r="K1050" s="6"/>
      <c r="L1050" s="6"/>
    </row>
    <row r="1051" spans="1:12" x14ac:dyDescent="0.2">
      <c r="A1051" s="477"/>
      <c r="B1051" s="135"/>
      <c r="C1051" s="136"/>
      <c r="D1051" s="137"/>
      <c r="E1051" s="138"/>
      <c r="F1051" s="137"/>
      <c r="G1051" s="127"/>
      <c r="H1051" s="143"/>
      <c r="I1051" s="143"/>
      <c r="K1051" s="6"/>
      <c r="L1051" s="6"/>
    </row>
    <row r="1052" spans="1:12" x14ac:dyDescent="0.2">
      <c r="A1052" s="477"/>
      <c r="B1052" s="135"/>
      <c r="C1052" s="136"/>
      <c r="D1052" s="137"/>
      <c r="E1052" s="138"/>
      <c r="F1052" s="137"/>
      <c r="G1052" s="127"/>
      <c r="H1052" s="143"/>
      <c r="I1052" s="143"/>
      <c r="K1052" s="6"/>
      <c r="L1052" s="6"/>
    </row>
    <row r="1053" spans="1:12" x14ac:dyDescent="0.2">
      <c r="A1053" s="477"/>
      <c r="B1053" s="135"/>
      <c r="C1053" s="136"/>
      <c r="D1053" s="137"/>
      <c r="E1053" s="138"/>
      <c r="F1053" s="137"/>
      <c r="G1053" s="127"/>
      <c r="H1053" s="143"/>
      <c r="I1053" s="143"/>
      <c r="K1053" s="6"/>
      <c r="L1053" s="6"/>
    </row>
    <row r="1054" spans="1:12" x14ac:dyDescent="0.2">
      <c r="A1054" s="477"/>
      <c r="B1054" s="135"/>
      <c r="C1054" s="136"/>
      <c r="D1054" s="137"/>
      <c r="E1054" s="138"/>
      <c r="F1054" s="137"/>
      <c r="G1054" s="127"/>
      <c r="H1054" s="143"/>
      <c r="I1054" s="143"/>
      <c r="K1054" s="6"/>
      <c r="L1054" s="6"/>
    </row>
    <row r="1055" spans="1:12" x14ac:dyDescent="0.2">
      <c r="A1055" s="477"/>
      <c r="B1055" s="135"/>
      <c r="C1055" s="136"/>
      <c r="D1055" s="137"/>
      <c r="E1055" s="138"/>
      <c r="F1055" s="137"/>
      <c r="G1055" s="127"/>
      <c r="H1055" s="143"/>
      <c r="I1055" s="143"/>
      <c r="K1055" s="6"/>
      <c r="L1055" s="6"/>
    </row>
    <row r="1056" spans="1:12" x14ac:dyDescent="0.2">
      <c r="A1056" s="477"/>
      <c r="B1056" s="135"/>
      <c r="C1056" s="136"/>
      <c r="D1056" s="137"/>
      <c r="E1056" s="138"/>
      <c r="F1056" s="137"/>
      <c r="G1056" s="127"/>
      <c r="H1056" s="143"/>
      <c r="I1056" s="143"/>
      <c r="K1056" s="6"/>
      <c r="L1056" s="6"/>
    </row>
    <row r="1057" spans="1:12" x14ac:dyDescent="0.2">
      <c r="A1057" s="477"/>
      <c r="B1057" s="135"/>
      <c r="C1057" s="136"/>
      <c r="D1057" s="137"/>
      <c r="E1057" s="138"/>
      <c r="F1057" s="137"/>
      <c r="G1057" s="127"/>
      <c r="H1057" s="143"/>
      <c r="I1057" s="143"/>
      <c r="K1057" s="6"/>
      <c r="L1057" s="6"/>
    </row>
    <row r="1058" spans="1:12" x14ac:dyDescent="0.2">
      <c r="A1058" s="477"/>
      <c r="B1058" s="135"/>
      <c r="C1058" s="136"/>
      <c r="D1058" s="137"/>
      <c r="E1058" s="138"/>
      <c r="F1058" s="137"/>
      <c r="G1058" s="127"/>
      <c r="H1058" s="143"/>
      <c r="I1058" s="143"/>
      <c r="K1058" s="6"/>
      <c r="L1058" s="6"/>
    </row>
    <row r="1059" spans="1:12" x14ac:dyDescent="0.2">
      <c r="A1059" s="477"/>
      <c r="B1059" s="135"/>
      <c r="C1059" s="136"/>
      <c r="D1059" s="137"/>
      <c r="E1059" s="138"/>
      <c r="F1059" s="137"/>
      <c r="G1059" s="127"/>
      <c r="H1059" s="143"/>
      <c r="I1059" s="143"/>
      <c r="K1059" s="6"/>
      <c r="L1059" s="6"/>
    </row>
    <row r="1060" spans="1:12" x14ac:dyDescent="0.2">
      <c r="A1060" s="477"/>
      <c r="B1060" s="135"/>
      <c r="C1060" s="136"/>
      <c r="D1060" s="137"/>
      <c r="E1060" s="138"/>
      <c r="F1060" s="137"/>
      <c r="G1060" s="127"/>
      <c r="H1060" s="143"/>
      <c r="I1060" s="143"/>
      <c r="K1060" s="6"/>
      <c r="L1060" s="6"/>
    </row>
    <row r="1061" spans="1:12" x14ac:dyDescent="0.2">
      <c r="A1061" s="477"/>
      <c r="B1061" s="135"/>
      <c r="C1061" s="136"/>
      <c r="D1061" s="137"/>
      <c r="E1061" s="138"/>
      <c r="F1061" s="137"/>
      <c r="G1061" s="127"/>
      <c r="H1061" s="143"/>
      <c r="I1061" s="143"/>
      <c r="K1061" s="6"/>
      <c r="L1061" s="6"/>
    </row>
    <row r="1062" spans="1:12" x14ac:dyDescent="0.2">
      <c r="A1062" s="477"/>
      <c r="B1062" s="135"/>
      <c r="C1062" s="136"/>
      <c r="D1062" s="137"/>
      <c r="E1062" s="138"/>
      <c r="F1062" s="137"/>
      <c r="G1062" s="127"/>
      <c r="H1062" s="143"/>
      <c r="I1062" s="143"/>
      <c r="K1062" s="6"/>
      <c r="L1062" s="6"/>
    </row>
    <row r="1063" spans="1:12" x14ac:dyDescent="0.2">
      <c r="A1063" s="477"/>
      <c r="B1063" s="135"/>
      <c r="C1063" s="136"/>
      <c r="D1063" s="137"/>
      <c r="E1063" s="138"/>
      <c r="F1063" s="137"/>
      <c r="G1063" s="127"/>
      <c r="H1063" s="143"/>
      <c r="I1063" s="143"/>
      <c r="K1063" s="6"/>
      <c r="L1063" s="6"/>
    </row>
    <row r="1064" spans="1:12" x14ac:dyDescent="0.2">
      <c r="A1064" s="477"/>
      <c r="B1064" s="135"/>
      <c r="C1064" s="136"/>
      <c r="D1064" s="137"/>
      <c r="E1064" s="138"/>
      <c r="F1064" s="137"/>
      <c r="G1064" s="127"/>
      <c r="H1064" s="143"/>
      <c r="I1064" s="143"/>
      <c r="K1064" s="6"/>
      <c r="L1064" s="6"/>
    </row>
    <row r="1065" spans="1:12" x14ac:dyDescent="0.2">
      <c r="A1065" s="477"/>
      <c r="B1065" s="135"/>
      <c r="C1065" s="136"/>
      <c r="D1065" s="137"/>
      <c r="E1065" s="138"/>
      <c r="F1065" s="137"/>
      <c r="G1065" s="127"/>
      <c r="H1065" s="143"/>
      <c r="I1065" s="143"/>
      <c r="K1065" s="6"/>
      <c r="L1065" s="6"/>
    </row>
    <row r="1066" spans="1:12" x14ac:dyDescent="0.2">
      <c r="A1066" s="477"/>
      <c r="B1066" s="135"/>
      <c r="C1066" s="136"/>
      <c r="D1066" s="137"/>
      <c r="E1066" s="138"/>
      <c r="F1066" s="137"/>
      <c r="G1066" s="127"/>
      <c r="H1066" s="143"/>
      <c r="I1066" s="143"/>
      <c r="K1066" s="6"/>
      <c r="L1066" s="6"/>
    </row>
    <row r="1067" spans="1:12" x14ac:dyDescent="0.2">
      <c r="A1067" s="477"/>
      <c r="B1067" s="135"/>
      <c r="C1067" s="136"/>
      <c r="D1067" s="137"/>
      <c r="E1067" s="138"/>
      <c r="F1067" s="137"/>
      <c r="G1067" s="127"/>
      <c r="H1067" s="143"/>
      <c r="I1067" s="143"/>
      <c r="K1067" s="6"/>
      <c r="L1067" s="6"/>
    </row>
    <row r="1068" spans="1:12" x14ac:dyDescent="0.2">
      <c r="A1068" s="477"/>
      <c r="B1068" s="135"/>
      <c r="C1068" s="136"/>
      <c r="D1068" s="137"/>
      <c r="E1068" s="138"/>
      <c r="F1068" s="137"/>
      <c r="G1068" s="127"/>
      <c r="H1068" s="143"/>
      <c r="I1068" s="143"/>
      <c r="K1068" s="6"/>
      <c r="L1068" s="6"/>
    </row>
    <row r="1069" spans="1:12" x14ac:dyDescent="0.2">
      <c r="A1069" s="477"/>
      <c r="B1069" s="135"/>
      <c r="C1069" s="136"/>
      <c r="D1069" s="137"/>
      <c r="E1069" s="138"/>
      <c r="F1069" s="137"/>
      <c r="G1069" s="127"/>
      <c r="H1069" s="143"/>
      <c r="I1069" s="143"/>
      <c r="K1069" s="6"/>
      <c r="L1069" s="6"/>
    </row>
    <row r="1070" spans="1:12" x14ac:dyDescent="0.2">
      <c r="A1070" s="477"/>
      <c r="B1070" s="135"/>
      <c r="C1070" s="136"/>
      <c r="D1070" s="137"/>
      <c r="E1070" s="138"/>
      <c r="F1070" s="137"/>
      <c r="G1070" s="127"/>
      <c r="H1070" s="143"/>
      <c r="I1070" s="143"/>
      <c r="K1070" s="6"/>
      <c r="L1070" s="6"/>
    </row>
    <row r="1071" spans="1:12" x14ac:dyDescent="0.2">
      <c r="A1071" s="477"/>
      <c r="B1071" s="135"/>
      <c r="C1071" s="136"/>
      <c r="D1071" s="137"/>
      <c r="E1071" s="138"/>
      <c r="F1071" s="137"/>
      <c r="G1071" s="127"/>
      <c r="H1071" s="143"/>
      <c r="I1071" s="143"/>
      <c r="K1071" s="6"/>
      <c r="L1071" s="6"/>
    </row>
    <row r="1072" spans="1:12" x14ac:dyDescent="0.2">
      <c r="A1072" s="477"/>
      <c r="B1072" s="135"/>
      <c r="C1072" s="136"/>
      <c r="D1072" s="137"/>
      <c r="E1072" s="138"/>
      <c r="F1072" s="137"/>
      <c r="G1072" s="127"/>
      <c r="H1072" s="143"/>
      <c r="I1072" s="143"/>
      <c r="K1072" s="6"/>
      <c r="L1072" s="6"/>
    </row>
    <row r="1073" spans="1:12" x14ac:dyDescent="0.2">
      <c r="A1073" s="477"/>
      <c r="B1073" s="135"/>
      <c r="C1073" s="136"/>
      <c r="D1073" s="137"/>
      <c r="E1073" s="138"/>
      <c r="F1073" s="137"/>
      <c r="G1073" s="127"/>
      <c r="H1073" s="143"/>
      <c r="I1073" s="143"/>
      <c r="K1073" s="6"/>
      <c r="L1073" s="6"/>
    </row>
    <row r="1074" spans="1:12" x14ac:dyDescent="0.2">
      <c r="A1074" s="477"/>
      <c r="B1074" s="135"/>
      <c r="C1074" s="136"/>
      <c r="D1074" s="137"/>
      <c r="E1074" s="138"/>
      <c r="F1074" s="137"/>
      <c r="G1074" s="127"/>
      <c r="H1074" s="143"/>
      <c r="I1074" s="143"/>
      <c r="K1074" s="6"/>
      <c r="L1074" s="6"/>
    </row>
    <row r="1075" spans="1:12" x14ac:dyDescent="0.2">
      <c r="A1075" s="477"/>
      <c r="B1075" s="135"/>
      <c r="C1075" s="136"/>
      <c r="D1075" s="137"/>
      <c r="E1075" s="138"/>
      <c r="F1075" s="137"/>
      <c r="G1075" s="127"/>
      <c r="H1075" s="143"/>
      <c r="I1075" s="143"/>
      <c r="K1075" s="6"/>
      <c r="L1075" s="6"/>
    </row>
    <row r="1076" spans="1:12" x14ac:dyDescent="0.2">
      <c r="A1076" s="477"/>
      <c r="B1076" s="135"/>
      <c r="C1076" s="136"/>
      <c r="D1076" s="137"/>
      <c r="E1076" s="138"/>
      <c r="F1076" s="137"/>
      <c r="G1076" s="127"/>
      <c r="H1076" s="143"/>
      <c r="I1076" s="143"/>
      <c r="K1076" s="6"/>
      <c r="L1076" s="6"/>
    </row>
    <row r="1077" spans="1:12" x14ac:dyDescent="0.2">
      <c r="A1077" s="477"/>
      <c r="B1077" s="135"/>
      <c r="C1077" s="136"/>
      <c r="D1077" s="137"/>
      <c r="E1077" s="138"/>
      <c r="F1077" s="137"/>
      <c r="G1077" s="127"/>
      <c r="H1077" s="143"/>
      <c r="I1077" s="143"/>
      <c r="K1077" s="6"/>
      <c r="L1077" s="6"/>
    </row>
    <row r="1078" spans="1:12" x14ac:dyDescent="0.2">
      <c r="A1078" s="477"/>
      <c r="B1078" s="135"/>
      <c r="C1078" s="136"/>
      <c r="D1078" s="137"/>
      <c r="E1078" s="138"/>
      <c r="F1078" s="137"/>
      <c r="G1078" s="127"/>
      <c r="H1078" s="143"/>
      <c r="I1078" s="143"/>
      <c r="K1078" s="6"/>
      <c r="L1078" s="6"/>
    </row>
    <row r="1079" spans="1:12" x14ac:dyDescent="0.2">
      <c r="A1079" s="477"/>
      <c r="B1079" s="135"/>
      <c r="C1079" s="136"/>
      <c r="D1079" s="137"/>
      <c r="E1079" s="138"/>
      <c r="F1079" s="137"/>
      <c r="G1079" s="127"/>
      <c r="H1079" s="143"/>
      <c r="I1079" s="143"/>
      <c r="K1079" s="6"/>
      <c r="L1079" s="6"/>
    </row>
    <row r="1080" spans="1:12" x14ac:dyDescent="0.2">
      <c r="A1080" s="477"/>
      <c r="B1080" s="135"/>
      <c r="C1080" s="136"/>
      <c r="D1080" s="137"/>
      <c r="E1080" s="138"/>
      <c r="F1080" s="137"/>
      <c r="G1080" s="127"/>
      <c r="H1080" s="143"/>
      <c r="I1080" s="143"/>
      <c r="K1080" s="6"/>
      <c r="L1080" s="6"/>
    </row>
    <row r="1081" spans="1:12" x14ac:dyDescent="0.2">
      <c r="A1081" s="477"/>
      <c r="B1081" s="135"/>
      <c r="C1081" s="136"/>
      <c r="D1081" s="137"/>
      <c r="E1081" s="138"/>
      <c r="F1081" s="137"/>
      <c r="G1081" s="127"/>
      <c r="H1081" s="143"/>
      <c r="I1081" s="143"/>
      <c r="K1081" s="6"/>
      <c r="L1081" s="6"/>
    </row>
    <row r="1082" spans="1:12" x14ac:dyDescent="0.2">
      <c r="A1082" s="477"/>
      <c r="B1082" s="135"/>
      <c r="C1082" s="136"/>
      <c r="D1082" s="137"/>
      <c r="E1082" s="138"/>
      <c r="F1082" s="137"/>
      <c r="G1082" s="127"/>
      <c r="H1082" s="143"/>
      <c r="I1082" s="143"/>
      <c r="K1082" s="6"/>
      <c r="L1082" s="6"/>
    </row>
    <row r="1083" spans="1:12" x14ac:dyDescent="0.2">
      <c r="A1083" s="477"/>
      <c r="B1083" s="135"/>
      <c r="C1083" s="136"/>
      <c r="D1083" s="137"/>
      <c r="E1083" s="138"/>
      <c r="F1083" s="137"/>
      <c r="G1083" s="127"/>
      <c r="H1083" s="143"/>
      <c r="I1083" s="143"/>
      <c r="K1083" s="6"/>
      <c r="L1083" s="6"/>
    </row>
    <row r="1084" spans="1:12" x14ac:dyDescent="0.2">
      <c r="A1084" s="477"/>
      <c r="B1084" s="135"/>
      <c r="C1084" s="136"/>
      <c r="D1084" s="137"/>
      <c r="E1084" s="138"/>
      <c r="F1084" s="137"/>
      <c r="G1084" s="127"/>
      <c r="H1084" s="143"/>
      <c r="I1084" s="143"/>
      <c r="K1084" s="6"/>
      <c r="L1084" s="6"/>
    </row>
    <row r="1085" spans="1:12" x14ac:dyDescent="0.2">
      <c r="A1085" s="477"/>
      <c r="B1085" s="135"/>
      <c r="C1085" s="136"/>
      <c r="D1085" s="137"/>
      <c r="E1085" s="138"/>
      <c r="F1085" s="137"/>
      <c r="G1085" s="127"/>
      <c r="H1085" s="143"/>
      <c r="I1085" s="143"/>
      <c r="K1085" s="6"/>
      <c r="L1085" s="6"/>
    </row>
    <row r="1086" spans="1:12" x14ac:dyDescent="0.2">
      <c r="A1086" s="477"/>
      <c r="B1086" s="135"/>
      <c r="C1086" s="136"/>
      <c r="D1086" s="137"/>
      <c r="E1086" s="138"/>
      <c r="F1086" s="137"/>
      <c r="G1086" s="127"/>
      <c r="H1086" s="143"/>
      <c r="I1086" s="143"/>
      <c r="K1086" s="6"/>
      <c r="L1086" s="6"/>
    </row>
    <row r="1087" spans="1:12" x14ac:dyDescent="0.2">
      <c r="A1087" s="477"/>
      <c r="B1087" s="135"/>
      <c r="C1087" s="136"/>
      <c r="D1087" s="137"/>
      <c r="E1087" s="138"/>
      <c r="F1087" s="137"/>
      <c r="G1087" s="127"/>
      <c r="H1087" s="143"/>
      <c r="I1087" s="143"/>
      <c r="K1087" s="6"/>
      <c r="L1087" s="6"/>
    </row>
    <row r="1088" spans="1:12" x14ac:dyDescent="0.2">
      <c r="A1088" s="477"/>
      <c r="B1088" s="135"/>
      <c r="C1088" s="136"/>
      <c r="D1088" s="137"/>
      <c r="E1088" s="138"/>
      <c r="F1088" s="137"/>
      <c r="G1088" s="127"/>
      <c r="H1088" s="143"/>
      <c r="I1088" s="143"/>
      <c r="K1088" s="6"/>
      <c r="L1088" s="6"/>
    </row>
    <row r="1089" spans="1:12" x14ac:dyDescent="0.2">
      <c r="A1089" s="477"/>
      <c r="B1089" s="135"/>
      <c r="C1089" s="136"/>
      <c r="D1089" s="137"/>
      <c r="E1089" s="138"/>
      <c r="F1089" s="137"/>
      <c r="G1089" s="127"/>
      <c r="H1089" s="143"/>
      <c r="I1089" s="143"/>
      <c r="K1089" s="6"/>
      <c r="L1089" s="6"/>
    </row>
    <row r="1090" spans="1:12" x14ac:dyDescent="0.2">
      <c r="A1090" s="477"/>
      <c r="B1090" s="135"/>
      <c r="C1090" s="136"/>
      <c r="D1090" s="137"/>
      <c r="E1090" s="138"/>
      <c r="F1090" s="137"/>
      <c r="G1090" s="127"/>
      <c r="H1090" s="143"/>
      <c r="I1090" s="143"/>
      <c r="K1090" s="6"/>
      <c r="L1090" s="6"/>
    </row>
    <row r="1091" spans="1:12" x14ac:dyDescent="0.2">
      <c r="A1091" s="477"/>
      <c r="B1091" s="135"/>
      <c r="C1091" s="136"/>
      <c r="D1091" s="137"/>
      <c r="E1091" s="138"/>
      <c r="F1091" s="137"/>
      <c r="G1091" s="127"/>
      <c r="H1091" s="143"/>
      <c r="I1091" s="143"/>
      <c r="K1091" s="6"/>
      <c r="L1091" s="6"/>
    </row>
    <row r="1092" spans="1:12" x14ac:dyDescent="0.2">
      <c r="A1092" s="477"/>
      <c r="B1092" s="135"/>
      <c r="C1092" s="136"/>
      <c r="D1092" s="137"/>
      <c r="E1092" s="138"/>
      <c r="F1092" s="137"/>
      <c r="G1092" s="127"/>
      <c r="H1092" s="143"/>
      <c r="I1092" s="143"/>
      <c r="K1092" s="6"/>
      <c r="L1092" s="6"/>
    </row>
    <row r="1093" spans="1:12" x14ac:dyDescent="0.2">
      <c r="A1093" s="477"/>
      <c r="B1093" s="135"/>
      <c r="C1093" s="136"/>
      <c r="D1093" s="137"/>
      <c r="E1093" s="138"/>
      <c r="F1093" s="137"/>
      <c r="G1093" s="127"/>
      <c r="H1093" s="143"/>
      <c r="I1093" s="143"/>
      <c r="K1093" s="6"/>
      <c r="L1093" s="6"/>
    </row>
    <row r="1094" spans="1:12" x14ac:dyDescent="0.2">
      <c r="A1094" s="477"/>
      <c r="B1094" s="135"/>
      <c r="C1094" s="136"/>
      <c r="D1094" s="137"/>
      <c r="E1094" s="138"/>
      <c r="F1094" s="137"/>
      <c r="G1094" s="127"/>
      <c r="H1094" s="143"/>
      <c r="I1094" s="143"/>
      <c r="K1094" s="6"/>
      <c r="L1094" s="6"/>
    </row>
    <row r="1095" spans="1:12" x14ac:dyDescent="0.2">
      <c r="A1095" s="477"/>
      <c r="B1095" s="135"/>
      <c r="C1095" s="136"/>
      <c r="D1095" s="137"/>
      <c r="E1095" s="138"/>
      <c r="F1095" s="137"/>
      <c r="G1095" s="127"/>
      <c r="H1095" s="143"/>
      <c r="I1095" s="143"/>
      <c r="K1095" s="6"/>
      <c r="L1095" s="6"/>
    </row>
    <row r="1096" spans="1:12" x14ac:dyDescent="0.2">
      <c r="A1096" s="477"/>
      <c r="B1096" s="135"/>
      <c r="C1096" s="136"/>
      <c r="D1096" s="137"/>
      <c r="E1096" s="138"/>
      <c r="F1096" s="137"/>
      <c r="G1096" s="127"/>
      <c r="H1096" s="143"/>
      <c r="I1096" s="143"/>
      <c r="K1096" s="6"/>
      <c r="L1096" s="6"/>
    </row>
    <row r="1097" spans="1:12" x14ac:dyDescent="0.2">
      <c r="A1097" s="477"/>
      <c r="B1097" s="135"/>
      <c r="C1097" s="136"/>
      <c r="D1097" s="137"/>
      <c r="E1097" s="138"/>
      <c r="F1097" s="137"/>
      <c r="G1097" s="127"/>
      <c r="H1097" s="143"/>
      <c r="I1097" s="143"/>
      <c r="K1097" s="6"/>
      <c r="L1097" s="6"/>
    </row>
    <row r="1098" spans="1:12" x14ac:dyDescent="0.2">
      <c r="A1098" s="477"/>
      <c r="B1098" s="135"/>
      <c r="C1098" s="136"/>
      <c r="D1098" s="137"/>
      <c r="E1098" s="138"/>
      <c r="F1098" s="137"/>
      <c r="G1098" s="127"/>
      <c r="H1098" s="143"/>
      <c r="I1098" s="143"/>
      <c r="K1098" s="6"/>
      <c r="L1098" s="6"/>
    </row>
    <row r="1099" spans="1:12" x14ac:dyDescent="0.2">
      <c r="A1099" s="477"/>
      <c r="B1099" s="135"/>
      <c r="C1099" s="136"/>
      <c r="D1099" s="137"/>
      <c r="E1099" s="138"/>
      <c r="F1099" s="137"/>
      <c r="G1099" s="127"/>
      <c r="H1099" s="143"/>
      <c r="I1099" s="143"/>
      <c r="K1099" s="6"/>
      <c r="L1099" s="6"/>
    </row>
    <row r="1100" spans="1:12" x14ac:dyDescent="0.2">
      <c r="A1100" s="477"/>
      <c r="B1100" s="135"/>
      <c r="C1100" s="136"/>
      <c r="D1100" s="137"/>
      <c r="E1100" s="138"/>
      <c r="F1100" s="137"/>
      <c r="G1100" s="127"/>
      <c r="H1100" s="143"/>
      <c r="I1100" s="143"/>
      <c r="K1100" s="6"/>
      <c r="L1100" s="6"/>
    </row>
    <row r="1101" spans="1:12" x14ac:dyDescent="0.2">
      <c r="A1101" s="477"/>
      <c r="B1101" s="135"/>
      <c r="C1101" s="136"/>
      <c r="D1101" s="137"/>
      <c r="E1101" s="138"/>
      <c r="F1101" s="137"/>
      <c r="G1101" s="127"/>
      <c r="H1101" s="143"/>
      <c r="I1101" s="143"/>
      <c r="K1101" s="6"/>
      <c r="L1101" s="6"/>
    </row>
    <row r="1102" spans="1:12" x14ac:dyDescent="0.2">
      <c r="A1102" s="477"/>
      <c r="B1102" s="135"/>
      <c r="C1102" s="136"/>
      <c r="D1102" s="137"/>
      <c r="E1102" s="138"/>
      <c r="F1102" s="137"/>
      <c r="G1102" s="127"/>
      <c r="H1102" s="143"/>
      <c r="I1102" s="143"/>
      <c r="K1102" s="6"/>
      <c r="L1102" s="6"/>
    </row>
    <row r="1103" spans="1:12" x14ac:dyDescent="0.2">
      <c r="A1103" s="477"/>
      <c r="B1103" s="135"/>
      <c r="C1103" s="136"/>
      <c r="D1103" s="137"/>
      <c r="E1103" s="138"/>
      <c r="F1103" s="137"/>
      <c r="G1103" s="127"/>
      <c r="H1103" s="143"/>
      <c r="I1103" s="143"/>
      <c r="K1103" s="6"/>
      <c r="L1103" s="6"/>
    </row>
    <row r="1104" spans="1:12" x14ac:dyDescent="0.2">
      <c r="A1104" s="477"/>
      <c r="B1104" s="135"/>
      <c r="C1104" s="136"/>
      <c r="D1104" s="137"/>
      <c r="E1104" s="138"/>
      <c r="F1104" s="137"/>
      <c r="G1104" s="127"/>
      <c r="H1104" s="143"/>
      <c r="I1104" s="143"/>
      <c r="K1104" s="6"/>
      <c r="L1104" s="6"/>
    </row>
    <row r="1105" spans="1:12" x14ac:dyDescent="0.2">
      <c r="A1105" s="477"/>
      <c r="B1105" s="135"/>
      <c r="C1105" s="136"/>
      <c r="D1105" s="137"/>
      <c r="E1105" s="138"/>
      <c r="F1105" s="137"/>
      <c r="G1105" s="127"/>
      <c r="H1105" s="143"/>
      <c r="I1105" s="143"/>
      <c r="K1105" s="6"/>
      <c r="L1105" s="6"/>
    </row>
    <row r="1106" spans="1:12" x14ac:dyDescent="0.2">
      <c r="A1106" s="477"/>
      <c r="B1106" s="135"/>
      <c r="C1106" s="136"/>
      <c r="D1106" s="137"/>
      <c r="E1106" s="138"/>
      <c r="F1106" s="137"/>
      <c r="G1106" s="127"/>
      <c r="H1106" s="143"/>
      <c r="I1106" s="143"/>
      <c r="K1106" s="6"/>
      <c r="L1106" s="6"/>
    </row>
    <row r="1107" spans="1:12" x14ac:dyDescent="0.2">
      <c r="A1107" s="477"/>
      <c r="B1107" s="135"/>
      <c r="C1107" s="136"/>
      <c r="D1107" s="137"/>
      <c r="E1107" s="138"/>
      <c r="F1107" s="137"/>
      <c r="G1107" s="127"/>
      <c r="H1107" s="143"/>
      <c r="I1107" s="143"/>
      <c r="K1107" s="6"/>
      <c r="L1107" s="6"/>
    </row>
    <row r="1108" spans="1:12" x14ac:dyDescent="0.2">
      <c r="A1108" s="477"/>
      <c r="B1108" s="135"/>
      <c r="C1108" s="136"/>
      <c r="D1108" s="137"/>
      <c r="E1108" s="138"/>
      <c r="F1108" s="137"/>
      <c r="G1108" s="127"/>
      <c r="H1108" s="143"/>
      <c r="I1108" s="143"/>
      <c r="K1108" s="6"/>
      <c r="L1108" s="6"/>
    </row>
    <row r="1109" spans="1:12" x14ac:dyDescent="0.2">
      <c r="A1109" s="477"/>
      <c r="B1109" s="135"/>
      <c r="C1109" s="136"/>
      <c r="D1109" s="137"/>
      <c r="E1109" s="138"/>
      <c r="F1109" s="137"/>
      <c r="G1109" s="127"/>
      <c r="H1109" s="143"/>
      <c r="I1109" s="143"/>
      <c r="K1109" s="6"/>
      <c r="L1109" s="6"/>
    </row>
    <row r="1110" spans="1:12" x14ac:dyDescent="0.2">
      <c r="A1110" s="477"/>
      <c r="B1110" s="135"/>
      <c r="C1110" s="136"/>
      <c r="D1110" s="137"/>
      <c r="E1110" s="138"/>
      <c r="F1110" s="137"/>
      <c r="G1110" s="127"/>
      <c r="H1110" s="143"/>
      <c r="I1110" s="143"/>
      <c r="K1110" s="6"/>
      <c r="L1110" s="6"/>
    </row>
    <row r="1111" spans="1:12" x14ac:dyDescent="0.2">
      <c r="A1111" s="477"/>
      <c r="B1111" s="135"/>
      <c r="C1111" s="136"/>
      <c r="D1111" s="137"/>
      <c r="E1111" s="138"/>
      <c r="F1111" s="137"/>
      <c r="G1111" s="127"/>
      <c r="H1111" s="143"/>
      <c r="I1111" s="143"/>
      <c r="K1111" s="6"/>
      <c r="L1111" s="6"/>
    </row>
    <row r="1112" spans="1:12" x14ac:dyDescent="0.2">
      <c r="A1112" s="477"/>
      <c r="B1112" s="135"/>
      <c r="C1112" s="136"/>
      <c r="D1112" s="137"/>
      <c r="E1112" s="138"/>
      <c r="F1112" s="137"/>
      <c r="G1112" s="127"/>
      <c r="H1112" s="143"/>
      <c r="I1112" s="143"/>
      <c r="K1112" s="6"/>
      <c r="L1112" s="6"/>
    </row>
    <row r="1113" spans="1:12" x14ac:dyDescent="0.2">
      <c r="A1113" s="477"/>
      <c r="B1113" s="135"/>
      <c r="C1113" s="136"/>
      <c r="D1113" s="137"/>
      <c r="E1113" s="138"/>
      <c r="F1113" s="137"/>
      <c r="G1113" s="127"/>
      <c r="H1113" s="143"/>
      <c r="I1113" s="143"/>
      <c r="K1113" s="6"/>
      <c r="L1113" s="6"/>
    </row>
    <row r="1114" spans="1:12" x14ac:dyDescent="0.2">
      <c r="A1114" s="477"/>
      <c r="B1114" s="135"/>
      <c r="C1114" s="136"/>
      <c r="D1114" s="137"/>
      <c r="E1114" s="138"/>
      <c r="F1114" s="137"/>
      <c r="G1114" s="127"/>
      <c r="H1114" s="143"/>
      <c r="I1114" s="143"/>
      <c r="K1114" s="6"/>
      <c r="L1114" s="6"/>
    </row>
    <row r="1115" spans="1:12" x14ac:dyDescent="0.2">
      <c r="A1115" s="477"/>
      <c r="B1115" s="135"/>
      <c r="C1115" s="136"/>
      <c r="D1115" s="137"/>
      <c r="E1115" s="138"/>
      <c r="F1115" s="137"/>
      <c r="G1115" s="127"/>
      <c r="H1115" s="143"/>
      <c r="I1115" s="143"/>
      <c r="K1115" s="6"/>
      <c r="L1115" s="6"/>
    </row>
    <row r="1116" spans="1:12" x14ac:dyDescent="0.2">
      <c r="A1116" s="477"/>
      <c r="B1116" s="135"/>
      <c r="C1116" s="136"/>
      <c r="D1116" s="137"/>
      <c r="E1116" s="138"/>
      <c r="F1116" s="137"/>
      <c r="G1116" s="127"/>
      <c r="H1116" s="143"/>
      <c r="I1116" s="143"/>
      <c r="K1116" s="6"/>
      <c r="L1116" s="6"/>
    </row>
    <row r="1117" spans="1:12" x14ac:dyDescent="0.2">
      <c r="A1117" s="477"/>
      <c r="B1117" s="135"/>
      <c r="C1117" s="136"/>
      <c r="D1117" s="137"/>
      <c r="E1117" s="138"/>
      <c r="F1117" s="137"/>
      <c r="G1117" s="127"/>
      <c r="H1117" s="143"/>
      <c r="I1117" s="143"/>
      <c r="K1117" s="6"/>
      <c r="L1117" s="6"/>
    </row>
    <row r="1118" spans="1:12" x14ac:dyDescent="0.2">
      <c r="A1118" s="477"/>
      <c r="B1118" s="135"/>
      <c r="C1118" s="136"/>
      <c r="D1118" s="137"/>
      <c r="E1118" s="138"/>
      <c r="F1118" s="137"/>
      <c r="G1118" s="127"/>
      <c r="H1118" s="143"/>
      <c r="I1118" s="143"/>
      <c r="K1118" s="6"/>
      <c r="L1118" s="6"/>
    </row>
    <row r="1119" spans="1:12" x14ac:dyDescent="0.2">
      <c r="A1119" s="477"/>
      <c r="B1119" s="135"/>
      <c r="C1119" s="136"/>
      <c r="D1119" s="137"/>
      <c r="E1119" s="138"/>
      <c r="F1119" s="137"/>
      <c r="G1119" s="127"/>
      <c r="H1119" s="143"/>
      <c r="I1119" s="143"/>
      <c r="K1119" s="6"/>
      <c r="L1119" s="6"/>
    </row>
    <row r="1120" spans="1:12" x14ac:dyDescent="0.2">
      <c r="A1120" s="477"/>
      <c r="B1120" s="135"/>
      <c r="C1120" s="136"/>
      <c r="D1120" s="137"/>
      <c r="E1120" s="138"/>
      <c r="F1120" s="137"/>
      <c r="G1120" s="127"/>
      <c r="H1120" s="143"/>
      <c r="I1120" s="143"/>
      <c r="K1120" s="6"/>
      <c r="L1120" s="6"/>
    </row>
    <row r="1121" spans="1:12" x14ac:dyDescent="0.2">
      <c r="A1121" s="477"/>
      <c r="B1121" s="135"/>
      <c r="C1121" s="136"/>
      <c r="D1121" s="137"/>
      <c r="E1121" s="138"/>
      <c r="F1121" s="137"/>
      <c r="G1121" s="127"/>
      <c r="H1121" s="143"/>
      <c r="I1121" s="143"/>
      <c r="K1121" s="6"/>
      <c r="L1121" s="6"/>
    </row>
    <row r="1122" spans="1:12" x14ac:dyDescent="0.2">
      <c r="A1122" s="477"/>
      <c r="B1122" s="135"/>
      <c r="C1122" s="136"/>
      <c r="D1122" s="137"/>
      <c r="E1122" s="138"/>
      <c r="F1122" s="137"/>
      <c r="G1122" s="127"/>
      <c r="H1122" s="143"/>
      <c r="I1122" s="143"/>
      <c r="K1122" s="6"/>
      <c r="L1122" s="6"/>
    </row>
    <row r="1123" spans="1:12" x14ac:dyDescent="0.2">
      <c r="A1123" s="477"/>
      <c r="B1123" s="135"/>
      <c r="C1123" s="136"/>
      <c r="D1123" s="137"/>
      <c r="E1123" s="138"/>
      <c r="F1123" s="137"/>
      <c r="G1123" s="127"/>
      <c r="H1123" s="143"/>
      <c r="I1123" s="143"/>
      <c r="K1123" s="6"/>
      <c r="L1123" s="6"/>
    </row>
    <row r="1124" spans="1:12" x14ac:dyDescent="0.2">
      <c r="A1124" s="477"/>
      <c r="B1124" s="135"/>
      <c r="C1124" s="136"/>
      <c r="D1124" s="137"/>
      <c r="E1124" s="138"/>
      <c r="F1124" s="137"/>
      <c r="G1124" s="127"/>
      <c r="H1124" s="143"/>
      <c r="I1124" s="143"/>
      <c r="K1124" s="6"/>
      <c r="L1124" s="6"/>
    </row>
    <row r="1125" spans="1:12" x14ac:dyDescent="0.2">
      <c r="A1125" s="477"/>
      <c r="B1125" s="135"/>
      <c r="C1125" s="136"/>
      <c r="D1125" s="137"/>
      <c r="E1125" s="138"/>
      <c r="F1125" s="137"/>
      <c r="G1125" s="127"/>
      <c r="H1125" s="143"/>
      <c r="I1125" s="143"/>
      <c r="K1125" s="6"/>
      <c r="L1125" s="6"/>
    </row>
    <row r="1126" spans="1:12" x14ac:dyDescent="0.2">
      <c r="A1126" s="477"/>
      <c r="B1126" s="135"/>
      <c r="C1126" s="136"/>
      <c r="D1126" s="137"/>
      <c r="E1126" s="138"/>
      <c r="F1126" s="137"/>
      <c r="G1126" s="127"/>
      <c r="H1126" s="143"/>
      <c r="I1126" s="143"/>
      <c r="K1126" s="6"/>
      <c r="L1126" s="6"/>
    </row>
    <row r="1127" spans="1:12" x14ac:dyDescent="0.2">
      <c r="A1127" s="477"/>
      <c r="B1127" s="135"/>
      <c r="C1127" s="136"/>
      <c r="D1127" s="137"/>
      <c r="E1127" s="138"/>
      <c r="F1127" s="137"/>
      <c r="G1127" s="127"/>
      <c r="H1127" s="143"/>
      <c r="I1127" s="143"/>
      <c r="K1127" s="6"/>
      <c r="L1127" s="6"/>
    </row>
    <row r="1128" spans="1:12" x14ac:dyDescent="0.2">
      <c r="A1128" s="477"/>
      <c r="B1128" s="135"/>
      <c r="C1128" s="136"/>
      <c r="D1128" s="137"/>
      <c r="E1128" s="138"/>
      <c r="F1128" s="137"/>
      <c r="G1128" s="127"/>
      <c r="H1128" s="143"/>
      <c r="I1128" s="143"/>
      <c r="K1128" s="6"/>
      <c r="L1128" s="6"/>
    </row>
    <row r="1129" spans="1:12" x14ac:dyDescent="0.2">
      <c r="A1129" s="477"/>
      <c r="B1129" s="135"/>
      <c r="C1129" s="136"/>
      <c r="D1129" s="137"/>
      <c r="E1129" s="138"/>
      <c r="F1129" s="137"/>
      <c r="G1129" s="127"/>
      <c r="H1129" s="143"/>
      <c r="I1129" s="143"/>
      <c r="K1129" s="6"/>
      <c r="L1129" s="6"/>
    </row>
    <row r="1130" spans="1:12" x14ac:dyDescent="0.2">
      <c r="A1130" s="477"/>
      <c r="B1130" s="135"/>
      <c r="C1130" s="136"/>
      <c r="D1130" s="137"/>
      <c r="E1130" s="138"/>
      <c r="F1130" s="137"/>
      <c r="G1130" s="127"/>
      <c r="H1130" s="143"/>
      <c r="I1130" s="143"/>
      <c r="K1130" s="6"/>
      <c r="L1130" s="6"/>
    </row>
    <row r="1131" spans="1:12" x14ac:dyDescent="0.2">
      <c r="A1131" s="477"/>
      <c r="B1131" s="135"/>
      <c r="C1131" s="136"/>
      <c r="D1131" s="137"/>
      <c r="E1131" s="138"/>
      <c r="F1131" s="137"/>
      <c r="G1131" s="127"/>
      <c r="H1131" s="143"/>
      <c r="I1131" s="143"/>
      <c r="K1131" s="6"/>
      <c r="L1131" s="6"/>
    </row>
    <row r="1132" spans="1:12" x14ac:dyDescent="0.2">
      <c r="A1132" s="477"/>
      <c r="B1132" s="135"/>
      <c r="C1132" s="136"/>
      <c r="D1132" s="137"/>
      <c r="E1132" s="138"/>
      <c r="F1132" s="137"/>
      <c r="G1132" s="127"/>
      <c r="H1132" s="143"/>
      <c r="I1132" s="143"/>
      <c r="K1132" s="6"/>
      <c r="L1132" s="6"/>
    </row>
    <row r="1133" spans="1:12" x14ac:dyDescent="0.2">
      <c r="A1133" s="477"/>
      <c r="B1133" s="135"/>
      <c r="C1133" s="136"/>
      <c r="D1133" s="137"/>
      <c r="E1133" s="138"/>
      <c r="F1133" s="137"/>
      <c r="G1133" s="127"/>
      <c r="H1133" s="143"/>
      <c r="I1133" s="143"/>
      <c r="K1133" s="6"/>
      <c r="L1133" s="6"/>
    </row>
    <row r="1134" spans="1:12" x14ac:dyDescent="0.2">
      <c r="A1134" s="477"/>
      <c r="B1134" s="135"/>
      <c r="C1134" s="136"/>
      <c r="D1134" s="137"/>
      <c r="E1134" s="138"/>
      <c r="F1134" s="137"/>
      <c r="G1134" s="127"/>
      <c r="H1134" s="143"/>
      <c r="I1134" s="143"/>
      <c r="K1134" s="6"/>
      <c r="L1134" s="6"/>
    </row>
    <row r="1135" spans="1:12" x14ac:dyDescent="0.2">
      <c r="A1135" s="477"/>
      <c r="B1135" s="135"/>
      <c r="C1135" s="136"/>
      <c r="D1135" s="137"/>
      <c r="E1135" s="138"/>
      <c r="F1135" s="137"/>
      <c r="G1135" s="127"/>
      <c r="H1135" s="143"/>
      <c r="I1135" s="143"/>
      <c r="K1135" s="6"/>
      <c r="L1135" s="6"/>
    </row>
    <row r="1136" spans="1:12" x14ac:dyDescent="0.2">
      <c r="A1136" s="477"/>
      <c r="B1136" s="135"/>
      <c r="C1136" s="136"/>
      <c r="D1136" s="137"/>
      <c r="E1136" s="138"/>
      <c r="F1136" s="137"/>
      <c r="G1136" s="127"/>
      <c r="H1136" s="143"/>
      <c r="I1136" s="143"/>
      <c r="K1136" s="6"/>
      <c r="L1136" s="6"/>
    </row>
    <row r="1137" spans="1:12" x14ac:dyDescent="0.2">
      <c r="A1137" s="477"/>
      <c r="B1137" s="135"/>
      <c r="C1137" s="136"/>
      <c r="D1137" s="137"/>
      <c r="E1137" s="138"/>
      <c r="F1137" s="137"/>
      <c r="G1137" s="127"/>
      <c r="H1137" s="143"/>
      <c r="I1137" s="143"/>
      <c r="K1137" s="6"/>
      <c r="L1137" s="6"/>
    </row>
    <row r="1138" spans="1:12" x14ac:dyDescent="0.2">
      <c r="A1138" s="477"/>
      <c r="B1138" s="135"/>
      <c r="C1138" s="136"/>
      <c r="D1138" s="137"/>
      <c r="E1138" s="138"/>
      <c r="F1138" s="137"/>
      <c r="G1138" s="127"/>
      <c r="H1138" s="143"/>
      <c r="I1138" s="143"/>
      <c r="K1138" s="6"/>
      <c r="L1138" s="6"/>
    </row>
    <row r="1139" spans="1:12" x14ac:dyDescent="0.2">
      <c r="A1139" s="477"/>
      <c r="B1139" s="135"/>
      <c r="C1139" s="136"/>
      <c r="D1139" s="137"/>
      <c r="E1139" s="138"/>
      <c r="F1139" s="137"/>
      <c r="G1139" s="127"/>
      <c r="H1139" s="143"/>
      <c r="I1139" s="143"/>
      <c r="K1139" s="6"/>
      <c r="L1139" s="6"/>
    </row>
    <row r="1140" spans="1:12" x14ac:dyDescent="0.2">
      <c r="A1140" s="477"/>
      <c r="B1140" s="135"/>
      <c r="C1140" s="136"/>
      <c r="D1140" s="137"/>
      <c r="E1140" s="138"/>
      <c r="F1140" s="137"/>
      <c r="G1140" s="127"/>
      <c r="H1140" s="143"/>
      <c r="I1140" s="143"/>
      <c r="K1140" s="6"/>
      <c r="L1140" s="6"/>
    </row>
    <row r="1141" spans="1:12" x14ac:dyDescent="0.2">
      <c r="A1141" s="477"/>
      <c r="B1141" s="135"/>
      <c r="C1141" s="136"/>
      <c r="D1141" s="137"/>
      <c r="E1141" s="138"/>
      <c r="F1141" s="137"/>
      <c r="G1141" s="127"/>
      <c r="H1141" s="143"/>
      <c r="I1141" s="143"/>
      <c r="K1141" s="6"/>
      <c r="L1141" s="6"/>
    </row>
    <row r="1142" spans="1:12" x14ac:dyDescent="0.2">
      <c r="A1142" s="477"/>
      <c r="B1142" s="135"/>
      <c r="C1142" s="136"/>
      <c r="D1142" s="137"/>
      <c r="E1142" s="138"/>
      <c r="F1142" s="137"/>
      <c r="G1142" s="127"/>
      <c r="H1142" s="143"/>
      <c r="I1142" s="143"/>
      <c r="K1142" s="6"/>
      <c r="L1142" s="6"/>
    </row>
    <row r="1143" spans="1:12" x14ac:dyDescent="0.2">
      <c r="A1143" s="477"/>
      <c r="B1143" s="135"/>
      <c r="C1143" s="136"/>
      <c r="D1143" s="137"/>
      <c r="E1143" s="138"/>
      <c r="F1143" s="137"/>
      <c r="G1143" s="127"/>
      <c r="H1143" s="143"/>
      <c r="I1143" s="143"/>
      <c r="K1143" s="6"/>
      <c r="L1143" s="6"/>
    </row>
    <row r="1144" spans="1:12" x14ac:dyDescent="0.2">
      <c r="A1144" s="477"/>
      <c r="B1144" s="135"/>
      <c r="C1144" s="136"/>
      <c r="D1144" s="137"/>
      <c r="E1144" s="138"/>
      <c r="F1144" s="137"/>
      <c r="G1144" s="127"/>
      <c r="H1144" s="143"/>
      <c r="I1144" s="143"/>
      <c r="K1144" s="6"/>
      <c r="L1144" s="6"/>
    </row>
    <row r="1145" spans="1:12" x14ac:dyDescent="0.2">
      <c r="A1145" s="477"/>
      <c r="B1145" s="135"/>
      <c r="C1145" s="136"/>
      <c r="D1145" s="137"/>
      <c r="E1145" s="138"/>
      <c r="F1145" s="137"/>
      <c r="G1145" s="127"/>
      <c r="H1145" s="143"/>
      <c r="I1145" s="143"/>
      <c r="K1145" s="6"/>
      <c r="L1145" s="6"/>
    </row>
    <row r="1146" spans="1:12" x14ac:dyDescent="0.2">
      <c r="A1146" s="477"/>
      <c r="B1146" s="135"/>
      <c r="C1146" s="136"/>
      <c r="D1146" s="137"/>
      <c r="E1146" s="138"/>
      <c r="F1146" s="137"/>
      <c r="G1146" s="127"/>
      <c r="H1146" s="143"/>
      <c r="I1146" s="143"/>
      <c r="K1146" s="6"/>
      <c r="L1146" s="6"/>
    </row>
    <row r="1147" spans="1:12" x14ac:dyDescent="0.2">
      <c r="A1147" s="477"/>
      <c r="B1147" s="135"/>
      <c r="C1147" s="136"/>
      <c r="D1147" s="137"/>
      <c r="E1147" s="138"/>
      <c r="F1147" s="137"/>
      <c r="G1147" s="127"/>
      <c r="H1147" s="143"/>
      <c r="I1147" s="143"/>
      <c r="K1147" s="6"/>
      <c r="L1147" s="6"/>
    </row>
    <row r="1148" spans="1:12" x14ac:dyDescent="0.2">
      <c r="A1148" s="477"/>
      <c r="B1148" s="135"/>
      <c r="C1148" s="136"/>
      <c r="D1148" s="137"/>
      <c r="E1148" s="138"/>
      <c r="F1148" s="137"/>
      <c r="G1148" s="127"/>
      <c r="H1148" s="143"/>
      <c r="I1148" s="143"/>
      <c r="K1148" s="6"/>
      <c r="L1148" s="6"/>
    </row>
    <row r="1149" spans="1:12" x14ac:dyDescent="0.2">
      <c r="A1149" s="477"/>
      <c r="B1149" s="135"/>
      <c r="C1149" s="136"/>
      <c r="D1149" s="137"/>
      <c r="E1149" s="138"/>
      <c r="F1149" s="137"/>
      <c r="G1149" s="127"/>
      <c r="H1149" s="143"/>
      <c r="I1149" s="143"/>
      <c r="K1149" s="6"/>
      <c r="L1149" s="6"/>
    </row>
    <row r="1150" spans="1:12" x14ac:dyDescent="0.2">
      <c r="A1150" s="477"/>
      <c r="B1150" s="135"/>
      <c r="C1150" s="136"/>
      <c r="D1150" s="137"/>
      <c r="E1150" s="138"/>
      <c r="F1150" s="137"/>
      <c r="G1150" s="127"/>
      <c r="H1150" s="143"/>
      <c r="I1150" s="143"/>
      <c r="K1150" s="6"/>
      <c r="L1150" s="6"/>
    </row>
    <row r="1151" spans="1:12" x14ac:dyDescent="0.2">
      <c r="A1151" s="477"/>
      <c r="B1151" s="135"/>
      <c r="C1151" s="136"/>
      <c r="D1151" s="137"/>
      <c r="E1151" s="138"/>
      <c r="F1151" s="137"/>
      <c r="G1151" s="127"/>
      <c r="H1151" s="143"/>
      <c r="I1151" s="143"/>
      <c r="K1151" s="6"/>
      <c r="L1151" s="6"/>
    </row>
    <row r="1152" spans="1:12" x14ac:dyDescent="0.2">
      <c r="A1152" s="477"/>
      <c r="B1152" s="135"/>
      <c r="C1152" s="136"/>
      <c r="D1152" s="137"/>
      <c r="E1152" s="138"/>
      <c r="F1152" s="137"/>
      <c r="G1152" s="127"/>
      <c r="H1152" s="143"/>
      <c r="I1152" s="143"/>
      <c r="K1152" s="6"/>
      <c r="L1152" s="6"/>
    </row>
    <row r="1153" spans="1:12" x14ac:dyDescent="0.2">
      <c r="A1153" s="477"/>
      <c r="B1153" s="135"/>
      <c r="C1153" s="136"/>
      <c r="D1153" s="137"/>
      <c r="E1153" s="138"/>
      <c r="F1153" s="137"/>
      <c r="G1153" s="127"/>
      <c r="H1153" s="143"/>
      <c r="I1153" s="143"/>
      <c r="K1153" s="6"/>
      <c r="L1153" s="6"/>
    </row>
    <row r="1154" spans="1:12" x14ac:dyDescent="0.2">
      <c r="A1154" s="477"/>
      <c r="B1154" s="135"/>
      <c r="C1154" s="136"/>
      <c r="D1154" s="137"/>
      <c r="E1154" s="138"/>
      <c r="F1154" s="137"/>
      <c r="G1154" s="127"/>
      <c r="H1154" s="143"/>
      <c r="I1154" s="143"/>
      <c r="K1154" s="6"/>
      <c r="L1154" s="6"/>
    </row>
    <row r="1155" spans="1:12" x14ac:dyDescent="0.2">
      <c r="A1155" s="477"/>
      <c r="B1155" s="135"/>
      <c r="C1155" s="136"/>
      <c r="D1155" s="137"/>
      <c r="E1155" s="138"/>
      <c r="F1155" s="137"/>
      <c r="G1155" s="127"/>
      <c r="H1155" s="143"/>
      <c r="I1155" s="143"/>
      <c r="K1155" s="6"/>
      <c r="L1155" s="6"/>
    </row>
    <row r="1156" spans="1:12" x14ac:dyDescent="0.2">
      <c r="A1156" s="477"/>
      <c r="B1156" s="135"/>
      <c r="C1156" s="136"/>
      <c r="D1156" s="137"/>
      <c r="E1156" s="138"/>
      <c r="F1156" s="137"/>
      <c r="G1156" s="127"/>
      <c r="H1156" s="143"/>
      <c r="I1156" s="143"/>
      <c r="K1156" s="6"/>
      <c r="L1156" s="6"/>
    </row>
    <row r="1157" spans="1:12" x14ac:dyDescent="0.2">
      <c r="A1157" s="477"/>
      <c r="B1157" s="135"/>
      <c r="C1157" s="136"/>
      <c r="D1157" s="137"/>
      <c r="E1157" s="138"/>
      <c r="F1157" s="137"/>
      <c r="G1157" s="127"/>
      <c r="H1157" s="143"/>
      <c r="I1157" s="143"/>
      <c r="K1157" s="6"/>
      <c r="L1157" s="6"/>
    </row>
    <row r="1158" spans="1:12" x14ac:dyDescent="0.2">
      <c r="A1158" s="477"/>
      <c r="B1158" s="135"/>
      <c r="C1158" s="136"/>
      <c r="D1158" s="137"/>
      <c r="E1158" s="138"/>
      <c r="F1158" s="137"/>
      <c r="G1158" s="127"/>
      <c r="H1158" s="143"/>
      <c r="I1158" s="143"/>
      <c r="K1158" s="6"/>
      <c r="L1158" s="6"/>
    </row>
    <row r="1159" spans="1:12" x14ac:dyDescent="0.2">
      <c r="A1159" s="477"/>
      <c r="B1159" s="135"/>
      <c r="C1159" s="136"/>
      <c r="D1159" s="137"/>
      <c r="E1159" s="138"/>
      <c r="F1159" s="137"/>
      <c r="G1159" s="127"/>
      <c r="H1159" s="143"/>
      <c r="I1159" s="143"/>
      <c r="K1159" s="6"/>
      <c r="L1159" s="6"/>
    </row>
    <row r="1160" spans="1:12" x14ac:dyDescent="0.2">
      <c r="A1160" s="477"/>
      <c r="B1160" s="135"/>
      <c r="C1160" s="136"/>
      <c r="D1160" s="137"/>
      <c r="E1160" s="138"/>
      <c r="F1160" s="137"/>
      <c r="G1160" s="127"/>
      <c r="H1160" s="143"/>
      <c r="I1160" s="143"/>
      <c r="K1160" s="6"/>
      <c r="L1160" s="6"/>
    </row>
    <row r="1161" spans="1:12" x14ac:dyDescent="0.2">
      <c r="A1161" s="477"/>
      <c r="B1161" s="135"/>
      <c r="C1161" s="136"/>
      <c r="D1161" s="137"/>
      <c r="E1161" s="138"/>
      <c r="F1161" s="137"/>
      <c r="G1161" s="127"/>
      <c r="H1161" s="143"/>
      <c r="I1161" s="143"/>
      <c r="K1161" s="6"/>
      <c r="L1161" s="6"/>
    </row>
    <row r="1162" spans="1:12" x14ac:dyDescent="0.2">
      <c r="A1162" s="477"/>
      <c r="B1162" s="135"/>
      <c r="C1162" s="136"/>
      <c r="D1162" s="137"/>
      <c r="E1162" s="138"/>
      <c r="F1162" s="137"/>
      <c r="G1162" s="127"/>
      <c r="H1162" s="143"/>
      <c r="I1162" s="143"/>
      <c r="K1162" s="6"/>
      <c r="L1162" s="6"/>
    </row>
    <row r="1163" spans="1:12" x14ac:dyDescent="0.2">
      <c r="A1163" s="477"/>
      <c r="B1163" s="135"/>
      <c r="C1163" s="136"/>
      <c r="D1163" s="137"/>
      <c r="E1163" s="138"/>
      <c r="F1163" s="137"/>
      <c r="G1163" s="127"/>
      <c r="H1163" s="143"/>
      <c r="I1163" s="143"/>
      <c r="K1163" s="6"/>
      <c r="L1163" s="6"/>
    </row>
    <row r="1164" spans="1:12" x14ac:dyDescent="0.2">
      <c r="A1164" s="477"/>
      <c r="B1164" s="135"/>
      <c r="C1164" s="136"/>
      <c r="D1164" s="137"/>
      <c r="E1164" s="138"/>
      <c r="F1164" s="137"/>
      <c r="G1164" s="127"/>
      <c r="H1164" s="143"/>
      <c r="I1164" s="143"/>
      <c r="K1164" s="6"/>
      <c r="L1164" s="6"/>
    </row>
    <row r="1165" spans="1:12" x14ac:dyDescent="0.2">
      <c r="A1165" s="477"/>
      <c r="B1165" s="135"/>
      <c r="C1165" s="136"/>
      <c r="D1165" s="137"/>
      <c r="E1165" s="138"/>
      <c r="F1165" s="137"/>
      <c r="G1165" s="127"/>
      <c r="H1165" s="143"/>
      <c r="I1165" s="143"/>
      <c r="K1165" s="6"/>
      <c r="L1165" s="6"/>
    </row>
    <row r="1166" spans="1:12" x14ac:dyDescent="0.2">
      <c r="A1166" s="477"/>
      <c r="B1166" s="135"/>
      <c r="C1166" s="136"/>
      <c r="D1166" s="137"/>
      <c r="E1166" s="138"/>
      <c r="F1166" s="137"/>
      <c r="G1166" s="127"/>
      <c r="H1166" s="143"/>
      <c r="I1166" s="143"/>
      <c r="K1166" s="6"/>
      <c r="L1166" s="6"/>
    </row>
    <row r="1167" spans="1:12" x14ac:dyDescent="0.2">
      <c r="A1167" s="477"/>
      <c r="B1167" s="135"/>
      <c r="C1167" s="136"/>
      <c r="D1167" s="137"/>
      <c r="E1167" s="138"/>
      <c r="F1167" s="137"/>
      <c r="G1167" s="127"/>
      <c r="H1167" s="143"/>
      <c r="I1167" s="143"/>
      <c r="K1167" s="6"/>
      <c r="L1167" s="6"/>
    </row>
    <row r="1168" spans="1:12" x14ac:dyDescent="0.2">
      <c r="A1168" s="477"/>
      <c r="B1168" s="135"/>
      <c r="C1168" s="136"/>
      <c r="D1168" s="137"/>
      <c r="E1168" s="138"/>
      <c r="F1168" s="137"/>
      <c r="G1168" s="127"/>
      <c r="H1168" s="143"/>
      <c r="I1168" s="143"/>
      <c r="K1168" s="6"/>
      <c r="L1168" s="6"/>
    </row>
    <row r="1169" spans="1:12" x14ac:dyDescent="0.2">
      <c r="A1169" s="477"/>
      <c r="B1169" s="135"/>
      <c r="C1169" s="136"/>
      <c r="D1169" s="137"/>
      <c r="E1169" s="138"/>
      <c r="F1169" s="137"/>
      <c r="G1169" s="127"/>
      <c r="H1169" s="143"/>
      <c r="I1169" s="143"/>
      <c r="K1169" s="6"/>
      <c r="L1169" s="6"/>
    </row>
    <row r="1170" spans="1:12" x14ac:dyDescent="0.2">
      <c r="A1170" s="477"/>
      <c r="B1170" s="135"/>
      <c r="C1170" s="136"/>
      <c r="D1170" s="137"/>
      <c r="E1170" s="138"/>
      <c r="F1170" s="137"/>
      <c r="G1170" s="127"/>
      <c r="H1170" s="143"/>
      <c r="I1170" s="143"/>
      <c r="K1170" s="6"/>
      <c r="L1170" s="6"/>
    </row>
    <row r="1171" spans="1:12" x14ac:dyDescent="0.2">
      <c r="A1171" s="477"/>
      <c r="B1171" s="135"/>
      <c r="C1171" s="136"/>
      <c r="D1171" s="137"/>
      <c r="E1171" s="138"/>
      <c r="F1171" s="137"/>
      <c r="G1171" s="127"/>
      <c r="H1171" s="143"/>
      <c r="I1171" s="143"/>
      <c r="K1171" s="6"/>
      <c r="L1171" s="6"/>
    </row>
    <row r="1172" spans="1:12" x14ac:dyDescent="0.2">
      <c r="A1172" s="477"/>
      <c r="B1172" s="135"/>
      <c r="C1172" s="136"/>
      <c r="D1172" s="137"/>
      <c r="E1172" s="138"/>
      <c r="F1172" s="137"/>
      <c r="G1172" s="127"/>
      <c r="H1172" s="143"/>
      <c r="I1172" s="143"/>
      <c r="K1172" s="6"/>
      <c r="L1172" s="6"/>
    </row>
    <row r="1173" spans="1:12" x14ac:dyDescent="0.2">
      <c r="A1173" s="477"/>
      <c r="B1173" s="135"/>
      <c r="C1173" s="136"/>
      <c r="D1173" s="137"/>
      <c r="E1173" s="138"/>
      <c r="F1173" s="137"/>
      <c r="G1173" s="127"/>
      <c r="H1173" s="143"/>
      <c r="I1173" s="143"/>
      <c r="K1173" s="6"/>
      <c r="L1173" s="6"/>
    </row>
    <row r="1174" spans="1:12" x14ac:dyDescent="0.2">
      <c r="A1174" s="477"/>
      <c r="B1174" s="135"/>
      <c r="C1174" s="136"/>
      <c r="D1174" s="137"/>
      <c r="E1174" s="138"/>
      <c r="F1174" s="137"/>
      <c r="G1174" s="127"/>
      <c r="H1174" s="143"/>
      <c r="I1174" s="143"/>
      <c r="K1174" s="6"/>
      <c r="L1174" s="6"/>
    </row>
    <row r="1175" spans="1:12" x14ac:dyDescent="0.2">
      <c r="A1175" s="477"/>
      <c r="B1175" s="135"/>
      <c r="C1175" s="136"/>
      <c r="D1175" s="137"/>
      <c r="E1175" s="138"/>
      <c r="F1175" s="137"/>
      <c r="G1175" s="127"/>
      <c r="H1175" s="143"/>
      <c r="I1175" s="143"/>
      <c r="K1175" s="6"/>
      <c r="L1175" s="6"/>
    </row>
    <row r="1176" spans="1:12" x14ac:dyDescent="0.2">
      <c r="A1176" s="477"/>
      <c r="B1176" s="135"/>
      <c r="C1176" s="136"/>
      <c r="D1176" s="137"/>
      <c r="E1176" s="138"/>
      <c r="F1176" s="137"/>
      <c r="G1176" s="127"/>
      <c r="H1176" s="143"/>
      <c r="I1176" s="143"/>
      <c r="K1176" s="6"/>
      <c r="L1176" s="6"/>
    </row>
    <row r="1177" spans="1:12" x14ac:dyDescent="0.2">
      <c r="A1177" s="477"/>
      <c r="B1177" s="135"/>
      <c r="C1177" s="136"/>
      <c r="D1177" s="137"/>
      <c r="E1177" s="138"/>
      <c r="F1177" s="137"/>
      <c r="G1177" s="127"/>
      <c r="H1177" s="143"/>
      <c r="I1177" s="143"/>
      <c r="K1177" s="6"/>
      <c r="L1177" s="6"/>
    </row>
    <row r="1178" spans="1:12" x14ac:dyDescent="0.2">
      <c r="A1178" s="477"/>
      <c r="B1178" s="135"/>
      <c r="C1178" s="136"/>
      <c r="D1178" s="137"/>
      <c r="E1178" s="138"/>
      <c r="F1178" s="137"/>
      <c r="G1178" s="127"/>
      <c r="H1178" s="143"/>
      <c r="I1178" s="143"/>
      <c r="K1178" s="6"/>
      <c r="L1178" s="6"/>
    </row>
    <row r="1179" spans="1:12" x14ac:dyDescent="0.2">
      <c r="A1179" s="477"/>
      <c r="B1179" s="135"/>
      <c r="C1179" s="136"/>
      <c r="D1179" s="137"/>
      <c r="E1179" s="138"/>
      <c r="F1179" s="137"/>
      <c r="G1179" s="127"/>
      <c r="H1179" s="143"/>
      <c r="I1179" s="143"/>
      <c r="K1179" s="6"/>
      <c r="L1179" s="6"/>
    </row>
    <row r="1180" spans="1:12" x14ac:dyDescent="0.2">
      <c r="A1180" s="477"/>
      <c r="B1180" s="135"/>
      <c r="C1180" s="136"/>
      <c r="D1180" s="137"/>
      <c r="E1180" s="138"/>
      <c r="F1180" s="137"/>
      <c r="G1180" s="127"/>
      <c r="H1180" s="143"/>
      <c r="I1180" s="143"/>
      <c r="K1180" s="6"/>
      <c r="L1180" s="6"/>
    </row>
    <row r="1181" spans="1:12" x14ac:dyDescent="0.2">
      <c r="A1181" s="477"/>
      <c r="B1181" s="135"/>
      <c r="C1181" s="136"/>
      <c r="D1181" s="137"/>
      <c r="E1181" s="138"/>
      <c r="F1181" s="137"/>
      <c r="G1181" s="127"/>
      <c r="H1181" s="143"/>
      <c r="I1181" s="143"/>
      <c r="K1181" s="6"/>
      <c r="L1181" s="6"/>
    </row>
    <row r="1182" spans="1:12" x14ac:dyDescent="0.2">
      <c r="A1182" s="477"/>
      <c r="B1182" s="135"/>
      <c r="C1182" s="136"/>
      <c r="D1182" s="137"/>
      <c r="E1182" s="138"/>
      <c r="F1182" s="137"/>
      <c r="G1182" s="127"/>
      <c r="H1182" s="143"/>
      <c r="I1182" s="143"/>
      <c r="K1182" s="6"/>
      <c r="L1182" s="6"/>
    </row>
    <row r="1183" spans="1:12" x14ac:dyDescent="0.2">
      <c r="A1183" s="477"/>
      <c r="B1183" s="135"/>
      <c r="C1183" s="136"/>
      <c r="D1183" s="137"/>
      <c r="E1183" s="138"/>
      <c r="F1183" s="137"/>
      <c r="G1183" s="127"/>
      <c r="H1183" s="143"/>
      <c r="I1183" s="143"/>
      <c r="K1183" s="6"/>
      <c r="L1183" s="6"/>
    </row>
    <row r="1184" spans="1:12" x14ac:dyDescent="0.2">
      <c r="A1184" s="477"/>
      <c r="B1184" s="135"/>
      <c r="C1184" s="136"/>
      <c r="D1184" s="137"/>
      <c r="E1184" s="138"/>
      <c r="F1184" s="137"/>
      <c r="G1184" s="127"/>
      <c r="H1184" s="143"/>
      <c r="I1184" s="143"/>
      <c r="K1184" s="6"/>
      <c r="L1184" s="6"/>
    </row>
    <row r="1185" spans="1:12" x14ac:dyDescent="0.2">
      <c r="A1185" s="477"/>
      <c r="B1185" s="135"/>
      <c r="C1185" s="136"/>
      <c r="D1185" s="137"/>
      <c r="E1185" s="138"/>
      <c r="F1185" s="137"/>
      <c r="G1185" s="127"/>
      <c r="H1185" s="143"/>
      <c r="I1185" s="143"/>
      <c r="K1185" s="6"/>
      <c r="L1185" s="6"/>
    </row>
    <row r="1186" spans="1:12" x14ac:dyDescent="0.2">
      <c r="A1186" s="477"/>
      <c r="B1186" s="135"/>
      <c r="C1186" s="136"/>
      <c r="D1186" s="137"/>
      <c r="E1186" s="138"/>
      <c r="F1186" s="137"/>
      <c r="G1186" s="127"/>
      <c r="H1186" s="143"/>
      <c r="I1186" s="143"/>
      <c r="K1186" s="6"/>
      <c r="L1186" s="6"/>
    </row>
    <row r="1187" spans="1:12" x14ac:dyDescent="0.2">
      <c r="A1187" s="477"/>
      <c r="B1187" s="135"/>
      <c r="C1187" s="136"/>
      <c r="D1187" s="137"/>
      <c r="E1187" s="138"/>
      <c r="F1187" s="137"/>
      <c r="G1187" s="127"/>
      <c r="H1187" s="143"/>
      <c r="I1187" s="143"/>
      <c r="K1187" s="6"/>
      <c r="L1187" s="6"/>
    </row>
    <row r="1188" spans="1:12" x14ac:dyDescent="0.2">
      <c r="A1188" s="477"/>
      <c r="B1188" s="135"/>
      <c r="C1188" s="136"/>
      <c r="D1188" s="137"/>
      <c r="E1188" s="138"/>
      <c r="F1188" s="137"/>
      <c r="G1188" s="127"/>
      <c r="H1188" s="143"/>
      <c r="I1188" s="143"/>
      <c r="K1188" s="6"/>
      <c r="L1188" s="6"/>
    </row>
    <row r="1189" spans="1:12" x14ac:dyDescent="0.2">
      <c r="A1189" s="477"/>
      <c r="B1189" s="135"/>
      <c r="C1189" s="136"/>
      <c r="D1189" s="137"/>
      <c r="E1189" s="138"/>
      <c r="F1189" s="137"/>
      <c r="G1189" s="127"/>
      <c r="H1189" s="143"/>
      <c r="I1189" s="143"/>
      <c r="K1189" s="6"/>
      <c r="L1189" s="6"/>
    </row>
    <row r="1190" spans="1:12" x14ac:dyDescent="0.2">
      <c r="A1190" s="477"/>
      <c r="B1190" s="135"/>
      <c r="C1190" s="136"/>
      <c r="D1190" s="137"/>
      <c r="E1190" s="138"/>
      <c r="F1190" s="137"/>
      <c r="G1190" s="127"/>
      <c r="H1190" s="143"/>
      <c r="I1190" s="143"/>
      <c r="K1190" s="6"/>
      <c r="L1190" s="6"/>
    </row>
    <row r="1191" spans="1:12" x14ac:dyDescent="0.2">
      <c r="A1191" s="477"/>
      <c r="B1191" s="135"/>
      <c r="C1191" s="136"/>
      <c r="D1191" s="137"/>
      <c r="E1191" s="138"/>
      <c r="F1191" s="137"/>
      <c r="G1191" s="127"/>
      <c r="H1191" s="143"/>
      <c r="I1191" s="143"/>
      <c r="K1191" s="6"/>
      <c r="L1191" s="6"/>
    </row>
    <row r="1192" spans="1:12" x14ac:dyDescent="0.2">
      <c r="A1192" s="477"/>
      <c r="B1192" s="135"/>
      <c r="C1192" s="136"/>
      <c r="D1192" s="137"/>
      <c r="E1192" s="138"/>
      <c r="F1192" s="137"/>
      <c r="G1192" s="127"/>
      <c r="H1192" s="143"/>
      <c r="I1192" s="143"/>
      <c r="K1192" s="6"/>
      <c r="L1192" s="6"/>
    </row>
    <row r="1193" spans="1:12" x14ac:dyDescent="0.2">
      <c r="A1193" s="477"/>
      <c r="B1193" s="135"/>
      <c r="C1193" s="136"/>
      <c r="D1193" s="137"/>
      <c r="E1193" s="138"/>
      <c r="F1193" s="137"/>
      <c r="G1193" s="127"/>
      <c r="H1193" s="143"/>
      <c r="I1193" s="143"/>
      <c r="K1193" s="6"/>
      <c r="L1193" s="6"/>
    </row>
    <row r="1194" spans="1:12" x14ac:dyDescent="0.2">
      <c r="A1194" s="477"/>
      <c r="B1194" s="135"/>
      <c r="C1194" s="136"/>
      <c r="D1194" s="137"/>
      <c r="E1194" s="138"/>
      <c r="F1194" s="137"/>
      <c r="G1194" s="127"/>
      <c r="H1194" s="143"/>
      <c r="I1194" s="143"/>
      <c r="K1194" s="6"/>
      <c r="L1194" s="6"/>
    </row>
    <row r="1195" spans="1:12" x14ac:dyDescent="0.2">
      <c r="A1195" s="477"/>
      <c r="B1195" s="135"/>
      <c r="C1195" s="136"/>
      <c r="D1195" s="137"/>
      <c r="E1195" s="138"/>
      <c r="F1195" s="137"/>
      <c r="G1195" s="127"/>
      <c r="H1195" s="143"/>
      <c r="I1195" s="143"/>
      <c r="K1195" s="6"/>
      <c r="L1195" s="6"/>
    </row>
    <row r="1196" spans="1:12" x14ac:dyDescent="0.2">
      <c r="A1196" s="477"/>
      <c r="B1196" s="135"/>
      <c r="C1196" s="136"/>
      <c r="D1196" s="137"/>
      <c r="E1196" s="138"/>
      <c r="F1196" s="137"/>
      <c r="G1196" s="127"/>
      <c r="H1196" s="143"/>
      <c r="I1196" s="143"/>
      <c r="K1196" s="6"/>
      <c r="L1196" s="6"/>
    </row>
    <row r="1197" spans="1:12" x14ac:dyDescent="0.2">
      <c r="A1197" s="477"/>
      <c r="B1197" s="135"/>
      <c r="C1197" s="136"/>
      <c r="D1197" s="137"/>
      <c r="E1197" s="138"/>
      <c r="F1197" s="137"/>
      <c r="G1197" s="127"/>
      <c r="H1197" s="143"/>
      <c r="I1197" s="143"/>
      <c r="K1197" s="6"/>
      <c r="L1197" s="6"/>
    </row>
    <row r="1198" spans="1:12" x14ac:dyDescent="0.2">
      <c r="A1198" s="477"/>
      <c r="B1198" s="135"/>
      <c r="C1198" s="136"/>
      <c r="D1198" s="137"/>
      <c r="E1198" s="138"/>
      <c r="F1198" s="137"/>
      <c r="G1198" s="127"/>
      <c r="H1198" s="143"/>
      <c r="I1198" s="143"/>
      <c r="K1198" s="6"/>
      <c r="L1198" s="6"/>
    </row>
    <row r="1199" spans="1:12" x14ac:dyDescent="0.2">
      <c r="A1199" s="477"/>
      <c r="B1199" s="135"/>
      <c r="C1199" s="136"/>
      <c r="D1199" s="137"/>
      <c r="E1199" s="138"/>
      <c r="F1199" s="137"/>
      <c r="G1199" s="127"/>
      <c r="H1199" s="143"/>
      <c r="I1199" s="143"/>
      <c r="K1199" s="6"/>
      <c r="L1199" s="6"/>
    </row>
    <row r="1200" spans="1:12" x14ac:dyDescent="0.2">
      <c r="A1200" s="477"/>
      <c r="B1200" s="135"/>
      <c r="C1200" s="136"/>
      <c r="D1200" s="137"/>
      <c r="E1200" s="138"/>
      <c r="F1200" s="137"/>
      <c r="G1200" s="127"/>
      <c r="H1200" s="143"/>
      <c r="I1200" s="143"/>
      <c r="K1200" s="6"/>
      <c r="L1200" s="6"/>
    </row>
    <row r="1201" spans="1:12" x14ac:dyDescent="0.2">
      <c r="A1201" s="477"/>
      <c r="B1201" s="135"/>
      <c r="C1201" s="136"/>
      <c r="D1201" s="137"/>
      <c r="E1201" s="138"/>
      <c r="F1201" s="137"/>
      <c r="G1201" s="127"/>
      <c r="H1201" s="143"/>
      <c r="I1201" s="143"/>
      <c r="K1201" s="6"/>
      <c r="L1201" s="6"/>
    </row>
    <row r="1202" spans="1:12" x14ac:dyDescent="0.2">
      <c r="A1202" s="477"/>
      <c r="B1202" s="135"/>
      <c r="C1202" s="136"/>
      <c r="D1202" s="137"/>
      <c r="E1202" s="138"/>
      <c r="F1202" s="137"/>
      <c r="G1202" s="127"/>
      <c r="H1202" s="143"/>
      <c r="I1202" s="143"/>
      <c r="K1202" s="6"/>
      <c r="L1202" s="6"/>
    </row>
    <row r="1203" spans="1:12" x14ac:dyDescent="0.2">
      <c r="A1203" s="477"/>
      <c r="B1203" s="135"/>
      <c r="C1203" s="136"/>
      <c r="D1203" s="137"/>
      <c r="E1203" s="138"/>
      <c r="F1203" s="137"/>
      <c r="G1203" s="127"/>
      <c r="H1203" s="143"/>
      <c r="I1203" s="143"/>
      <c r="K1203" s="6"/>
      <c r="L1203" s="6"/>
    </row>
    <row r="1204" spans="1:12" x14ac:dyDescent="0.2">
      <c r="A1204" s="477"/>
      <c r="B1204" s="135"/>
      <c r="C1204" s="136"/>
      <c r="D1204" s="137"/>
      <c r="E1204" s="138"/>
      <c r="F1204" s="137"/>
      <c r="G1204" s="127"/>
      <c r="H1204" s="143"/>
      <c r="I1204" s="143"/>
      <c r="K1204" s="6"/>
      <c r="L1204" s="6"/>
    </row>
    <row r="1205" spans="1:12" x14ac:dyDescent="0.2">
      <c r="A1205" s="477"/>
      <c r="B1205" s="135"/>
      <c r="C1205" s="136"/>
      <c r="D1205" s="137"/>
      <c r="E1205" s="138"/>
      <c r="F1205" s="137"/>
      <c r="G1205" s="127"/>
      <c r="H1205" s="143"/>
      <c r="I1205" s="143"/>
      <c r="K1205" s="6"/>
      <c r="L1205" s="6"/>
    </row>
    <row r="1206" spans="1:12" x14ac:dyDescent="0.2">
      <c r="A1206" s="477"/>
      <c r="B1206" s="135"/>
      <c r="C1206" s="136"/>
      <c r="D1206" s="137"/>
      <c r="E1206" s="138"/>
      <c r="F1206" s="137"/>
      <c r="G1206" s="127"/>
      <c r="H1206" s="143"/>
      <c r="I1206" s="143"/>
      <c r="K1206" s="6"/>
      <c r="L1206" s="6"/>
    </row>
    <row r="1207" spans="1:12" x14ac:dyDescent="0.2">
      <c r="A1207" s="477"/>
      <c r="B1207" s="135"/>
      <c r="C1207" s="136"/>
      <c r="D1207" s="137"/>
      <c r="E1207" s="138"/>
      <c r="F1207" s="137"/>
      <c r="G1207" s="127"/>
      <c r="H1207" s="143"/>
      <c r="I1207" s="143"/>
      <c r="K1207" s="6"/>
      <c r="L1207" s="6"/>
    </row>
    <row r="1208" spans="1:12" x14ac:dyDescent="0.2">
      <c r="A1208" s="477"/>
      <c r="B1208" s="135"/>
      <c r="C1208" s="136"/>
      <c r="D1208" s="137"/>
      <c r="E1208" s="138"/>
      <c r="F1208" s="137"/>
      <c r="G1208" s="127"/>
      <c r="H1208" s="143"/>
      <c r="I1208" s="143"/>
      <c r="K1208" s="6"/>
      <c r="L1208" s="6"/>
    </row>
    <row r="1209" spans="1:12" x14ac:dyDescent="0.2">
      <c r="A1209" s="477"/>
      <c r="B1209" s="135"/>
      <c r="C1209" s="136"/>
      <c r="D1209" s="137"/>
      <c r="E1209" s="138"/>
      <c r="F1209" s="137"/>
      <c r="G1209" s="127"/>
      <c r="H1209" s="143"/>
      <c r="I1209" s="143"/>
      <c r="K1209" s="6"/>
      <c r="L1209" s="6"/>
    </row>
    <row r="1210" spans="1:12" x14ac:dyDescent="0.2">
      <c r="A1210" s="477"/>
      <c r="B1210" s="135"/>
      <c r="C1210" s="136"/>
      <c r="D1210" s="137"/>
      <c r="E1210" s="138"/>
      <c r="F1210" s="137"/>
      <c r="G1210" s="127"/>
      <c r="H1210" s="143"/>
      <c r="I1210" s="143"/>
      <c r="K1210" s="6"/>
      <c r="L1210" s="6"/>
    </row>
    <row r="1211" spans="1:12" x14ac:dyDescent="0.2">
      <c r="A1211" s="477"/>
      <c r="B1211" s="135"/>
      <c r="C1211" s="136"/>
      <c r="D1211" s="137"/>
      <c r="E1211" s="138"/>
      <c r="F1211" s="137"/>
      <c r="G1211" s="127"/>
      <c r="H1211" s="143"/>
      <c r="I1211" s="143"/>
      <c r="K1211" s="6"/>
      <c r="L1211" s="6"/>
    </row>
    <row r="1212" spans="1:12" x14ac:dyDescent="0.2">
      <c r="A1212" s="477"/>
      <c r="B1212" s="135"/>
      <c r="C1212" s="136"/>
      <c r="D1212" s="137"/>
      <c r="E1212" s="138"/>
      <c r="F1212" s="137"/>
      <c r="G1212" s="127"/>
      <c r="H1212" s="143"/>
      <c r="I1212" s="143"/>
      <c r="K1212" s="6"/>
      <c r="L1212" s="6"/>
    </row>
    <row r="1213" spans="1:12" x14ac:dyDescent="0.2">
      <c r="A1213" s="477"/>
      <c r="B1213" s="135"/>
      <c r="C1213" s="136"/>
      <c r="D1213" s="137"/>
      <c r="E1213" s="138"/>
      <c r="F1213" s="137"/>
      <c r="G1213" s="127"/>
      <c r="H1213" s="143"/>
      <c r="I1213" s="143"/>
      <c r="K1213" s="6"/>
      <c r="L1213" s="6"/>
    </row>
    <row r="1214" spans="1:12" x14ac:dyDescent="0.2">
      <c r="A1214" s="477"/>
      <c r="B1214" s="135"/>
      <c r="C1214" s="136"/>
      <c r="D1214" s="137"/>
      <c r="E1214" s="138"/>
      <c r="F1214" s="137"/>
      <c r="G1214" s="127"/>
      <c r="H1214" s="143"/>
      <c r="I1214" s="143"/>
      <c r="K1214" s="6"/>
      <c r="L1214" s="6"/>
    </row>
    <row r="1215" spans="1:12" x14ac:dyDescent="0.2">
      <c r="A1215" s="477"/>
      <c r="B1215" s="135"/>
      <c r="C1215" s="136"/>
      <c r="D1215" s="137"/>
      <c r="E1215" s="138"/>
      <c r="F1215" s="137"/>
      <c r="G1215" s="127"/>
      <c r="H1215" s="143"/>
      <c r="I1215" s="143"/>
      <c r="K1215" s="6"/>
      <c r="L1215" s="6"/>
    </row>
    <row r="1216" spans="1:12" x14ac:dyDescent="0.2">
      <c r="A1216" s="477"/>
      <c r="B1216" s="135"/>
      <c r="C1216" s="136"/>
      <c r="D1216" s="137"/>
      <c r="E1216" s="138"/>
      <c r="F1216" s="137"/>
      <c r="G1216" s="127"/>
      <c r="H1216" s="143"/>
      <c r="I1216" s="143"/>
      <c r="K1216" s="6"/>
      <c r="L1216" s="6"/>
    </row>
    <row r="1217" spans="1:12" x14ac:dyDescent="0.2">
      <c r="A1217" s="477"/>
      <c r="B1217" s="135"/>
      <c r="C1217" s="136"/>
      <c r="D1217" s="137"/>
      <c r="E1217" s="138"/>
      <c r="F1217" s="137"/>
      <c r="G1217" s="127"/>
      <c r="H1217" s="143"/>
      <c r="I1217" s="143"/>
      <c r="K1217" s="6"/>
      <c r="L1217" s="6"/>
    </row>
    <row r="1218" spans="1:12" x14ac:dyDescent="0.2">
      <c r="A1218" s="477"/>
      <c r="B1218" s="135"/>
      <c r="C1218" s="136"/>
      <c r="D1218" s="137"/>
      <c r="E1218" s="138"/>
      <c r="F1218" s="137"/>
      <c r="G1218" s="127"/>
      <c r="H1218" s="143"/>
      <c r="I1218" s="143"/>
      <c r="K1218" s="6"/>
      <c r="L1218" s="6"/>
    </row>
    <row r="1219" spans="1:12" x14ac:dyDescent="0.2">
      <c r="A1219" s="477"/>
      <c r="B1219" s="135"/>
      <c r="C1219" s="136"/>
      <c r="D1219" s="137"/>
      <c r="E1219" s="138"/>
      <c r="F1219" s="137"/>
      <c r="G1219" s="127"/>
      <c r="H1219" s="143"/>
      <c r="I1219" s="143"/>
      <c r="K1219" s="6"/>
      <c r="L1219" s="6"/>
    </row>
    <row r="1220" spans="1:12" x14ac:dyDescent="0.2">
      <c r="A1220" s="477"/>
      <c r="B1220" s="135"/>
      <c r="C1220" s="136"/>
      <c r="D1220" s="137"/>
      <c r="E1220" s="138"/>
      <c r="F1220" s="137"/>
      <c r="G1220" s="127"/>
      <c r="H1220" s="143"/>
      <c r="I1220" s="143"/>
      <c r="K1220" s="6"/>
      <c r="L1220" s="6"/>
    </row>
    <row r="1221" spans="1:12" x14ac:dyDescent="0.2">
      <c r="A1221" s="477"/>
      <c r="B1221" s="135"/>
      <c r="C1221" s="136"/>
      <c r="D1221" s="137"/>
      <c r="E1221" s="138"/>
      <c r="F1221" s="137"/>
      <c r="G1221" s="127"/>
      <c r="H1221" s="143"/>
      <c r="I1221" s="143"/>
      <c r="K1221" s="6"/>
      <c r="L1221" s="6"/>
    </row>
    <row r="1222" spans="1:12" x14ac:dyDescent="0.2">
      <c r="A1222" s="477"/>
      <c r="B1222" s="135"/>
      <c r="C1222" s="136"/>
      <c r="D1222" s="137"/>
      <c r="E1222" s="138"/>
      <c r="F1222" s="137"/>
      <c r="G1222" s="127"/>
      <c r="H1222" s="143"/>
      <c r="I1222" s="143"/>
      <c r="K1222" s="6"/>
      <c r="L1222" s="6"/>
    </row>
    <row r="1223" spans="1:12" x14ac:dyDescent="0.2">
      <c r="A1223" s="477"/>
      <c r="B1223" s="135"/>
      <c r="C1223" s="136"/>
      <c r="D1223" s="137"/>
      <c r="E1223" s="138"/>
      <c r="F1223" s="137"/>
      <c r="G1223" s="127"/>
      <c r="H1223" s="143"/>
      <c r="I1223" s="143"/>
      <c r="K1223" s="6"/>
      <c r="L1223" s="6"/>
    </row>
    <row r="1224" spans="1:12" x14ac:dyDescent="0.2">
      <c r="A1224" s="477"/>
      <c r="B1224" s="135"/>
      <c r="C1224" s="136"/>
      <c r="D1224" s="137"/>
      <c r="E1224" s="138"/>
      <c r="F1224" s="137"/>
      <c r="G1224" s="127"/>
      <c r="H1224" s="143"/>
      <c r="I1224" s="143"/>
      <c r="K1224" s="6"/>
      <c r="L1224" s="6"/>
    </row>
    <row r="1225" spans="1:12" x14ac:dyDescent="0.2">
      <c r="A1225" s="477"/>
      <c r="B1225" s="135"/>
      <c r="C1225" s="136"/>
      <c r="D1225" s="137"/>
      <c r="E1225" s="138"/>
      <c r="F1225" s="137"/>
      <c r="G1225" s="127"/>
      <c r="H1225" s="143"/>
      <c r="I1225" s="143"/>
      <c r="K1225" s="6"/>
      <c r="L1225" s="6"/>
    </row>
    <row r="1226" spans="1:12" x14ac:dyDescent="0.2">
      <c r="A1226" s="477"/>
      <c r="B1226" s="135"/>
      <c r="C1226" s="136"/>
      <c r="D1226" s="137"/>
      <c r="E1226" s="138"/>
      <c r="F1226" s="137"/>
      <c r="G1226" s="127"/>
      <c r="H1226" s="143"/>
      <c r="I1226" s="143"/>
      <c r="K1226" s="6"/>
      <c r="L1226" s="6"/>
    </row>
    <row r="1227" spans="1:12" x14ac:dyDescent="0.2">
      <c r="A1227" s="477"/>
      <c r="B1227" s="135"/>
      <c r="C1227" s="136"/>
      <c r="D1227" s="137"/>
      <c r="E1227" s="138"/>
      <c r="F1227" s="137"/>
      <c r="G1227" s="127"/>
      <c r="H1227" s="143"/>
      <c r="I1227" s="143"/>
      <c r="K1227" s="6"/>
      <c r="L1227" s="6"/>
    </row>
    <row r="1228" spans="1:12" x14ac:dyDescent="0.2">
      <c r="A1228" s="477"/>
      <c r="B1228" s="135"/>
      <c r="C1228" s="136"/>
      <c r="D1228" s="137"/>
      <c r="E1228" s="138"/>
      <c r="F1228" s="137"/>
      <c r="G1228" s="127"/>
      <c r="H1228" s="143"/>
      <c r="I1228" s="143"/>
      <c r="K1228" s="6"/>
      <c r="L1228" s="6"/>
    </row>
    <row r="1229" spans="1:12" x14ac:dyDescent="0.2">
      <c r="A1229" s="477"/>
      <c r="B1229" s="135"/>
      <c r="C1229" s="136"/>
      <c r="D1229" s="137"/>
      <c r="E1229" s="138"/>
      <c r="F1229" s="137"/>
      <c r="G1229" s="127"/>
      <c r="H1229" s="143"/>
      <c r="I1229" s="143"/>
      <c r="K1229" s="6"/>
      <c r="L1229" s="6"/>
    </row>
    <row r="1230" spans="1:12" x14ac:dyDescent="0.2">
      <c r="A1230" s="477"/>
      <c r="B1230" s="135"/>
      <c r="C1230" s="136"/>
      <c r="D1230" s="137"/>
      <c r="E1230" s="138"/>
      <c r="F1230" s="137"/>
      <c r="G1230" s="127"/>
      <c r="H1230" s="143"/>
      <c r="I1230" s="143"/>
      <c r="K1230" s="6"/>
      <c r="L1230" s="6"/>
    </row>
    <row r="1231" spans="1:12" x14ac:dyDescent="0.2">
      <c r="A1231" s="477"/>
      <c r="B1231" s="135"/>
      <c r="C1231" s="136"/>
      <c r="D1231" s="137"/>
      <c r="E1231" s="138"/>
      <c r="F1231" s="137"/>
      <c r="G1231" s="127"/>
      <c r="H1231" s="143"/>
      <c r="I1231" s="143"/>
      <c r="K1231" s="6"/>
      <c r="L1231" s="6"/>
    </row>
    <row r="1232" spans="1:12" x14ac:dyDescent="0.2">
      <c r="A1232" s="477"/>
      <c r="B1232" s="135"/>
      <c r="C1232" s="136"/>
      <c r="D1232" s="137"/>
      <c r="E1232" s="138"/>
      <c r="F1232" s="137"/>
      <c r="G1232" s="127"/>
      <c r="H1232" s="143"/>
      <c r="I1232" s="143"/>
      <c r="K1232" s="6"/>
      <c r="L1232" s="6"/>
    </row>
    <row r="1233" spans="1:12" x14ac:dyDescent="0.2">
      <c r="A1233" s="477"/>
      <c r="B1233" s="135"/>
      <c r="C1233" s="136"/>
      <c r="D1233" s="137"/>
      <c r="E1233" s="138"/>
      <c r="F1233" s="137"/>
      <c r="G1233" s="127"/>
      <c r="H1233" s="143"/>
      <c r="I1233" s="143"/>
      <c r="K1233" s="6"/>
      <c r="L1233" s="6"/>
    </row>
    <row r="1234" spans="1:12" x14ac:dyDescent="0.2">
      <c r="A1234" s="477"/>
      <c r="B1234" s="135"/>
      <c r="C1234" s="136"/>
      <c r="D1234" s="137"/>
      <c r="E1234" s="138"/>
      <c r="F1234" s="137"/>
      <c r="G1234" s="127"/>
      <c r="H1234" s="143"/>
      <c r="I1234" s="143"/>
      <c r="K1234" s="6"/>
      <c r="L1234" s="6"/>
    </row>
    <row r="1235" spans="1:12" x14ac:dyDescent="0.2">
      <c r="A1235" s="477"/>
      <c r="B1235" s="135"/>
      <c r="C1235" s="136"/>
      <c r="D1235" s="137"/>
      <c r="E1235" s="138"/>
      <c r="F1235" s="137"/>
      <c r="G1235" s="127"/>
      <c r="H1235" s="143"/>
      <c r="I1235" s="143"/>
      <c r="K1235" s="6"/>
      <c r="L1235" s="6"/>
    </row>
    <row r="1236" spans="1:12" x14ac:dyDescent="0.2">
      <c r="A1236" s="477"/>
      <c r="B1236" s="135"/>
      <c r="C1236" s="136"/>
      <c r="D1236" s="137"/>
      <c r="E1236" s="138"/>
      <c r="F1236" s="137"/>
      <c r="G1236" s="127"/>
      <c r="H1236" s="143"/>
      <c r="I1236" s="143"/>
      <c r="K1236" s="6"/>
      <c r="L1236" s="6"/>
    </row>
    <row r="1237" spans="1:12" x14ac:dyDescent="0.2">
      <c r="A1237" s="477"/>
      <c r="B1237" s="135"/>
      <c r="C1237" s="136"/>
      <c r="D1237" s="137"/>
      <c r="E1237" s="138"/>
      <c r="F1237" s="137"/>
      <c r="G1237" s="127"/>
      <c r="H1237" s="143"/>
      <c r="I1237" s="143"/>
      <c r="K1237" s="6"/>
      <c r="L1237" s="6"/>
    </row>
    <row r="1238" spans="1:12" x14ac:dyDescent="0.2">
      <c r="A1238" s="477"/>
      <c r="B1238" s="135"/>
      <c r="C1238" s="136"/>
      <c r="D1238" s="137"/>
      <c r="E1238" s="138"/>
      <c r="F1238" s="137"/>
      <c r="G1238" s="127"/>
      <c r="H1238" s="143"/>
      <c r="I1238" s="143"/>
      <c r="K1238" s="6"/>
      <c r="L1238" s="6"/>
    </row>
    <row r="1239" spans="1:12" x14ac:dyDescent="0.2">
      <c r="A1239" s="477"/>
      <c r="B1239" s="135"/>
      <c r="C1239" s="136"/>
      <c r="D1239" s="137"/>
      <c r="E1239" s="138"/>
      <c r="F1239" s="137"/>
      <c r="G1239" s="127"/>
      <c r="H1239" s="143"/>
      <c r="I1239" s="143"/>
      <c r="K1239" s="6"/>
      <c r="L1239" s="6"/>
    </row>
    <row r="1240" spans="1:12" x14ac:dyDescent="0.2">
      <c r="A1240" s="477"/>
      <c r="B1240" s="135"/>
      <c r="C1240" s="136"/>
      <c r="D1240" s="137"/>
      <c r="E1240" s="138"/>
      <c r="F1240" s="137"/>
      <c r="G1240" s="127"/>
      <c r="H1240" s="143"/>
      <c r="I1240" s="143"/>
      <c r="K1240" s="6"/>
      <c r="L1240" s="6"/>
    </row>
    <row r="1241" spans="1:12" x14ac:dyDescent="0.2">
      <c r="A1241" s="477"/>
      <c r="B1241" s="135"/>
      <c r="C1241" s="136"/>
      <c r="D1241" s="137"/>
      <c r="E1241" s="138"/>
      <c r="F1241" s="137"/>
      <c r="G1241" s="127"/>
      <c r="H1241" s="143"/>
      <c r="I1241" s="143"/>
      <c r="K1241" s="6"/>
      <c r="L1241" s="6"/>
    </row>
    <row r="1242" spans="1:12" x14ac:dyDescent="0.2">
      <c r="A1242" s="477"/>
      <c r="B1242" s="135"/>
      <c r="C1242" s="136"/>
      <c r="D1242" s="137"/>
      <c r="E1242" s="138"/>
      <c r="F1242" s="137"/>
      <c r="G1242" s="127"/>
      <c r="H1242" s="143"/>
      <c r="I1242" s="143"/>
      <c r="K1242" s="6"/>
      <c r="L1242" s="6"/>
    </row>
    <row r="1243" spans="1:12" x14ac:dyDescent="0.2">
      <c r="A1243" s="477"/>
      <c r="B1243" s="135"/>
      <c r="C1243" s="136"/>
      <c r="D1243" s="137"/>
      <c r="E1243" s="138"/>
      <c r="F1243" s="137"/>
      <c r="G1243" s="127"/>
      <c r="H1243" s="143"/>
      <c r="I1243" s="143"/>
      <c r="K1243" s="6"/>
      <c r="L1243" s="6"/>
    </row>
    <row r="1244" spans="1:12" x14ac:dyDescent="0.2">
      <c r="A1244" s="477"/>
      <c r="B1244" s="135"/>
      <c r="C1244" s="136"/>
      <c r="D1244" s="137"/>
      <c r="E1244" s="138"/>
      <c r="F1244" s="137"/>
      <c r="G1244" s="127"/>
      <c r="H1244" s="143"/>
      <c r="I1244" s="143"/>
      <c r="K1244" s="6"/>
      <c r="L1244" s="6"/>
    </row>
    <row r="1245" spans="1:12" x14ac:dyDescent="0.2">
      <c r="A1245" s="477"/>
      <c r="B1245" s="135"/>
      <c r="C1245" s="136"/>
      <c r="D1245" s="137"/>
      <c r="E1245" s="138"/>
      <c r="F1245" s="137"/>
      <c r="G1245" s="127"/>
      <c r="H1245" s="143"/>
      <c r="I1245" s="143"/>
      <c r="K1245" s="6"/>
      <c r="L1245" s="6"/>
    </row>
    <row r="1246" spans="1:12" x14ac:dyDescent="0.2">
      <c r="A1246" s="477"/>
      <c r="B1246" s="135"/>
      <c r="C1246" s="136"/>
      <c r="D1246" s="137"/>
      <c r="E1246" s="138"/>
      <c r="F1246" s="137"/>
      <c r="G1246" s="127"/>
      <c r="H1246" s="143"/>
      <c r="I1246" s="143"/>
      <c r="K1246" s="6"/>
      <c r="L1246" s="6"/>
    </row>
    <row r="1247" spans="1:12" x14ac:dyDescent="0.2">
      <c r="A1247" s="477"/>
      <c r="B1247" s="135"/>
      <c r="C1247" s="136"/>
      <c r="D1247" s="137"/>
      <c r="E1247" s="138"/>
      <c r="F1247" s="137"/>
      <c r="G1247" s="127"/>
      <c r="H1247" s="143"/>
      <c r="I1247" s="143"/>
      <c r="K1247" s="6"/>
      <c r="L1247" s="6"/>
    </row>
    <row r="1248" spans="1:12" x14ac:dyDescent="0.2">
      <c r="A1248" s="477"/>
      <c r="B1248" s="135"/>
      <c r="C1248" s="136"/>
      <c r="D1248" s="137"/>
      <c r="E1248" s="138"/>
      <c r="F1248" s="137"/>
      <c r="G1248" s="127"/>
      <c r="H1248" s="143"/>
      <c r="I1248" s="143"/>
      <c r="K1248" s="6"/>
      <c r="L1248" s="6"/>
    </row>
    <row r="1249" spans="1:12" x14ac:dyDescent="0.2">
      <c r="A1249" s="477"/>
      <c r="B1249" s="135"/>
      <c r="C1249" s="136"/>
      <c r="D1249" s="137"/>
      <c r="E1249" s="138"/>
      <c r="F1249" s="137"/>
      <c r="G1249" s="127"/>
      <c r="H1249" s="143"/>
      <c r="I1249" s="143"/>
      <c r="K1249" s="6"/>
      <c r="L1249" s="6"/>
    </row>
    <row r="1250" spans="1:12" x14ac:dyDescent="0.2">
      <c r="A1250" s="477"/>
      <c r="B1250" s="135"/>
      <c r="C1250" s="136"/>
      <c r="D1250" s="137"/>
      <c r="E1250" s="138"/>
      <c r="F1250" s="137"/>
      <c r="G1250" s="127"/>
      <c r="H1250" s="143"/>
      <c r="I1250" s="143"/>
      <c r="K1250" s="6"/>
      <c r="L1250" s="6"/>
    </row>
    <row r="1251" spans="1:12" x14ac:dyDescent="0.2">
      <c r="A1251" s="477"/>
      <c r="B1251" s="135"/>
      <c r="C1251" s="136"/>
      <c r="D1251" s="137"/>
      <c r="E1251" s="138"/>
      <c r="F1251" s="137"/>
      <c r="G1251" s="127"/>
      <c r="H1251" s="143"/>
      <c r="I1251" s="143"/>
      <c r="K1251" s="6"/>
      <c r="L1251" s="6"/>
    </row>
    <row r="1252" spans="1:12" x14ac:dyDescent="0.2">
      <c r="A1252" s="477"/>
      <c r="B1252" s="135"/>
      <c r="C1252" s="136"/>
      <c r="D1252" s="137"/>
      <c r="E1252" s="138"/>
      <c r="F1252" s="137"/>
      <c r="G1252" s="127"/>
      <c r="H1252" s="143"/>
      <c r="I1252" s="143"/>
      <c r="K1252" s="6"/>
      <c r="L1252" s="6"/>
    </row>
    <row r="1253" spans="1:12" x14ac:dyDescent="0.2">
      <c r="A1253" s="477"/>
      <c r="B1253" s="135"/>
      <c r="C1253" s="136"/>
      <c r="D1253" s="137"/>
      <c r="E1253" s="138"/>
      <c r="F1253" s="137"/>
      <c r="G1253" s="127"/>
      <c r="H1253" s="143"/>
      <c r="I1253" s="143"/>
      <c r="K1253" s="6"/>
      <c r="L1253" s="6"/>
    </row>
    <row r="1254" spans="1:12" x14ac:dyDescent="0.2">
      <c r="A1254" s="477"/>
      <c r="B1254" s="135"/>
      <c r="C1254" s="136"/>
      <c r="D1254" s="137"/>
      <c r="E1254" s="138"/>
      <c r="F1254" s="137"/>
      <c r="G1254" s="127"/>
      <c r="H1254" s="143"/>
      <c r="I1254" s="143"/>
      <c r="K1254" s="6"/>
      <c r="L1254" s="6"/>
    </row>
    <row r="1255" spans="1:12" x14ac:dyDescent="0.2">
      <c r="A1255" s="477"/>
      <c r="B1255" s="135"/>
      <c r="C1255" s="136"/>
      <c r="D1255" s="137"/>
      <c r="E1255" s="138"/>
      <c r="F1255" s="137"/>
      <c r="G1255" s="127"/>
      <c r="H1255" s="143"/>
      <c r="I1255" s="143"/>
      <c r="K1255" s="6"/>
      <c r="L1255" s="6"/>
    </row>
    <row r="1256" spans="1:12" x14ac:dyDescent="0.2">
      <c r="A1256" s="477"/>
      <c r="B1256" s="135"/>
      <c r="C1256" s="136"/>
      <c r="D1256" s="137"/>
      <c r="E1256" s="138"/>
      <c r="F1256" s="137"/>
      <c r="G1256" s="127"/>
      <c r="H1256" s="143"/>
      <c r="I1256" s="143"/>
      <c r="K1256" s="6"/>
      <c r="L1256" s="6"/>
    </row>
    <row r="1257" spans="1:12" x14ac:dyDescent="0.2">
      <c r="A1257" s="477"/>
      <c r="B1257" s="135"/>
      <c r="C1257" s="136"/>
      <c r="D1257" s="137"/>
      <c r="E1257" s="138"/>
      <c r="F1257" s="137"/>
      <c r="G1257" s="127"/>
      <c r="H1257" s="143"/>
      <c r="I1257" s="143"/>
      <c r="K1257" s="6"/>
      <c r="L1257" s="6"/>
    </row>
    <row r="1258" spans="1:12" x14ac:dyDescent="0.2">
      <c r="A1258" s="477"/>
      <c r="B1258" s="135"/>
      <c r="C1258" s="136"/>
      <c r="D1258" s="137"/>
      <c r="E1258" s="138"/>
      <c r="F1258" s="137"/>
      <c r="G1258" s="127"/>
      <c r="H1258" s="143"/>
      <c r="I1258" s="143"/>
      <c r="K1258" s="6"/>
      <c r="L1258" s="6"/>
    </row>
    <row r="1259" spans="1:12" x14ac:dyDescent="0.2">
      <c r="A1259" s="477"/>
      <c r="B1259" s="135"/>
      <c r="C1259" s="136"/>
      <c r="D1259" s="137"/>
      <c r="E1259" s="138"/>
      <c r="F1259" s="137"/>
      <c r="G1259" s="127"/>
      <c r="H1259" s="143"/>
      <c r="I1259" s="143"/>
      <c r="K1259" s="6"/>
      <c r="L1259" s="6"/>
    </row>
    <row r="1260" spans="1:12" x14ac:dyDescent="0.2">
      <c r="A1260" s="477"/>
      <c r="B1260" s="135"/>
      <c r="C1260" s="136"/>
      <c r="D1260" s="137"/>
      <c r="E1260" s="138"/>
      <c r="F1260" s="137"/>
      <c r="G1260" s="127"/>
      <c r="H1260" s="143"/>
      <c r="I1260" s="143"/>
      <c r="K1260" s="6"/>
      <c r="L1260" s="6"/>
    </row>
    <row r="1261" spans="1:12" x14ac:dyDescent="0.2">
      <c r="A1261" s="477"/>
      <c r="B1261" s="135"/>
      <c r="C1261" s="136"/>
      <c r="D1261" s="137"/>
      <c r="E1261" s="138"/>
      <c r="F1261" s="137"/>
      <c r="G1261" s="127"/>
      <c r="H1261" s="143"/>
      <c r="I1261" s="143"/>
      <c r="K1261" s="6"/>
      <c r="L1261" s="6"/>
    </row>
    <row r="1262" spans="1:12" x14ac:dyDescent="0.2">
      <c r="A1262" s="477"/>
      <c r="B1262" s="135"/>
      <c r="C1262" s="136"/>
      <c r="D1262" s="137"/>
      <c r="E1262" s="138"/>
      <c r="F1262" s="137"/>
      <c r="G1262" s="127"/>
      <c r="H1262" s="143"/>
      <c r="I1262" s="143"/>
      <c r="K1262" s="6"/>
      <c r="L1262" s="6"/>
    </row>
    <row r="1263" spans="1:12" x14ac:dyDescent="0.2">
      <c r="A1263" s="477"/>
      <c r="B1263" s="135"/>
      <c r="C1263" s="136"/>
      <c r="D1263" s="137"/>
      <c r="E1263" s="138"/>
      <c r="F1263" s="137"/>
      <c r="G1263" s="127"/>
      <c r="H1263" s="143"/>
      <c r="I1263" s="143"/>
      <c r="K1263" s="6"/>
      <c r="L1263" s="6"/>
    </row>
    <row r="1264" spans="1:12" x14ac:dyDescent="0.2">
      <c r="A1264" s="477"/>
      <c r="B1264" s="135"/>
      <c r="C1264" s="136"/>
      <c r="D1264" s="137"/>
      <c r="E1264" s="138"/>
      <c r="F1264" s="137"/>
      <c r="G1264" s="127"/>
      <c r="H1264" s="143"/>
      <c r="I1264" s="143"/>
      <c r="K1264" s="6"/>
      <c r="L1264" s="6"/>
    </row>
    <row r="1265" spans="1:12" x14ac:dyDescent="0.2">
      <c r="A1265" s="477"/>
      <c r="B1265" s="135"/>
      <c r="C1265" s="136"/>
      <c r="D1265" s="137"/>
      <c r="E1265" s="138"/>
      <c r="F1265" s="137"/>
      <c r="G1265" s="127"/>
      <c r="H1265" s="143"/>
      <c r="I1265" s="143"/>
      <c r="K1265" s="6"/>
      <c r="L1265" s="6"/>
    </row>
    <row r="1266" spans="1:12" x14ac:dyDescent="0.2">
      <c r="A1266" s="477"/>
      <c r="B1266" s="135"/>
      <c r="C1266" s="136"/>
      <c r="D1266" s="137"/>
      <c r="E1266" s="138"/>
      <c r="F1266" s="137"/>
      <c r="G1266" s="127"/>
      <c r="H1266" s="143"/>
      <c r="I1266" s="143"/>
      <c r="K1266" s="6"/>
      <c r="L1266" s="6"/>
    </row>
    <row r="1267" spans="1:12" x14ac:dyDescent="0.2">
      <c r="A1267" s="477"/>
      <c r="B1267" s="135"/>
      <c r="C1267" s="136"/>
      <c r="D1267" s="137"/>
      <c r="E1267" s="138"/>
      <c r="F1267" s="137"/>
      <c r="G1267" s="127"/>
      <c r="H1267" s="143"/>
      <c r="I1267" s="143"/>
      <c r="K1267" s="6"/>
      <c r="L1267" s="6"/>
    </row>
    <row r="1268" spans="1:12" x14ac:dyDescent="0.2">
      <c r="A1268" s="477"/>
      <c r="B1268" s="135"/>
      <c r="C1268" s="136"/>
      <c r="D1268" s="137"/>
      <c r="E1268" s="138"/>
      <c r="F1268" s="137"/>
      <c r="G1268" s="127"/>
      <c r="H1268" s="143"/>
      <c r="I1268" s="143"/>
      <c r="K1268" s="6"/>
      <c r="L1268" s="6"/>
    </row>
    <row r="1269" spans="1:12" x14ac:dyDescent="0.2">
      <c r="A1269" s="477"/>
      <c r="B1269" s="135"/>
      <c r="C1269" s="136"/>
      <c r="D1269" s="137"/>
      <c r="E1269" s="138"/>
      <c r="F1269" s="137"/>
      <c r="G1269" s="127"/>
      <c r="H1269" s="143"/>
      <c r="I1269" s="143"/>
      <c r="K1269" s="6"/>
      <c r="L1269" s="6"/>
    </row>
    <row r="1270" spans="1:12" x14ac:dyDescent="0.2">
      <c r="A1270" s="477"/>
      <c r="B1270" s="135"/>
      <c r="C1270" s="136"/>
      <c r="D1270" s="137"/>
      <c r="E1270" s="138"/>
      <c r="F1270" s="137"/>
      <c r="G1270" s="127"/>
      <c r="H1270" s="143"/>
      <c r="I1270" s="143"/>
      <c r="K1270" s="6"/>
      <c r="L1270" s="6"/>
    </row>
    <row r="1271" spans="1:12" x14ac:dyDescent="0.2">
      <c r="A1271" s="477"/>
      <c r="B1271" s="135"/>
      <c r="C1271" s="136"/>
      <c r="D1271" s="137"/>
      <c r="E1271" s="138"/>
      <c r="F1271" s="137"/>
      <c r="G1271" s="127"/>
      <c r="H1271" s="143"/>
      <c r="I1271" s="143"/>
      <c r="K1271" s="6"/>
      <c r="L1271" s="6"/>
    </row>
    <row r="1272" spans="1:12" x14ac:dyDescent="0.2">
      <c r="A1272" s="477"/>
      <c r="B1272" s="135"/>
      <c r="C1272" s="136"/>
      <c r="D1272" s="137"/>
      <c r="E1272" s="138"/>
      <c r="F1272" s="137"/>
      <c r="G1272" s="127"/>
      <c r="H1272" s="143"/>
      <c r="I1272" s="143"/>
      <c r="K1272" s="6"/>
      <c r="L1272" s="6"/>
    </row>
    <row r="1273" spans="1:12" x14ac:dyDescent="0.2">
      <c r="A1273" s="477"/>
      <c r="B1273" s="135"/>
      <c r="C1273" s="136"/>
      <c r="D1273" s="137"/>
      <c r="E1273" s="138"/>
      <c r="F1273" s="137"/>
      <c r="G1273" s="127"/>
      <c r="H1273" s="143"/>
      <c r="I1273" s="143"/>
      <c r="K1273" s="6"/>
      <c r="L1273" s="6"/>
    </row>
    <row r="1274" spans="1:12" x14ac:dyDescent="0.2">
      <c r="A1274" s="477"/>
      <c r="B1274" s="135"/>
      <c r="C1274" s="136"/>
      <c r="D1274" s="137"/>
      <c r="E1274" s="138"/>
      <c r="F1274" s="137"/>
      <c r="G1274" s="127"/>
      <c r="H1274" s="143"/>
      <c r="I1274" s="143"/>
      <c r="K1274" s="6"/>
      <c r="L1274" s="6"/>
    </row>
    <row r="1275" spans="1:12" x14ac:dyDescent="0.2">
      <c r="A1275" s="477"/>
      <c r="B1275" s="135"/>
      <c r="C1275" s="136"/>
      <c r="D1275" s="137"/>
      <c r="E1275" s="138"/>
      <c r="F1275" s="137"/>
      <c r="G1275" s="127"/>
      <c r="H1275" s="143"/>
      <c r="I1275" s="143"/>
      <c r="K1275" s="6"/>
      <c r="L1275" s="6"/>
    </row>
    <row r="1276" spans="1:12" x14ac:dyDescent="0.2">
      <c r="A1276" s="477"/>
      <c r="B1276" s="135"/>
      <c r="C1276" s="136"/>
      <c r="D1276" s="137"/>
      <c r="E1276" s="138"/>
      <c r="F1276" s="137"/>
      <c r="G1276" s="127"/>
      <c r="H1276" s="143"/>
      <c r="I1276" s="143"/>
      <c r="K1276" s="6"/>
      <c r="L1276" s="6"/>
    </row>
    <row r="1277" spans="1:12" x14ac:dyDescent="0.2">
      <c r="A1277" s="477"/>
      <c r="B1277" s="135"/>
      <c r="C1277" s="136"/>
      <c r="D1277" s="137"/>
      <c r="E1277" s="138"/>
      <c r="F1277" s="137"/>
      <c r="G1277" s="127"/>
      <c r="H1277" s="143"/>
      <c r="I1277" s="143"/>
      <c r="K1277" s="6"/>
      <c r="L1277" s="6"/>
    </row>
    <row r="1278" spans="1:12" x14ac:dyDescent="0.2">
      <c r="A1278" s="477"/>
      <c r="B1278" s="135"/>
      <c r="C1278" s="136"/>
      <c r="D1278" s="137"/>
      <c r="E1278" s="138"/>
      <c r="F1278" s="137"/>
      <c r="G1278" s="127"/>
      <c r="H1278" s="143"/>
      <c r="I1278" s="143"/>
      <c r="K1278" s="6"/>
      <c r="L1278" s="6"/>
    </row>
    <row r="1279" spans="1:12" x14ac:dyDescent="0.2">
      <c r="A1279" s="477"/>
      <c r="B1279" s="135"/>
      <c r="C1279" s="136"/>
      <c r="D1279" s="137"/>
      <c r="E1279" s="138"/>
      <c r="F1279" s="137"/>
      <c r="G1279" s="127"/>
      <c r="H1279" s="143"/>
      <c r="I1279" s="143"/>
      <c r="K1279" s="6"/>
      <c r="L1279" s="6"/>
    </row>
    <row r="1280" spans="1:12" x14ac:dyDescent="0.2">
      <c r="A1280" s="477"/>
      <c r="B1280" s="135"/>
      <c r="C1280" s="136"/>
      <c r="D1280" s="137"/>
      <c r="E1280" s="138"/>
      <c r="F1280" s="137"/>
      <c r="G1280" s="127"/>
      <c r="H1280" s="143"/>
      <c r="I1280" s="143"/>
      <c r="K1280" s="6"/>
      <c r="L1280" s="6"/>
    </row>
    <row r="1281" spans="1:12" x14ac:dyDescent="0.2">
      <c r="A1281" s="477"/>
      <c r="B1281" s="135"/>
      <c r="C1281" s="136"/>
      <c r="D1281" s="137"/>
      <c r="E1281" s="138"/>
      <c r="F1281" s="137"/>
      <c r="G1281" s="127"/>
      <c r="H1281" s="143"/>
      <c r="I1281" s="143"/>
      <c r="K1281" s="6"/>
      <c r="L1281" s="6"/>
    </row>
    <row r="1282" spans="1:12" x14ac:dyDescent="0.2">
      <c r="A1282" s="477"/>
      <c r="B1282" s="135"/>
      <c r="C1282" s="136"/>
      <c r="D1282" s="137"/>
      <c r="E1282" s="138"/>
      <c r="F1282" s="137"/>
      <c r="G1282" s="127"/>
      <c r="H1282" s="143"/>
      <c r="I1282" s="143"/>
      <c r="K1282" s="6"/>
      <c r="L1282" s="6"/>
    </row>
    <row r="1283" spans="1:12" x14ac:dyDescent="0.2">
      <c r="A1283" s="477"/>
      <c r="B1283" s="135"/>
      <c r="C1283" s="136"/>
      <c r="D1283" s="137"/>
      <c r="E1283" s="138"/>
      <c r="F1283" s="137"/>
      <c r="G1283" s="127"/>
      <c r="H1283" s="143"/>
      <c r="I1283" s="143"/>
      <c r="K1283" s="6"/>
      <c r="L1283" s="6"/>
    </row>
    <row r="1284" spans="1:12" x14ac:dyDescent="0.2">
      <c r="A1284" s="477"/>
      <c r="B1284" s="135"/>
      <c r="C1284" s="136"/>
      <c r="D1284" s="137"/>
      <c r="E1284" s="138"/>
      <c r="F1284" s="137"/>
      <c r="G1284" s="127"/>
      <c r="H1284" s="143"/>
      <c r="I1284" s="143"/>
      <c r="K1284" s="6"/>
      <c r="L1284" s="6"/>
    </row>
    <row r="1285" spans="1:12" x14ac:dyDescent="0.2">
      <c r="A1285" s="477"/>
      <c r="B1285" s="135"/>
      <c r="C1285" s="136"/>
      <c r="D1285" s="137"/>
      <c r="E1285" s="138"/>
      <c r="F1285" s="137"/>
      <c r="G1285" s="127"/>
      <c r="H1285" s="143"/>
      <c r="I1285" s="143"/>
      <c r="K1285" s="6"/>
      <c r="L1285" s="6"/>
    </row>
    <row r="1286" spans="1:12" x14ac:dyDescent="0.2">
      <c r="A1286" s="477"/>
      <c r="B1286" s="135"/>
      <c r="C1286" s="136"/>
      <c r="D1286" s="137"/>
      <c r="E1286" s="138"/>
      <c r="F1286" s="137"/>
      <c r="G1286" s="127"/>
      <c r="H1286" s="143"/>
      <c r="I1286" s="143"/>
      <c r="K1286" s="6"/>
      <c r="L1286" s="6"/>
    </row>
    <row r="1287" spans="1:12" x14ac:dyDescent="0.2">
      <c r="A1287" s="477"/>
      <c r="B1287" s="135"/>
      <c r="C1287" s="136"/>
      <c r="D1287" s="137"/>
      <c r="E1287" s="138"/>
      <c r="F1287" s="137"/>
      <c r="G1287" s="127"/>
      <c r="H1287" s="143"/>
      <c r="I1287" s="143"/>
      <c r="K1287" s="6"/>
      <c r="L1287" s="6"/>
    </row>
    <row r="1288" spans="1:12" x14ac:dyDescent="0.2">
      <c r="A1288" s="477"/>
      <c r="B1288" s="135"/>
      <c r="C1288" s="136"/>
      <c r="D1288" s="137"/>
      <c r="E1288" s="138"/>
      <c r="F1288" s="137"/>
      <c r="G1288" s="127"/>
      <c r="H1288" s="143"/>
      <c r="I1288" s="143"/>
      <c r="K1288" s="6"/>
      <c r="L1288" s="6"/>
    </row>
    <row r="1289" spans="1:12" x14ac:dyDescent="0.2">
      <c r="A1289" s="477"/>
      <c r="B1289" s="135"/>
      <c r="C1289" s="136"/>
      <c r="D1289" s="137"/>
      <c r="E1289" s="138"/>
      <c r="F1289" s="137"/>
      <c r="G1289" s="127"/>
      <c r="H1289" s="143"/>
      <c r="I1289" s="143"/>
      <c r="K1289" s="6"/>
      <c r="L1289" s="6"/>
    </row>
    <row r="1290" spans="1:12" x14ac:dyDescent="0.2">
      <c r="A1290" s="477"/>
      <c r="B1290" s="135"/>
      <c r="C1290" s="136"/>
      <c r="D1290" s="137"/>
      <c r="E1290" s="138"/>
      <c r="F1290" s="137"/>
      <c r="G1290" s="127"/>
      <c r="H1290" s="143"/>
      <c r="I1290" s="143"/>
      <c r="K1290" s="6"/>
      <c r="L1290" s="6"/>
    </row>
    <row r="1291" spans="1:12" x14ac:dyDescent="0.2">
      <c r="A1291" s="477"/>
      <c r="B1291" s="135"/>
      <c r="C1291" s="136"/>
      <c r="D1291" s="137"/>
      <c r="E1291" s="138"/>
      <c r="F1291" s="137"/>
      <c r="G1291" s="127"/>
      <c r="H1291" s="143"/>
      <c r="I1291" s="143"/>
      <c r="K1291" s="6"/>
      <c r="L1291" s="6"/>
    </row>
    <row r="1292" spans="1:12" x14ac:dyDescent="0.2">
      <c r="A1292" s="477"/>
      <c r="B1292" s="135"/>
      <c r="C1292" s="136"/>
      <c r="D1292" s="137"/>
      <c r="E1292" s="138"/>
      <c r="F1292" s="137"/>
      <c r="G1292" s="127"/>
      <c r="H1292" s="143"/>
      <c r="I1292" s="143"/>
      <c r="K1292" s="6"/>
      <c r="L1292" s="6"/>
    </row>
    <row r="1293" spans="1:12" x14ac:dyDescent="0.2">
      <c r="A1293" s="477"/>
      <c r="B1293" s="135"/>
      <c r="C1293" s="136"/>
      <c r="D1293" s="137"/>
      <c r="E1293" s="138"/>
      <c r="F1293" s="137"/>
      <c r="G1293" s="127"/>
      <c r="H1293" s="143"/>
      <c r="I1293" s="143"/>
      <c r="K1293" s="6"/>
      <c r="L1293" s="6"/>
    </row>
    <row r="1294" spans="1:12" x14ac:dyDescent="0.2">
      <c r="A1294" s="477"/>
      <c r="B1294" s="135"/>
      <c r="C1294" s="136"/>
      <c r="D1294" s="137"/>
      <c r="E1294" s="138"/>
      <c r="F1294" s="137"/>
      <c r="G1294" s="127"/>
      <c r="H1294" s="143"/>
      <c r="I1294" s="143"/>
      <c r="K1294" s="6"/>
      <c r="L1294" s="6"/>
    </row>
    <row r="1295" spans="1:12" x14ac:dyDescent="0.2">
      <c r="A1295" s="477"/>
      <c r="B1295" s="135"/>
      <c r="C1295" s="136"/>
      <c r="D1295" s="137"/>
      <c r="E1295" s="138"/>
      <c r="F1295" s="137"/>
      <c r="G1295" s="127"/>
      <c r="H1295" s="143"/>
      <c r="I1295" s="143"/>
      <c r="K1295" s="6"/>
      <c r="L1295" s="6"/>
    </row>
    <row r="1296" spans="1:12" x14ac:dyDescent="0.2">
      <c r="A1296" s="477"/>
      <c r="B1296" s="135"/>
      <c r="C1296" s="136"/>
      <c r="D1296" s="137"/>
      <c r="E1296" s="138"/>
      <c r="F1296" s="137"/>
      <c r="G1296" s="127"/>
      <c r="H1296" s="143"/>
      <c r="I1296" s="143"/>
      <c r="K1296" s="6"/>
      <c r="L1296" s="6"/>
    </row>
    <row r="1297" spans="1:12" x14ac:dyDescent="0.2">
      <c r="A1297" s="477"/>
      <c r="B1297" s="135"/>
      <c r="C1297" s="136"/>
      <c r="D1297" s="137"/>
      <c r="E1297" s="138"/>
      <c r="F1297" s="137"/>
      <c r="G1297" s="127"/>
      <c r="H1297" s="143"/>
      <c r="I1297" s="143"/>
      <c r="K1297" s="6"/>
      <c r="L1297" s="6"/>
    </row>
    <row r="1298" spans="1:12" x14ac:dyDescent="0.2">
      <c r="A1298" s="477"/>
      <c r="B1298" s="135"/>
      <c r="C1298" s="136"/>
      <c r="D1298" s="137"/>
      <c r="E1298" s="138"/>
      <c r="F1298" s="137"/>
      <c r="G1298" s="127"/>
      <c r="H1298" s="143"/>
      <c r="I1298" s="143"/>
      <c r="K1298" s="6"/>
      <c r="L1298" s="6"/>
    </row>
    <row r="1299" spans="1:12" x14ac:dyDescent="0.2">
      <c r="A1299" s="477"/>
      <c r="B1299" s="135"/>
      <c r="C1299" s="136"/>
      <c r="D1299" s="137"/>
      <c r="E1299" s="138"/>
      <c r="F1299" s="137"/>
      <c r="G1299" s="127"/>
      <c r="H1299" s="143"/>
      <c r="I1299" s="143"/>
      <c r="K1299" s="6"/>
      <c r="L1299" s="6"/>
    </row>
    <row r="1300" spans="1:12" x14ac:dyDescent="0.2">
      <c r="A1300" s="477"/>
      <c r="B1300" s="135"/>
      <c r="C1300" s="136"/>
      <c r="D1300" s="137"/>
      <c r="E1300" s="138"/>
      <c r="F1300" s="137"/>
      <c r="G1300" s="127"/>
      <c r="H1300" s="143"/>
      <c r="I1300" s="143"/>
      <c r="K1300" s="6"/>
      <c r="L1300" s="6"/>
    </row>
    <row r="1301" spans="1:12" x14ac:dyDescent="0.2">
      <c r="A1301" s="477"/>
      <c r="B1301" s="135"/>
      <c r="C1301" s="136"/>
      <c r="D1301" s="137"/>
      <c r="E1301" s="138"/>
      <c r="F1301" s="137"/>
      <c r="G1301" s="127"/>
      <c r="H1301" s="143"/>
      <c r="I1301" s="143"/>
      <c r="K1301" s="6"/>
      <c r="L1301" s="6"/>
    </row>
    <row r="1302" spans="1:12" x14ac:dyDescent="0.2">
      <c r="A1302" s="477"/>
      <c r="B1302" s="135"/>
      <c r="C1302" s="136"/>
      <c r="D1302" s="137"/>
      <c r="E1302" s="138"/>
      <c r="F1302" s="137"/>
      <c r="G1302" s="127"/>
      <c r="H1302" s="143"/>
      <c r="I1302" s="143"/>
      <c r="K1302" s="6"/>
      <c r="L1302" s="6"/>
    </row>
    <row r="1303" spans="1:12" x14ac:dyDescent="0.2">
      <c r="A1303" s="477"/>
      <c r="B1303" s="135"/>
      <c r="C1303" s="136"/>
      <c r="D1303" s="137"/>
      <c r="E1303" s="138"/>
      <c r="F1303" s="137"/>
      <c r="G1303" s="127"/>
      <c r="H1303" s="143"/>
      <c r="I1303" s="143"/>
      <c r="K1303" s="6"/>
      <c r="L1303" s="6"/>
    </row>
    <row r="1304" spans="1:12" x14ac:dyDescent="0.2">
      <c r="A1304" s="477"/>
      <c r="B1304" s="135"/>
      <c r="C1304" s="136"/>
      <c r="D1304" s="137"/>
      <c r="E1304" s="138"/>
      <c r="F1304" s="137"/>
      <c r="G1304" s="127"/>
      <c r="H1304" s="143"/>
      <c r="I1304" s="143"/>
      <c r="K1304" s="6"/>
      <c r="L1304" s="6"/>
    </row>
    <row r="1305" spans="1:12" x14ac:dyDescent="0.2">
      <c r="A1305" s="477"/>
      <c r="B1305" s="135"/>
      <c r="C1305" s="136"/>
      <c r="D1305" s="137"/>
      <c r="E1305" s="138"/>
      <c r="F1305" s="137"/>
      <c r="G1305" s="127"/>
      <c r="H1305" s="143"/>
      <c r="I1305" s="143"/>
      <c r="K1305" s="6"/>
      <c r="L1305" s="6"/>
    </row>
    <row r="1306" spans="1:12" x14ac:dyDescent="0.2">
      <c r="A1306" s="477"/>
      <c r="B1306" s="135"/>
      <c r="C1306" s="136"/>
      <c r="D1306" s="137"/>
      <c r="E1306" s="138"/>
      <c r="F1306" s="137"/>
      <c r="G1306" s="127"/>
      <c r="H1306" s="143"/>
      <c r="I1306" s="143"/>
      <c r="K1306" s="6"/>
      <c r="L1306" s="6"/>
    </row>
    <row r="1307" spans="1:12" x14ac:dyDescent="0.2">
      <c r="A1307" s="477"/>
      <c r="B1307" s="135"/>
      <c r="C1307" s="136"/>
      <c r="D1307" s="137"/>
      <c r="E1307" s="138"/>
      <c r="F1307" s="137"/>
      <c r="G1307" s="127"/>
      <c r="H1307" s="143"/>
      <c r="I1307" s="143"/>
      <c r="K1307" s="6"/>
      <c r="L1307" s="6"/>
    </row>
    <row r="1308" spans="1:12" x14ac:dyDescent="0.2">
      <c r="A1308" s="477"/>
      <c r="B1308" s="135"/>
      <c r="C1308" s="136"/>
      <c r="D1308" s="137"/>
      <c r="E1308" s="138"/>
      <c r="F1308" s="137"/>
      <c r="G1308" s="127"/>
      <c r="H1308" s="143"/>
      <c r="I1308" s="143"/>
      <c r="K1308" s="6"/>
      <c r="L1308" s="6"/>
    </row>
    <row r="1309" spans="1:12" x14ac:dyDescent="0.2">
      <c r="A1309" s="477"/>
      <c r="B1309" s="135"/>
      <c r="C1309" s="136"/>
      <c r="D1309" s="137"/>
      <c r="E1309" s="138"/>
      <c r="F1309" s="137"/>
      <c r="G1309" s="127"/>
      <c r="H1309" s="143"/>
      <c r="I1309" s="143"/>
      <c r="K1309" s="6"/>
      <c r="L1309" s="6"/>
    </row>
    <row r="1310" spans="1:12" x14ac:dyDescent="0.2">
      <c r="A1310" s="477"/>
      <c r="B1310" s="135"/>
      <c r="C1310" s="136"/>
      <c r="D1310" s="137"/>
      <c r="E1310" s="138"/>
      <c r="F1310" s="137"/>
      <c r="G1310" s="127"/>
      <c r="H1310" s="143"/>
      <c r="I1310" s="143"/>
      <c r="K1310" s="6"/>
      <c r="L1310" s="6"/>
    </row>
    <row r="1311" spans="1:12" x14ac:dyDescent="0.2">
      <c r="A1311" s="477"/>
      <c r="B1311" s="135"/>
      <c r="C1311" s="136"/>
      <c r="D1311" s="137"/>
      <c r="E1311" s="138"/>
      <c r="F1311" s="137"/>
      <c r="G1311" s="127"/>
      <c r="H1311" s="143"/>
      <c r="I1311" s="143"/>
      <c r="K1311" s="6"/>
      <c r="L1311" s="6"/>
    </row>
    <row r="1312" spans="1:12" x14ac:dyDescent="0.2">
      <c r="A1312" s="477"/>
      <c r="B1312" s="135"/>
      <c r="C1312" s="136"/>
      <c r="D1312" s="137"/>
      <c r="E1312" s="138"/>
      <c r="F1312" s="137"/>
      <c r="G1312" s="127"/>
      <c r="H1312" s="143"/>
      <c r="I1312" s="143"/>
      <c r="K1312" s="6"/>
      <c r="L1312" s="6"/>
    </row>
    <row r="1313" spans="1:12" x14ac:dyDescent="0.2">
      <c r="A1313" s="477"/>
      <c r="B1313" s="135"/>
      <c r="C1313" s="136"/>
      <c r="D1313" s="137"/>
      <c r="E1313" s="138"/>
      <c r="F1313" s="137"/>
      <c r="G1313" s="127"/>
      <c r="H1313" s="143"/>
      <c r="I1313" s="143"/>
      <c r="K1313" s="6"/>
      <c r="L1313" s="6"/>
    </row>
    <row r="1314" spans="1:12" x14ac:dyDescent="0.2">
      <c r="A1314" s="477"/>
      <c r="B1314" s="135"/>
      <c r="C1314" s="136"/>
      <c r="D1314" s="137"/>
      <c r="E1314" s="138"/>
      <c r="F1314" s="137"/>
      <c r="G1314" s="127"/>
      <c r="H1314" s="143"/>
      <c r="I1314" s="143"/>
      <c r="K1314" s="6"/>
      <c r="L1314" s="6"/>
    </row>
    <row r="1315" spans="1:12" x14ac:dyDescent="0.2">
      <c r="A1315" s="477"/>
      <c r="B1315" s="135"/>
      <c r="C1315" s="136"/>
      <c r="D1315" s="137"/>
      <c r="E1315" s="138"/>
      <c r="F1315" s="137"/>
      <c r="G1315" s="127"/>
      <c r="H1315" s="143"/>
      <c r="I1315" s="143"/>
      <c r="K1315" s="6"/>
      <c r="L1315" s="6"/>
    </row>
    <row r="1316" spans="1:12" x14ac:dyDescent="0.2">
      <c r="A1316" s="477"/>
      <c r="B1316" s="135"/>
      <c r="C1316" s="136"/>
      <c r="D1316" s="137"/>
      <c r="E1316" s="138"/>
      <c r="F1316" s="137"/>
      <c r="G1316" s="127"/>
      <c r="H1316" s="143"/>
      <c r="I1316" s="143"/>
      <c r="K1316" s="6"/>
      <c r="L1316" s="6"/>
    </row>
    <row r="1317" spans="1:12" x14ac:dyDescent="0.2">
      <c r="A1317" s="477"/>
      <c r="B1317" s="135"/>
      <c r="C1317" s="136"/>
      <c r="D1317" s="137"/>
      <c r="E1317" s="138"/>
      <c r="F1317" s="137"/>
      <c r="G1317" s="127"/>
      <c r="H1317" s="143"/>
      <c r="I1317" s="143"/>
      <c r="K1317" s="6"/>
      <c r="L1317" s="6"/>
    </row>
    <row r="1318" spans="1:12" x14ac:dyDescent="0.2">
      <c r="A1318" s="477"/>
      <c r="B1318" s="135"/>
      <c r="C1318" s="136"/>
      <c r="D1318" s="137"/>
      <c r="E1318" s="138"/>
      <c r="F1318" s="137"/>
      <c r="G1318" s="127"/>
      <c r="H1318" s="143"/>
      <c r="I1318" s="143"/>
      <c r="K1318" s="6"/>
      <c r="L1318" s="6"/>
    </row>
    <row r="1319" spans="1:12" x14ac:dyDescent="0.2">
      <c r="A1319" s="477"/>
      <c r="B1319" s="135"/>
      <c r="C1319" s="136"/>
      <c r="D1319" s="137"/>
      <c r="E1319" s="138"/>
      <c r="F1319" s="137"/>
      <c r="G1319" s="127"/>
      <c r="H1319" s="143"/>
      <c r="I1319" s="143"/>
      <c r="K1319" s="6"/>
      <c r="L1319" s="6"/>
    </row>
    <row r="1320" spans="1:12" x14ac:dyDescent="0.2">
      <c r="A1320" s="477"/>
      <c r="B1320" s="135"/>
      <c r="C1320" s="136"/>
      <c r="D1320" s="137"/>
      <c r="E1320" s="138"/>
      <c r="F1320" s="137"/>
      <c r="G1320" s="127"/>
      <c r="H1320" s="143"/>
      <c r="I1320" s="143"/>
      <c r="K1320" s="6"/>
      <c r="L1320" s="6"/>
    </row>
    <row r="1321" spans="1:12" x14ac:dyDescent="0.2">
      <c r="A1321" s="477"/>
      <c r="B1321" s="135"/>
      <c r="C1321" s="136"/>
      <c r="D1321" s="137"/>
      <c r="E1321" s="138"/>
      <c r="F1321" s="137"/>
      <c r="G1321" s="127"/>
      <c r="H1321" s="143"/>
      <c r="I1321" s="143"/>
      <c r="K1321" s="6"/>
      <c r="L1321" s="6"/>
    </row>
    <row r="1322" spans="1:12" x14ac:dyDescent="0.2">
      <c r="A1322" s="477"/>
      <c r="B1322" s="135"/>
      <c r="C1322" s="136"/>
      <c r="D1322" s="137"/>
      <c r="E1322" s="138"/>
      <c r="F1322" s="137"/>
      <c r="G1322" s="127"/>
      <c r="H1322" s="143"/>
      <c r="I1322" s="143"/>
      <c r="K1322" s="6"/>
      <c r="L1322" s="6"/>
    </row>
    <row r="1323" spans="1:12" x14ac:dyDescent="0.2">
      <c r="A1323" s="477"/>
      <c r="B1323" s="135"/>
      <c r="C1323" s="136"/>
      <c r="D1323" s="137"/>
      <c r="E1323" s="138"/>
      <c r="F1323" s="137"/>
      <c r="G1323" s="127"/>
      <c r="H1323" s="143"/>
      <c r="I1323" s="143"/>
      <c r="K1323" s="6"/>
      <c r="L1323" s="6"/>
    </row>
    <row r="1324" spans="1:12" x14ac:dyDescent="0.2">
      <c r="A1324" s="477"/>
      <c r="B1324" s="135"/>
      <c r="C1324" s="136"/>
      <c r="D1324" s="137"/>
      <c r="E1324" s="138"/>
      <c r="F1324" s="137"/>
      <c r="G1324" s="127"/>
      <c r="H1324" s="143"/>
      <c r="I1324" s="143"/>
      <c r="K1324" s="6"/>
      <c r="L1324" s="6"/>
    </row>
    <row r="1325" spans="1:12" x14ac:dyDescent="0.2">
      <c r="A1325" s="477"/>
      <c r="B1325" s="135"/>
      <c r="C1325" s="136"/>
      <c r="D1325" s="137"/>
      <c r="E1325" s="138"/>
      <c r="F1325" s="137"/>
      <c r="G1325" s="127"/>
      <c r="H1325" s="143"/>
      <c r="I1325" s="143"/>
      <c r="K1325" s="6"/>
      <c r="L1325" s="6"/>
    </row>
    <row r="1326" spans="1:12" x14ac:dyDescent="0.2">
      <c r="A1326" s="477"/>
      <c r="B1326" s="135"/>
      <c r="C1326" s="136"/>
      <c r="D1326" s="137"/>
      <c r="E1326" s="138"/>
      <c r="F1326" s="137"/>
      <c r="G1326" s="127"/>
      <c r="H1326" s="143"/>
      <c r="I1326" s="143"/>
      <c r="K1326" s="6"/>
      <c r="L1326" s="6"/>
    </row>
    <row r="1327" spans="1:12" x14ac:dyDescent="0.2">
      <c r="A1327" s="477"/>
      <c r="B1327" s="135"/>
      <c r="C1327" s="136"/>
      <c r="D1327" s="137"/>
      <c r="E1327" s="138"/>
      <c r="F1327" s="137"/>
      <c r="G1327" s="127"/>
      <c r="H1327" s="143"/>
      <c r="I1327" s="143"/>
      <c r="K1327" s="6"/>
      <c r="L1327" s="6"/>
    </row>
    <row r="1328" spans="1:12" x14ac:dyDescent="0.2">
      <c r="A1328" s="477"/>
      <c r="B1328" s="135"/>
      <c r="C1328" s="136"/>
      <c r="D1328" s="137"/>
      <c r="E1328" s="138"/>
      <c r="F1328" s="137"/>
      <c r="G1328" s="127"/>
      <c r="H1328" s="143"/>
      <c r="I1328" s="143"/>
      <c r="K1328" s="6"/>
      <c r="L1328" s="6"/>
    </row>
    <row r="1329" spans="1:12" x14ac:dyDescent="0.2">
      <c r="A1329" s="477"/>
      <c r="B1329" s="135"/>
      <c r="C1329" s="136"/>
      <c r="D1329" s="137"/>
      <c r="E1329" s="138"/>
      <c r="F1329" s="137"/>
      <c r="G1329" s="127"/>
      <c r="H1329" s="143"/>
      <c r="I1329" s="143"/>
      <c r="K1329" s="6"/>
      <c r="L1329" s="6"/>
    </row>
    <row r="1330" spans="1:12" x14ac:dyDescent="0.2">
      <c r="A1330" s="477"/>
      <c r="B1330" s="135"/>
      <c r="C1330" s="136"/>
      <c r="D1330" s="137"/>
      <c r="E1330" s="138"/>
      <c r="F1330" s="137"/>
      <c r="G1330" s="127"/>
      <c r="H1330" s="143"/>
      <c r="I1330" s="143"/>
      <c r="K1330" s="6"/>
      <c r="L1330" s="6"/>
    </row>
    <row r="1331" spans="1:12" x14ac:dyDescent="0.2">
      <c r="A1331" s="477"/>
      <c r="B1331" s="135"/>
      <c r="C1331" s="136"/>
      <c r="D1331" s="137"/>
      <c r="E1331" s="138"/>
      <c r="F1331" s="137"/>
      <c r="G1331" s="127"/>
      <c r="H1331" s="143"/>
      <c r="I1331" s="143"/>
      <c r="K1331" s="6"/>
      <c r="L1331" s="6"/>
    </row>
    <row r="1332" spans="1:12" x14ac:dyDescent="0.2">
      <c r="A1332" s="477"/>
      <c r="B1332" s="135"/>
      <c r="C1332" s="136"/>
      <c r="D1332" s="137"/>
      <c r="E1332" s="138"/>
      <c r="F1332" s="137"/>
      <c r="G1332" s="127"/>
      <c r="H1332" s="143"/>
      <c r="I1332" s="143"/>
      <c r="K1332" s="6"/>
      <c r="L1332" s="6"/>
    </row>
    <row r="1333" spans="1:12" x14ac:dyDescent="0.2">
      <c r="A1333" s="477"/>
      <c r="B1333" s="135"/>
      <c r="C1333" s="136"/>
      <c r="D1333" s="137"/>
      <c r="E1333" s="138"/>
      <c r="F1333" s="137"/>
      <c r="G1333" s="127"/>
      <c r="H1333" s="143"/>
      <c r="I1333" s="143"/>
      <c r="K1333" s="6"/>
      <c r="L1333" s="6"/>
    </row>
    <row r="1334" spans="1:12" x14ac:dyDescent="0.2">
      <c r="A1334" s="477"/>
      <c r="B1334" s="135"/>
      <c r="C1334" s="136"/>
      <c r="D1334" s="137"/>
      <c r="E1334" s="138"/>
      <c r="F1334" s="137"/>
      <c r="G1334" s="127"/>
      <c r="H1334" s="143"/>
      <c r="I1334" s="143"/>
      <c r="K1334" s="6"/>
      <c r="L1334" s="6"/>
    </row>
    <row r="1335" spans="1:12" x14ac:dyDescent="0.2">
      <c r="A1335" s="477"/>
      <c r="B1335" s="135"/>
      <c r="C1335" s="136"/>
      <c r="D1335" s="137"/>
      <c r="E1335" s="138"/>
      <c r="F1335" s="137"/>
      <c r="G1335" s="127"/>
      <c r="H1335" s="143"/>
      <c r="I1335" s="143"/>
      <c r="K1335" s="6"/>
      <c r="L1335" s="6"/>
    </row>
    <row r="1336" spans="1:12" x14ac:dyDescent="0.2">
      <c r="A1336" s="477"/>
      <c r="B1336" s="135"/>
      <c r="C1336" s="136"/>
      <c r="D1336" s="137"/>
      <c r="E1336" s="138"/>
      <c r="F1336" s="137"/>
      <c r="G1336" s="127"/>
      <c r="H1336" s="143"/>
      <c r="I1336" s="143"/>
      <c r="K1336" s="6"/>
      <c r="L1336" s="6"/>
    </row>
    <row r="1337" spans="1:12" x14ac:dyDescent="0.2">
      <c r="A1337" s="477"/>
      <c r="B1337" s="135"/>
      <c r="C1337" s="136"/>
      <c r="D1337" s="137"/>
      <c r="E1337" s="138"/>
      <c r="F1337" s="137"/>
      <c r="G1337" s="127"/>
      <c r="H1337" s="143"/>
      <c r="I1337" s="143"/>
      <c r="K1337" s="6"/>
      <c r="L1337" s="6"/>
    </row>
    <row r="1338" spans="1:12" x14ac:dyDescent="0.2">
      <c r="A1338" s="477"/>
      <c r="B1338" s="135"/>
      <c r="C1338" s="136"/>
      <c r="D1338" s="137"/>
      <c r="E1338" s="138"/>
      <c r="F1338" s="137"/>
      <c r="G1338" s="127"/>
      <c r="H1338" s="143"/>
      <c r="I1338" s="143"/>
      <c r="K1338" s="6"/>
      <c r="L1338" s="6"/>
    </row>
    <row r="1339" spans="1:12" x14ac:dyDescent="0.2">
      <c r="A1339" s="477"/>
      <c r="B1339" s="135"/>
      <c r="C1339" s="136"/>
      <c r="D1339" s="137"/>
      <c r="E1339" s="138"/>
      <c r="F1339" s="137"/>
      <c r="G1339" s="127"/>
      <c r="H1339" s="143"/>
      <c r="I1339" s="143"/>
      <c r="K1339" s="6"/>
      <c r="L1339" s="6"/>
    </row>
    <row r="1340" spans="1:12" x14ac:dyDescent="0.2">
      <c r="A1340" s="477"/>
      <c r="B1340" s="135"/>
      <c r="C1340" s="136"/>
      <c r="D1340" s="137"/>
      <c r="E1340" s="138"/>
      <c r="F1340" s="137"/>
      <c r="G1340" s="127"/>
      <c r="H1340" s="143"/>
      <c r="I1340" s="143"/>
      <c r="K1340" s="6"/>
      <c r="L1340" s="6"/>
    </row>
    <row r="1341" spans="1:12" x14ac:dyDescent="0.2">
      <c r="A1341" s="477"/>
      <c r="B1341" s="135"/>
      <c r="C1341" s="136"/>
      <c r="D1341" s="137"/>
      <c r="E1341" s="138"/>
      <c r="F1341" s="137"/>
      <c r="G1341" s="127"/>
      <c r="H1341" s="143"/>
      <c r="I1341" s="143"/>
      <c r="K1341" s="6"/>
      <c r="L1341" s="6"/>
    </row>
    <row r="1342" spans="1:12" x14ac:dyDescent="0.2">
      <c r="A1342" s="477"/>
      <c r="B1342" s="135"/>
      <c r="C1342" s="136"/>
      <c r="D1342" s="137"/>
      <c r="E1342" s="138"/>
      <c r="F1342" s="137"/>
      <c r="G1342" s="127"/>
      <c r="H1342" s="143"/>
      <c r="I1342" s="143"/>
      <c r="K1342" s="6"/>
      <c r="L1342" s="6"/>
    </row>
    <row r="1343" spans="1:12" x14ac:dyDescent="0.2">
      <c r="A1343" s="477"/>
      <c r="B1343" s="135"/>
      <c r="C1343" s="136"/>
      <c r="D1343" s="137"/>
      <c r="E1343" s="138"/>
      <c r="F1343" s="137"/>
      <c r="G1343" s="127"/>
      <c r="H1343" s="143"/>
      <c r="I1343" s="143"/>
      <c r="K1343" s="6"/>
      <c r="L1343" s="6"/>
    </row>
    <row r="1344" spans="1:12" x14ac:dyDescent="0.2">
      <c r="A1344" s="477"/>
      <c r="B1344" s="135"/>
      <c r="C1344" s="136"/>
      <c r="D1344" s="137"/>
      <c r="E1344" s="138"/>
      <c r="F1344" s="137"/>
      <c r="G1344" s="127"/>
      <c r="H1344" s="143"/>
      <c r="I1344" s="143"/>
      <c r="K1344" s="6"/>
      <c r="L1344" s="6"/>
    </row>
    <row r="1345" spans="1:12" x14ac:dyDescent="0.2">
      <c r="A1345" s="477"/>
      <c r="B1345" s="135"/>
      <c r="C1345" s="136"/>
      <c r="D1345" s="137"/>
      <c r="E1345" s="138"/>
      <c r="F1345" s="137"/>
      <c r="G1345" s="127"/>
      <c r="H1345" s="143"/>
      <c r="I1345" s="143"/>
      <c r="K1345" s="6"/>
      <c r="L1345" s="6"/>
    </row>
    <row r="1346" spans="1:12" x14ac:dyDescent="0.2">
      <c r="A1346" s="477"/>
      <c r="B1346" s="135"/>
      <c r="C1346" s="136"/>
      <c r="D1346" s="137"/>
      <c r="E1346" s="138"/>
      <c r="F1346" s="137"/>
      <c r="G1346" s="127"/>
      <c r="H1346" s="143"/>
      <c r="I1346" s="143"/>
      <c r="K1346" s="6"/>
      <c r="L1346" s="6"/>
    </row>
    <row r="1347" spans="1:12" x14ac:dyDescent="0.2">
      <c r="A1347" s="477"/>
      <c r="B1347" s="135"/>
      <c r="C1347" s="136"/>
      <c r="D1347" s="137"/>
      <c r="E1347" s="138"/>
      <c r="F1347" s="137"/>
      <c r="G1347" s="127"/>
      <c r="H1347" s="143"/>
      <c r="I1347" s="143"/>
      <c r="K1347" s="6"/>
      <c r="L1347" s="6"/>
    </row>
    <row r="1348" spans="1:12" x14ac:dyDescent="0.2">
      <c r="A1348" s="477"/>
      <c r="B1348" s="135"/>
      <c r="C1348" s="136"/>
      <c r="D1348" s="137"/>
      <c r="E1348" s="138"/>
      <c r="F1348" s="137"/>
      <c r="G1348" s="127"/>
      <c r="H1348" s="143"/>
      <c r="I1348" s="143"/>
      <c r="K1348" s="6"/>
      <c r="L1348" s="6"/>
    </row>
    <row r="1349" spans="1:12" x14ac:dyDescent="0.2">
      <c r="A1349" s="477"/>
      <c r="B1349" s="135"/>
      <c r="C1349" s="136"/>
      <c r="D1349" s="137"/>
      <c r="E1349" s="138"/>
      <c r="F1349" s="137"/>
      <c r="G1349" s="127"/>
      <c r="H1349" s="143"/>
      <c r="I1349" s="143"/>
      <c r="K1349" s="6"/>
      <c r="L1349" s="6"/>
    </row>
    <row r="1350" spans="1:12" x14ac:dyDescent="0.2">
      <c r="A1350" s="477"/>
      <c r="B1350" s="135"/>
      <c r="C1350" s="136"/>
      <c r="D1350" s="137"/>
      <c r="E1350" s="138"/>
      <c r="F1350" s="137"/>
      <c r="G1350" s="127"/>
      <c r="H1350" s="143"/>
      <c r="I1350" s="143"/>
      <c r="K1350" s="6"/>
      <c r="L1350" s="6"/>
    </row>
    <row r="1351" spans="1:12" x14ac:dyDescent="0.2">
      <c r="A1351" s="477"/>
      <c r="B1351" s="135"/>
      <c r="C1351" s="136"/>
      <c r="D1351" s="137"/>
      <c r="E1351" s="138"/>
      <c r="F1351" s="137"/>
      <c r="G1351" s="127"/>
      <c r="H1351" s="143"/>
      <c r="I1351" s="143"/>
      <c r="K1351" s="6"/>
      <c r="L1351" s="6"/>
    </row>
    <row r="1352" spans="1:12" x14ac:dyDescent="0.2">
      <c r="A1352" s="477"/>
      <c r="B1352" s="135"/>
      <c r="C1352" s="136"/>
      <c r="D1352" s="137"/>
      <c r="E1352" s="138"/>
      <c r="F1352" s="137"/>
      <c r="G1352" s="127"/>
      <c r="H1352" s="143"/>
      <c r="I1352" s="143"/>
      <c r="K1352" s="6"/>
      <c r="L1352" s="6"/>
    </row>
    <row r="1353" spans="1:12" x14ac:dyDescent="0.2">
      <c r="A1353" s="477"/>
      <c r="B1353" s="135"/>
      <c r="C1353" s="136"/>
      <c r="D1353" s="137"/>
      <c r="E1353" s="138"/>
      <c r="F1353" s="137"/>
      <c r="G1353" s="127"/>
      <c r="H1353" s="143"/>
      <c r="I1353" s="143"/>
      <c r="K1353" s="6"/>
      <c r="L1353" s="6"/>
    </row>
    <row r="1354" spans="1:12" x14ac:dyDescent="0.2">
      <c r="A1354" s="477"/>
      <c r="B1354" s="135"/>
      <c r="C1354" s="136"/>
      <c r="D1354" s="137"/>
      <c r="E1354" s="138"/>
      <c r="F1354" s="137"/>
      <c r="G1354" s="127"/>
      <c r="H1354" s="143"/>
      <c r="I1354" s="143"/>
      <c r="K1354" s="6"/>
      <c r="L1354" s="6"/>
    </row>
    <row r="1355" spans="1:12" x14ac:dyDescent="0.2">
      <c r="A1355" s="477"/>
      <c r="B1355" s="135"/>
      <c r="C1355" s="136"/>
      <c r="D1355" s="137"/>
      <c r="E1355" s="138"/>
      <c r="F1355" s="137"/>
      <c r="G1355" s="127"/>
      <c r="H1355" s="143"/>
      <c r="I1355" s="143"/>
      <c r="K1355" s="6"/>
      <c r="L1355" s="6"/>
    </row>
    <row r="1356" spans="1:12" x14ac:dyDescent="0.2">
      <c r="A1356" s="477"/>
      <c r="B1356" s="135"/>
      <c r="C1356" s="136"/>
      <c r="D1356" s="137"/>
      <c r="E1356" s="138"/>
      <c r="F1356" s="137"/>
      <c r="G1356" s="127"/>
      <c r="H1356" s="143"/>
      <c r="I1356" s="143"/>
      <c r="K1356" s="6"/>
      <c r="L1356" s="6"/>
    </row>
    <row r="1357" spans="1:12" x14ac:dyDescent="0.2">
      <c r="A1357" s="477"/>
      <c r="B1357" s="135"/>
      <c r="C1357" s="136"/>
      <c r="D1357" s="137"/>
      <c r="E1357" s="138"/>
      <c r="F1357" s="137"/>
      <c r="G1357" s="127"/>
      <c r="H1357" s="143"/>
      <c r="I1357" s="143"/>
      <c r="K1357" s="6"/>
      <c r="L1357" s="6"/>
    </row>
    <row r="1358" spans="1:12" x14ac:dyDescent="0.2">
      <c r="A1358" s="477"/>
      <c r="B1358" s="135"/>
      <c r="C1358" s="136"/>
      <c r="D1358" s="137"/>
      <c r="E1358" s="138"/>
      <c r="F1358" s="137"/>
      <c r="G1358" s="127"/>
      <c r="H1358" s="143"/>
      <c r="I1358" s="143"/>
      <c r="K1358" s="6"/>
      <c r="L1358" s="6"/>
    </row>
    <row r="1359" spans="1:12" x14ac:dyDescent="0.2">
      <c r="A1359" s="477"/>
      <c r="B1359" s="135"/>
      <c r="C1359" s="136"/>
      <c r="D1359" s="137"/>
      <c r="E1359" s="138"/>
      <c r="F1359" s="137"/>
      <c r="G1359" s="127"/>
      <c r="H1359" s="143"/>
      <c r="I1359" s="143"/>
      <c r="K1359" s="6"/>
      <c r="L1359" s="6"/>
    </row>
    <row r="1360" spans="1:12" x14ac:dyDescent="0.2">
      <c r="A1360" s="477"/>
      <c r="B1360" s="135"/>
      <c r="C1360" s="136"/>
      <c r="D1360" s="137"/>
      <c r="E1360" s="138"/>
      <c r="F1360" s="137"/>
      <c r="G1360" s="127"/>
      <c r="H1360" s="143"/>
      <c r="I1360" s="143"/>
      <c r="K1360" s="6"/>
      <c r="L1360" s="6"/>
    </row>
    <row r="1361" spans="1:12" x14ac:dyDescent="0.2">
      <c r="A1361" s="477"/>
      <c r="B1361" s="135"/>
      <c r="C1361" s="136"/>
      <c r="D1361" s="137"/>
      <c r="E1361" s="138"/>
      <c r="F1361" s="137"/>
      <c r="G1361" s="127"/>
      <c r="H1361" s="143"/>
      <c r="I1361" s="143"/>
      <c r="K1361" s="6"/>
      <c r="L1361" s="6"/>
    </row>
    <row r="1362" spans="1:12" x14ac:dyDescent="0.2">
      <c r="A1362" s="477"/>
      <c r="B1362" s="135"/>
      <c r="C1362" s="136"/>
      <c r="D1362" s="137"/>
      <c r="E1362" s="138"/>
      <c r="F1362" s="137"/>
      <c r="G1362" s="127"/>
      <c r="H1362" s="143"/>
      <c r="I1362" s="143"/>
      <c r="K1362" s="6"/>
      <c r="L1362" s="6"/>
    </row>
    <row r="1363" spans="1:12" x14ac:dyDescent="0.2">
      <c r="A1363" s="477"/>
      <c r="B1363" s="135"/>
      <c r="C1363" s="136"/>
      <c r="D1363" s="137"/>
      <c r="E1363" s="138"/>
      <c r="F1363" s="137"/>
      <c r="G1363" s="127"/>
      <c r="H1363" s="143"/>
      <c r="I1363" s="143"/>
      <c r="K1363" s="6"/>
      <c r="L1363" s="6"/>
    </row>
    <row r="1364" spans="1:12" x14ac:dyDescent="0.2">
      <c r="A1364" s="477"/>
      <c r="B1364" s="135"/>
      <c r="C1364" s="136"/>
      <c r="D1364" s="137"/>
      <c r="E1364" s="138"/>
      <c r="F1364" s="137"/>
      <c r="G1364" s="127"/>
      <c r="H1364" s="143"/>
      <c r="I1364" s="143"/>
      <c r="K1364" s="6"/>
      <c r="L1364" s="6"/>
    </row>
    <row r="1365" spans="1:12" x14ac:dyDescent="0.2">
      <c r="A1365" s="477"/>
      <c r="B1365" s="135"/>
      <c r="C1365" s="136"/>
      <c r="D1365" s="137"/>
      <c r="E1365" s="138"/>
      <c r="F1365" s="137"/>
      <c r="G1365" s="127"/>
      <c r="H1365" s="143"/>
      <c r="I1365" s="143"/>
      <c r="K1365" s="6"/>
      <c r="L1365" s="6"/>
    </row>
    <row r="1366" spans="1:12" x14ac:dyDescent="0.2">
      <c r="A1366" s="477"/>
      <c r="B1366" s="135"/>
      <c r="C1366" s="136"/>
      <c r="D1366" s="137"/>
      <c r="E1366" s="138"/>
      <c r="F1366" s="137"/>
      <c r="G1366" s="127"/>
      <c r="H1366" s="143"/>
      <c r="I1366" s="143"/>
      <c r="K1366" s="6"/>
      <c r="L1366" s="6"/>
    </row>
    <row r="1367" spans="1:12" x14ac:dyDescent="0.2">
      <c r="A1367" s="477"/>
      <c r="B1367" s="135"/>
      <c r="C1367" s="136"/>
      <c r="D1367" s="137"/>
      <c r="E1367" s="138"/>
      <c r="F1367" s="137"/>
      <c r="G1367" s="127"/>
      <c r="H1367" s="143"/>
      <c r="I1367" s="143"/>
      <c r="K1367" s="6"/>
      <c r="L1367" s="6"/>
    </row>
    <row r="1368" spans="1:12" x14ac:dyDescent="0.2">
      <c r="A1368" s="477"/>
      <c r="B1368" s="135"/>
      <c r="C1368" s="136"/>
      <c r="D1368" s="137"/>
      <c r="E1368" s="138"/>
      <c r="F1368" s="137"/>
      <c r="G1368" s="127"/>
      <c r="H1368" s="143"/>
      <c r="I1368" s="143"/>
      <c r="K1368" s="6"/>
      <c r="L1368" s="6"/>
    </row>
    <row r="1369" spans="1:12" x14ac:dyDescent="0.2">
      <c r="A1369" s="477"/>
      <c r="B1369" s="135"/>
      <c r="C1369" s="136"/>
      <c r="D1369" s="137"/>
      <c r="E1369" s="138"/>
      <c r="F1369" s="137"/>
      <c r="G1369" s="127"/>
      <c r="H1369" s="143"/>
      <c r="I1369" s="143"/>
      <c r="K1369" s="6"/>
      <c r="L1369" s="6"/>
    </row>
    <row r="1370" spans="1:12" x14ac:dyDescent="0.2">
      <c r="A1370" s="477"/>
      <c r="B1370" s="135"/>
      <c r="C1370" s="136"/>
      <c r="D1370" s="137"/>
      <c r="E1370" s="138"/>
      <c r="F1370" s="137"/>
      <c r="G1370" s="127"/>
      <c r="H1370" s="143"/>
      <c r="I1370" s="143"/>
      <c r="K1370" s="6"/>
      <c r="L1370" s="6"/>
    </row>
    <row r="1371" spans="1:12" x14ac:dyDescent="0.2">
      <c r="A1371" s="477"/>
      <c r="B1371" s="135"/>
      <c r="C1371" s="136"/>
      <c r="D1371" s="137"/>
      <c r="E1371" s="138"/>
      <c r="F1371" s="137"/>
      <c r="G1371" s="127"/>
      <c r="H1371" s="143"/>
      <c r="I1371" s="143"/>
      <c r="K1371" s="6"/>
      <c r="L1371" s="6"/>
    </row>
    <row r="1372" spans="1:12" x14ac:dyDescent="0.2">
      <c r="A1372" s="477"/>
      <c r="B1372" s="135"/>
      <c r="C1372" s="136"/>
      <c r="D1372" s="137"/>
      <c r="E1372" s="138"/>
      <c r="F1372" s="137"/>
      <c r="G1372" s="127"/>
      <c r="H1372" s="143"/>
      <c r="I1372" s="143"/>
      <c r="K1372" s="6"/>
      <c r="L1372" s="6"/>
    </row>
    <row r="1373" spans="1:12" x14ac:dyDescent="0.2">
      <c r="A1373" s="477"/>
      <c r="B1373" s="135"/>
      <c r="C1373" s="136"/>
      <c r="D1373" s="137"/>
      <c r="E1373" s="138"/>
      <c r="F1373" s="137"/>
      <c r="G1373" s="127"/>
      <c r="H1373" s="143"/>
      <c r="I1373" s="143"/>
      <c r="K1373" s="6"/>
      <c r="L1373" s="6"/>
    </row>
    <row r="1374" spans="1:12" x14ac:dyDescent="0.2">
      <c r="A1374" s="477"/>
      <c r="B1374" s="135"/>
      <c r="C1374" s="136"/>
      <c r="D1374" s="137"/>
      <c r="E1374" s="138"/>
      <c r="F1374" s="137"/>
      <c r="G1374" s="127"/>
      <c r="H1374" s="143"/>
      <c r="I1374" s="143"/>
      <c r="K1374" s="6"/>
      <c r="L1374" s="6"/>
    </row>
    <row r="1375" spans="1:12" x14ac:dyDescent="0.2">
      <c r="A1375" s="477"/>
      <c r="B1375" s="135"/>
      <c r="C1375" s="136"/>
      <c r="D1375" s="137"/>
      <c r="E1375" s="138"/>
      <c r="F1375" s="137"/>
      <c r="G1375" s="127"/>
      <c r="H1375" s="143"/>
      <c r="I1375" s="143"/>
      <c r="K1375" s="6"/>
      <c r="L1375" s="6"/>
    </row>
    <row r="1376" spans="1:12" x14ac:dyDescent="0.2">
      <c r="A1376" s="477"/>
      <c r="B1376" s="135"/>
      <c r="C1376" s="136"/>
      <c r="D1376" s="137"/>
      <c r="E1376" s="138"/>
      <c r="F1376" s="137"/>
      <c r="G1376" s="127"/>
      <c r="H1376" s="143"/>
      <c r="I1376" s="143"/>
      <c r="K1376" s="6"/>
      <c r="L1376" s="6"/>
    </row>
    <row r="1377" spans="1:12" x14ac:dyDescent="0.2">
      <c r="A1377" s="477"/>
      <c r="B1377" s="135"/>
      <c r="C1377" s="136"/>
      <c r="D1377" s="137"/>
      <c r="E1377" s="138"/>
      <c r="F1377" s="137"/>
      <c r="G1377" s="127"/>
      <c r="H1377" s="143"/>
      <c r="I1377" s="143"/>
      <c r="K1377" s="6"/>
      <c r="L1377" s="6"/>
    </row>
    <row r="1378" spans="1:12" x14ac:dyDescent="0.2">
      <c r="A1378" s="477"/>
      <c r="B1378" s="135"/>
      <c r="C1378" s="136"/>
      <c r="D1378" s="137"/>
      <c r="E1378" s="138"/>
      <c r="F1378" s="137"/>
      <c r="G1378" s="127"/>
      <c r="H1378" s="143"/>
      <c r="I1378" s="143"/>
      <c r="K1378" s="6"/>
      <c r="L1378" s="6"/>
    </row>
    <row r="1379" spans="1:12" x14ac:dyDescent="0.2">
      <c r="A1379" s="477"/>
      <c r="B1379" s="135"/>
      <c r="C1379" s="136"/>
      <c r="D1379" s="137"/>
      <c r="E1379" s="138"/>
      <c r="F1379" s="137"/>
      <c r="G1379" s="127"/>
      <c r="H1379" s="143"/>
      <c r="I1379" s="143"/>
      <c r="K1379" s="6"/>
      <c r="L1379" s="6"/>
    </row>
    <row r="1380" spans="1:12" x14ac:dyDescent="0.2">
      <c r="A1380" s="477"/>
      <c r="B1380" s="135"/>
      <c r="C1380" s="136"/>
      <c r="D1380" s="137"/>
      <c r="E1380" s="138"/>
      <c r="F1380" s="137"/>
      <c r="G1380" s="127"/>
      <c r="H1380" s="143"/>
      <c r="I1380" s="143"/>
      <c r="K1380" s="6"/>
      <c r="L1380" s="6"/>
    </row>
    <row r="1381" spans="1:12" x14ac:dyDescent="0.2">
      <c r="A1381" s="477"/>
      <c r="B1381" s="135"/>
      <c r="C1381" s="136"/>
      <c r="D1381" s="137"/>
      <c r="E1381" s="138"/>
      <c r="F1381" s="137"/>
      <c r="G1381" s="127"/>
      <c r="H1381" s="143"/>
      <c r="I1381" s="143"/>
      <c r="K1381" s="6"/>
      <c r="L1381" s="6"/>
    </row>
    <row r="1382" spans="1:12" x14ac:dyDescent="0.2">
      <c r="A1382" s="477"/>
      <c r="B1382" s="135"/>
      <c r="C1382" s="136"/>
      <c r="D1382" s="137"/>
      <c r="E1382" s="138"/>
      <c r="F1382" s="137"/>
      <c r="G1382" s="127"/>
      <c r="H1382" s="143"/>
      <c r="I1382" s="143"/>
      <c r="K1382" s="6"/>
      <c r="L1382" s="6"/>
    </row>
    <row r="1383" spans="1:12" x14ac:dyDescent="0.2">
      <c r="A1383" s="477"/>
      <c r="B1383" s="135"/>
      <c r="C1383" s="136"/>
      <c r="D1383" s="137"/>
      <c r="E1383" s="138"/>
      <c r="F1383" s="137"/>
      <c r="G1383" s="127"/>
      <c r="H1383" s="143"/>
      <c r="I1383" s="143"/>
      <c r="K1383" s="6"/>
      <c r="L1383" s="6"/>
    </row>
    <row r="1384" spans="1:12" x14ac:dyDescent="0.2">
      <c r="A1384" s="477"/>
      <c r="B1384" s="135"/>
      <c r="C1384" s="136"/>
      <c r="D1384" s="137"/>
      <c r="E1384" s="138"/>
      <c r="F1384" s="137"/>
      <c r="G1384" s="127"/>
      <c r="H1384" s="143"/>
      <c r="I1384" s="143"/>
      <c r="K1384" s="6"/>
      <c r="L1384" s="6"/>
    </row>
    <row r="1385" spans="1:12" x14ac:dyDescent="0.2">
      <c r="A1385" s="477"/>
      <c r="B1385" s="135"/>
      <c r="C1385" s="136"/>
      <c r="D1385" s="137"/>
      <c r="E1385" s="138"/>
      <c r="F1385" s="137"/>
      <c r="G1385" s="127"/>
      <c r="H1385" s="143"/>
      <c r="I1385" s="143"/>
      <c r="K1385" s="6"/>
      <c r="L1385" s="6"/>
    </row>
    <row r="1386" spans="1:12" x14ac:dyDescent="0.2">
      <c r="A1386" s="477"/>
      <c r="B1386" s="135"/>
      <c r="C1386" s="136"/>
      <c r="D1386" s="137"/>
      <c r="E1386" s="138"/>
      <c r="F1386" s="137"/>
      <c r="G1386" s="127"/>
      <c r="H1386" s="143"/>
      <c r="I1386" s="143"/>
      <c r="K1386" s="6"/>
      <c r="L1386" s="6"/>
    </row>
    <row r="1387" spans="1:12" x14ac:dyDescent="0.2">
      <c r="A1387" s="477"/>
      <c r="B1387" s="135"/>
      <c r="C1387" s="136"/>
      <c r="D1387" s="137"/>
      <c r="E1387" s="138"/>
      <c r="F1387" s="137"/>
      <c r="G1387" s="127"/>
      <c r="H1387" s="143"/>
      <c r="I1387" s="143"/>
      <c r="K1387" s="6"/>
      <c r="L1387" s="6"/>
    </row>
    <row r="1388" spans="1:12" x14ac:dyDescent="0.2">
      <c r="A1388" s="477"/>
      <c r="B1388" s="135"/>
      <c r="C1388" s="136"/>
      <c r="D1388" s="137"/>
      <c r="E1388" s="138"/>
      <c r="F1388" s="137"/>
      <c r="G1388" s="127"/>
      <c r="H1388" s="143"/>
      <c r="I1388" s="143"/>
      <c r="K1388" s="6"/>
      <c r="L1388" s="6"/>
    </row>
    <row r="1389" spans="1:12" x14ac:dyDescent="0.2">
      <c r="A1389" s="477"/>
      <c r="B1389" s="135"/>
      <c r="C1389" s="136"/>
      <c r="D1389" s="137"/>
      <c r="E1389" s="138"/>
      <c r="F1389" s="137"/>
      <c r="G1389" s="127"/>
      <c r="H1389" s="143"/>
      <c r="I1389" s="143"/>
      <c r="K1389" s="6"/>
      <c r="L1389" s="6"/>
    </row>
    <row r="1390" spans="1:12" x14ac:dyDescent="0.2">
      <c r="A1390" s="477"/>
      <c r="B1390" s="135"/>
      <c r="C1390" s="136"/>
      <c r="D1390" s="137"/>
      <c r="E1390" s="138"/>
      <c r="F1390" s="137"/>
      <c r="G1390" s="127"/>
      <c r="H1390" s="143"/>
      <c r="I1390" s="143"/>
      <c r="K1390" s="6"/>
      <c r="L1390" s="6"/>
    </row>
    <row r="1391" spans="1:12" x14ac:dyDescent="0.2">
      <c r="A1391" s="477"/>
      <c r="B1391" s="135"/>
      <c r="C1391" s="136"/>
      <c r="D1391" s="137"/>
      <c r="E1391" s="138"/>
      <c r="F1391" s="137"/>
      <c r="G1391" s="127"/>
      <c r="H1391" s="143"/>
      <c r="I1391" s="143"/>
      <c r="K1391" s="6"/>
      <c r="L1391" s="6"/>
    </row>
    <row r="1392" spans="1:12" x14ac:dyDescent="0.2">
      <c r="A1392" s="477"/>
      <c r="B1392" s="135"/>
      <c r="C1392" s="136"/>
      <c r="D1392" s="137"/>
      <c r="E1392" s="138"/>
      <c r="F1392" s="137"/>
      <c r="G1392" s="127"/>
      <c r="H1392" s="143"/>
      <c r="I1392" s="143"/>
      <c r="K1392" s="6"/>
      <c r="L1392" s="6"/>
    </row>
    <row r="1393" spans="1:12" x14ac:dyDescent="0.2">
      <c r="A1393" s="477"/>
      <c r="B1393" s="135"/>
      <c r="C1393" s="136"/>
      <c r="D1393" s="137"/>
      <c r="E1393" s="138"/>
      <c r="F1393" s="137"/>
      <c r="G1393" s="127"/>
      <c r="H1393" s="143"/>
      <c r="I1393" s="143"/>
      <c r="K1393" s="6"/>
      <c r="L1393" s="6"/>
    </row>
    <row r="1394" spans="1:12" x14ac:dyDescent="0.2">
      <c r="A1394" s="477"/>
      <c r="B1394" s="135"/>
      <c r="C1394" s="136"/>
      <c r="D1394" s="137"/>
      <c r="E1394" s="138"/>
      <c r="F1394" s="137"/>
      <c r="G1394" s="127"/>
      <c r="H1394" s="143"/>
      <c r="I1394" s="143"/>
      <c r="K1394" s="6"/>
      <c r="L1394" s="6"/>
    </row>
    <row r="1395" spans="1:12" x14ac:dyDescent="0.2">
      <c r="A1395" s="477"/>
      <c r="B1395" s="135"/>
      <c r="C1395" s="136"/>
      <c r="D1395" s="137"/>
      <c r="E1395" s="138"/>
      <c r="F1395" s="137"/>
      <c r="G1395" s="127"/>
      <c r="H1395" s="143"/>
      <c r="I1395" s="143"/>
      <c r="K1395" s="6"/>
      <c r="L1395" s="6"/>
    </row>
    <row r="1396" spans="1:12" x14ac:dyDescent="0.2">
      <c r="A1396" s="477"/>
      <c r="B1396" s="135"/>
      <c r="C1396" s="136"/>
      <c r="D1396" s="137"/>
      <c r="E1396" s="138"/>
      <c r="F1396" s="137"/>
      <c r="G1396" s="127"/>
      <c r="H1396" s="143"/>
      <c r="I1396" s="143"/>
      <c r="K1396" s="6"/>
      <c r="L1396" s="6"/>
    </row>
    <row r="1397" spans="1:12" x14ac:dyDescent="0.2">
      <c r="A1397" s="477"/>
      <c r="B1397" s="135"/>
      <c r="C1397" s="136"/>
      <c r="D1397" s="137"/>
      <c r="E1397" s="138"/>
      <c r="F1397" s="137"/>
      <c r="G1397" s="127"/>
      <c r="H1397" s="143"/>
      <c r="I1397" s="143"/>
      <c r="K1397" s="6"/>
      <c r="L1397" s="6"/>
    </row>
    <row r="1398" spans="1:12" x14ac:dyDescent="0.2">
      <c r="A1398" s="477"/>
      <c r="B1398" s="135"/>
      <c r="C1398" s="136"/>
      <c r="D1398" s="137"/>
      <c r="E1398" s="138"/>
      <c r="F1398" s="137"/>
      <c r="G1398" s="127"/>
      <c r="H1398" s="143"/>
      <c r="I1398" s="143"/>
      <c r="K1398" s="6"/>
      <c r="L1398" s="6"/>
    </row>
    <row r="1399" spans="1:12" x14ac:dyDescent="0.2">
      <c r="A1399" s="477"/>
      <c r="B1399" s="135"/>
      <c r="C1399" s="136"/>
      <c r="D1399" s="137"/>
      <c r="E1399" s="138"/>
      <c r="F1399" s="137"/>
      <c r="G1399" s="127"/>
      <c r="H1399" s="143"/>
      <c r="I1399" s="143"/>
      <c r="K1399" s="6"/>
      <c r="L1399" s="6"/>
    </row>
    <row r="1400" spans="1:12" x14ac:dyDescent="0.2">
      <c r="A1400" s="477"/>
      <c r="B1400" s="135"/>
      <c r="C1400" s="136"/>
      <c r="D1400" s="137"/>
      <c r="E1400" s="138"/>
      <c r="F1400" s="137"/>
      <c r="G1400" s="127"/>
      <c r="H1400" s="143"/>
      <c r="I1400" s="143"/>
      <c r="K1400" s="6"/>
      <c r="L1400" s="6"/>
    </row>
    <row r="1401" spans="1:12" x14ac:dyDescent="0.2">
      <c r="A1401" s="477"/>
      <c r="B1401" s="135"/>
      <c r="C1401" s="136"/>
      <c r="D1401" s="137"/>
      <c r="E1401" s="138"/>
      <c r="F1401" s="137"/>
      <c r="G1401" s="127"/>
      <c r="H1401" s="143"/>
      <c r="I1401" s="143"/>
      <c r="K1401" s="6"/>
      <c r="L1401" s="6"/>
    </row>
    <row r="1402" spans="1:12" x14ac:dyDescent="0.2">
      <c r="A1402" s="477"/>
      <c r="B1402" s="135"/>
      <c r="C1402" s="136"/>
      <c r="D1402" s="137"/>
      <c r="E1402" s="138"/>
      <c r="F1402" s="137"/>
      <c r="G1402" s="127"/>
      <c r="H1402" s="143"/>
      <c r="I1402" s="143"/>
      <c r="K1402" s="6"/>
      <c r="L1402" s="6"/>
    </row>
    <row r="1403" spans="1:12" x14ac:dyDescent="0.2">
      <c r="A1403" s="477"/>
      <c r="B1403" s="135"/>
      <c r="C1403" s="136"/>
      <c r="D1403" s="137"/>
      <c r="E1403" s="138"/>
      <c r="F1403" s="137"/>
      <c r="G1403" s="127"/>
      <c r="H1403" s="143"/>
      <c r="I1403" s="143"/>
      <c r="K1403" s="6"/>
      <c r="L1403" s="6"/>
    </row>
    <row r="1404" spans="1:12" x14ac:dyDescent="0.2">
      <c r="A1404" s="477"/>
      <c r="B1404" s="135"/>
      <c r="C1404" s="136"/>
      <c r="D1404" s="137"/>
      <c r="E1404" s="138"/>
      <c r="F1404" s="137"/>
      <c r="G1404" s="127"/>
      <c r="H1404" s="143"/>
      <c r="I1404" s="143"/>
      <c r="K1404" s="6"/>
      <c r="L1404" s="6"/>
    </row>
    <row r="1405" spans="1:12" x14ac:dyDescent="0.2">
      <c r="A1405" s="477"/>
      <c r="B1405" s="135"/>
      <c r="C1405" s="136"/>
      <c r="D1405" s="137"/>
      <c r="E1405" s="138"/>
      <c r="F1405" s="137"/>
      <c r="G1405" s="127"/>
      <c r="H1405" s="143"/>
      <c r="I1405" s="143"/>
      <c r="K1405" s="6"/>
      <c r="L1405" s="6"/>
    </row>
    <row r="1406" spans="1:12" x14ac:dyDescent="0.2">
      <c r="A1406" s="477"/>
      <c r="B1406" s="135"/>
      <c r="C1406" s="136"/>
      <c r="D1406" s="137"/>
      <c r="E1406" s="138"/>
      <c r="F1406" s="137"/>
      <c r="G1406" s="127"/>
      <c r="H1406" s="143"/>
      <c r="I1406" s="143"/>
      <c r="K1406" s="6"/>
      <c r="L1406" s="6"/>
    </row>
    <row r="1407" spans="1:12" x14ac:dyDescent="0.2">
      <c r="A1407" s="477"/>
      <c r="B1407" s="135"/>
      <c r="C1407" s="136"/>
      <c r="D1407" s="137"/>
      <c r="E1407" s="138"/>
      <c r="F1407" s="137"/>
      <c r="G1407" s="127"/>
      <c r="H1407" s="143"/>
      <c r="I1407" s="143"/>
      <c r="K1407" s="6"/>
      <c r="L1407" s="6"/>
    </row>
    <row r="1408" spans="1:12" x14ac:dyDescent="0.2">
      <c r="A1408" s="477"/>
      <c r="B1408" s="135"/>
      <c r="C1408" s="136"/>
      <c r="D1408" s="137"/>
      <c r="E1408" s="138"/>
      <c r="F1408" s="137"/>
      <c r="G1408" s="127"/>
      <c r="H1408" s="143"/>
      <c r="I1408" s="143"/>
      <c r="K1408" s="6"/>
      <c r="L1408" s="6"/>
    </row>
    <row r="1409" spans="1:12" x14ac:dyDescent="0.2">
      <c r="A1409" s="477"/>
      <c r="B1409" s="135"/>
      <c r="C1409" s="136"/>
      <c r="D1409" s="137"/>
      <c r="E1409" s="138"/>
      <c r="F1409" s="137"/>
      <c r="G1409" s="127"/>
      <c r="H1409" s="143"/>
      <c r="I1409" s="143"/>
      <c r="K1409" s="6"/>
      <c r="L1409" s="6"/>
    </row>
    <row r="1410" spans="1:12" x14ac:dyDescent="0.2">
      <c r="A1410" s="477"/>
      <c r="B1410" s="135"/>
      <c r="C1410" s="136"/>
      <c r="D1410" s="137"/>
      <c r="E1410" s="138"/>
      <c r="F1410" s="137"/>
      <c r="G1410" s="127"/>
      <c r="H1410" s="143"/>
      <c r="I1410" s="143"/>
      <c r="K1410" s="6"/>
      <c r="L1410" s="6"/>
    </row>
    <row r="1411" spans="1:12" x14ac:dyDescent="0.2">
      <c r="A1411" s="477"/>
      <c r="B1411" s="135"/>
      <c r="C1411" s="136"/>
      <c r="D1411" s="137"/>
      <c r="E1411" s="138"/>
      <c r="F1411" s="137"/>
      <c r="G1411" s="127"/>
      <c r="H1411" s="143"/>
      <c r="I1411" s="143"/>
      <c r="K1411" s="6"/>
      <c r="L1411" s="6"/>
    </row>
    <row r="1412" spans="1:12" x14ac:dyDescent="0.2">
      <c r="A1412" s="477"/>
      <c r="B1412" s="135"/>
      <c r="C1412" s="136"/>
      <c r="D1412" s="137"/>
      <c r="E1412" s="138"/>
      <c r="F1412" s="137"/>
      <c r="G1412" s="127"/>
      <c r="H1412" s="143"/>
      <c r="I1412" s="143"/>
      <c r="K1412" s="6"/>
      <c r="L1412" s="6"/>
    </row>
    <row r="1413" spans="1:12" x14ac:dyDescent="0.2">
      <c r="A1413" s="477"/>
      <c r="B1413" s="135"/>
      <c r="C1413" s="136"/>
      <c r="D1413" s="137"/>
      <c r="E1413" s="138"/>
      <c r="F1413" s="137"/>
      <c r="G1413" s="127"/>
      <c r="H1413" s="143"/>
      <c r="I1413" s="143"/>
      <c r="K1413" s="6"/>
      <c r="L1413" s="6"/>
    </row>
    <row r="1414" spans="1:12" x14ac:dyDescent="0.2">
      <c r="A1414" s="477"/>
      <c r="B1414" s="135"/>
      <c r="C1414" s="136"/>
      <c r="D1414" s="137"/>
      <c r="E1414" s="138"/>
      <c r="F1414" s="137"/>
      <c r="G1414" s="127"/>
      <c r="H1414" s="143"/>
      <c r="I1414" s="143"/>
      <c r="K1414" s="6"/>
      <c r="L1414" s="6"/>
    </row>
    <row r="1415" spans="1:12" x14ac:dyDescent="0.2">
      <c r="A1415" s="477"/>
      <c r="B1415" s="135"/>
      <c r="C1415" s="136"/>
      <c r="D1415" s="137"/>
      <c r="E1415" s="138"/>
      <c r="F1415" s="137"/>
      <c r="G1415" s="127"/>
      <c r="H1415" s="143"/>
      <c r="I1415" s="143"/>
      <c r="K1415" s="6"/>
      <c r="L1415" s="6"/>
    </row>
    <row r="1416" spans="1:12" x14ac:dyDescent="0.2">
      <c r="A1416" s="477"/>
      <c r="B1416" s="135"/>
      <c r="C1416" s="136"/>
      <c r="D1416" s="137"/>
      <c r="E1416" s="138"/>
      <c r="F1416" s="137"/>
      <c r="G1416" s="127"/>
      <c r="H1416" s="143"/>
      <c r="I1416" s="143"/>
      <c r="K1416" s="6"/>
      <c r="L1416" s="6"/>
    </row>
    <row r="1417" spans="1:12" x14ac:dyDescent="0.2">
      <c r="A1417" s="477"/>
      <c r="B1417" s="135"/>
      <c r="C1417" s="136"/>
      <c r="D1417" s="137"/>
      <c r="E1417" s="138"/>
      <c r="F1417" s="137"/>
      <c r="G1417" s="127"/>
      <c r="H1417" s="143"/>
      <c r="I1417" s="143"/>
      <c r="K1417" s="6"/>
      <c r="L1417" s="6"/>
    </row>
    <row r="1418" spans="1:12" x14ac:dyDescent="0.2">
      <c r="A1418" s="477"/>
      <c r="B1418" s="135"/>
      <c r="C1418" s="136"/>
      <c r="D1418" s="137"/>
      <c r="E1418" s="138"/>
      <c r="F1418" s="137"/>
      <c r="G1418" s="127"/>
      <c r="H1418" s="143"/>
      <c r="I1418" s="143"/>
      <c r="K1418" s="6"/>
      <c r="L1418" s="6"/>
    </row>
    <row r="1419" spans="1:12" x14ac:dyDescent="0.2">
      <c r="A1419" s="477"/>
      <c r="B1419" s="135"/>
      <c r="C1419" s="136"/>
      <c r="D1419" s="137"/>
      <c r="E1419" s="138"/>
      <c r="F1419" s="137"/>
      <c r="G1419" s="127"/>
      <c r="H1419" s="143"/>
      <c r="I1419" s="143"/>
      <c r="K1419" s="6"/>
      <c r="L1419" s="6"/>
    </row>
    <row r="1420" spans="1:12" x14ac:dyDescent="0.2">
      <c r="A1420" s="477"/>
      <c r="B1420" s="135"/>
      <c r="C1420" s="136"/>
      <c r="D1420" s="137"/>
      <c r="E1420" s="138"/>
      <c r="F1420" s="137"/>
      <c r="G1420" s="127"/>
      <c r="H1420" s="143"/>
      <c r="I1420" s="143"/>
      <c r="K1420" s="6"/>
      <c r="L1420" s="6"/>
    </row>
    <row r="1421" spans="1:12" x14ac:dyDescent="0.2">
      <c r="A1421" s="477"/>
      <c r="B1421" s="135"/>
      <c r="C1421" s="136"/>
      <c r="D1421" s="137"/>
      <c r="E1421" s="138"/>
      <c r="F1421" s="137"/>
      <c r="G1421" s="127"/>
      <c r="H1421" s="143"/>
      <c r="I1421" s="143"/>
      <c r="K1421" s="6"/>
      <c r="L1421" s="6"/>
    </row>
    <row r="1422" spans="1:12" x14ac:dyDescent="0.2">
      <c r="A1422" s="477"/>
      <c r="B1422" s="135"/>
      <c r="C1422" s="136"/>
      <c r="D1422" s="137"/>
      <c r="E1422" s="138"/>
      <c r="F1422" s="137"/>
      <c r="G1422" s="127"/>
      <c r="H1422" s="143"/>
      <c r="I1422" s="143"/>
      <c r="K1422" s="6"/>
      <c r="L1422" s="6"/>
    </row>
    <row r="1423" spans="1:12" x14ac:dyDescent="0.2">
      <c r="A1423" s="477"/>
      <c r="B1423" s="135"/>
      <c r="C1423" s="136"/>
      <c r="D1423" s="137"/>
      <c r="E1423" s="138"/>
      <c r="F1423" s="137"/>
      <c r="G1423" s="127"/>
      <c r="H1423" s="143"/>
      <c r="I1423" s="143"/>
      <c r="K1423" s="6"/>
      <c r="L1423" s="6"/>
    </row>
    <row r="1424" spans="1:12" x14ac:dyDescent="0.2">
      <c r="A1424" s="477"/>
      <c r="B1424" s="135"/>
      <c r="C1424" s="136"/>
      <c r="D1424" s="137"/>
      <c r="E1424" s="138"/>
      <c r="F1424" s="137"/>
      <c r="G1424" s="127"/>
      <c r="H1424" s="143"/>
      <c r="I1424" s="143"/>
      <c r="K1424" s="6"/>
      <c r="L1424" s="6"/>
    </row>
    <row r="1425" spans="1:12" x14ac:dyDescent="0.2">
      <c r="A1425" s="477"/>
      <c r="B1425" s="135"/>
      <c r="C1425" s="136"/>
      <c r="D1425" s="137"/>
      <c r="E1425" s="138"/>
      <c r="F1425" s="137"/>
      <c r="G1425" s="127"/>
      <c r="H1425" s="143"/>
      <c r="I1425" s="143"/>
      <c r="K1425" s="6"/>
      <c r="L1425" s="6"/>
    </row>
    <row r="1426" spans="1:12" x14ac:dyDescent="0.2">
      <c r="A1426" s="477"/>
      <c r="B1426" s="135"/>
      <c r="C1426" s="136"/>
      <c r="D1426" s="137"/>
      <c r="E1426" s="138"/>
      <c r="F1426" s="137"/>
      <c r="G1426" s="127"/>
      <c r="H1426" s="143"/>
      <c r="I1426" s="143"/>
      <c r="K1426" s="6"/>
      <c r="L1426" s="6"/>
    </row>
    <row r="1427" spans="1:12" x14ac:dyDescent="0.2">
      <c r="A1427" s="477"/>
      <c r="B1427" s="135"/>
      <c r="C1427" s="136"/>
      <c r="D1427" s="137"/>
      <c r="E1427" s="138"/>
      <c r="F1427" s="137"/>
      <c r="G1427" s="127"/>
      <c r="H1427" s="143"/>
      <c r="I1427" s="143"/>
      <c r="K1427" s="6"/>
      <c r="L1427" s="6"/>
    </row>
    <row r="1428" spans="1:12" x14ac:dyDescent="0.2">
      <c r="A1428" s="477"/>
      <c r="B1428" s="135"/>
      <c r="C1428" s="136"/>
      <c r="D1428" s="137"/>
      <c r="E1428" s="138"/>
      <c r="F1428" s="137"/>
      <c r="G1428" s="127"/>
      <c r="H1428" s="143"/>
      <c r="I1428" s="143"/>
      <c r="K1428" s="6"/>
      <c r="L1428" s="6"/>
    </row>
    <row r="1429" spans="1:12" x14ac:dyDescent="0.2">
      <c r="A1429" s="477"/>
      <c r="B1429" s="135"/>
      <c r="C1429" s="136"/>
      <c r="D1429" s="137"/>
      <c r="E1429" s="138"/>
      <c r="F1429" s="137"/>
      <c r="G1429" s="127"/>
      <c r="H1429" s="143"/>
      <c r="I1429" s="143"/>
      <c r="K1429" s="6"/>
      <c r="L1429" s="6"/>
    </row>
    <row r="1430" spans="1:12" x14ac:dyDescent="0.2">
      <c r="A1430" s="477"/>
      <c r="B1430" s="135"/>
      <c r="C1430" s="136"/>
      <c r="D1430" s="137"/>
      <c r="E1430" s="138"/>
      <c r="F1430" s="137"/>
      <c r="G1430" s="127"/>
      <c r="H1430" s="143"/>
      <c r="I1430" s="143"/>
      <c r="K1430" s="6"/>
      <c r="L1430" s="6"/>
    </row>
    <row r="1431" spans="1:12" x14ac:dyDescent="0.2">
      <c r="A1431" s="477"/>
      <c r="B1431" s="135"/>
      <c r="C1431" s="136"/>
      <c r="D1431" s="137"/>
      <c r="E1431" s="138"/>
      <c r="F1431" s="137"/>
      <c r="G1431" s="127"/>
      <c r="H1431" s="143"/>
      <c r="I1431" s="143"/>
      <c r="K1431" s="6"/>
      <c r="L1431" s="6"/>
    </row>
    <row r="1432" spans="1:12" x14ac:dyDescent="0.2">
      <c r="A1432" s="477"/>
      <c r="B1432" s="135"/>
      <c r="C1432" s="136"/>
      <c r="D1432" s="137"/>
      <c r="E1432" s="138"/>
      <c r="F1432" s="137"/>
      <c r="G1432" s="127"/>
      <c r="H1432" s="143"/>
      <c r="I1432" s="143"/>
      <c r="K1432" s="6"/>
      <c r="L1432" s="6"/>
    </row>
    <row r="1433" spans="1:12" x14ac:dyDescent="0.2">
      <c r="A1433" s="477"/>
      <c r="B1433" s="135"/>
      <c r="C1433" s="136"/>
      <c r="D1433" s="137"/>
      <c r="E1433" s="138"/>
      <c r="F1433" s="137"/>
      <c r="G1433" s="127"/>
      <c r="H1433" s="143"/>
      <c r="I1433" s="143"/>
      <c r="K1433" s="6"/>
      <c r="L1433" s="6"/>
    </row>
    <row r="1434" spans="1:12" x14ac:dyDescent="0.2">
      <c r="A1434" s="477"/>
      <c r="B1434" s="135"/>
      <c r="C1434" s="136"/>
      <c r="D1434" s="137"/>
      <c r="E1434" s="138"/>
      <c r="F1434" s="137"/>
      <c r="G1434" s="127"/>
      <c r="H1434" s="143"/>
      <c r="I1434" s="143"/>
      <c r="K1434" s="6"/>
      <c r="L1434" s="6"/>
    </row>
    <row r="1435" spans="1:12" x14ac:dyDescent="0.2">
      <c r="A1435" s="477"/>
      <c r="B1435" s="135"/>
      <c r="C1435" s="136"/>
      <c r="D1435" s="137"/>
      <c r="E1435" s="138"/>
      <c r="F1435" s="137"/>
      <c r="G1435" s="127"/>
      <c r="H1435" s="143"/>
      <c r="I1435" s="143"/>
      <c r="K1435" s="6"/>
      <c r="L1435" s="6"/>
    </row>
    <row r="1436" spans="1:12" x14ac:dyDescent="0.2">
      <c r="A1436" s="477"/>
      <c r="B1436" s="135"/>
      <c r="C1436" s="136"/>
      <c r="D1436" s="137"/>
      <c r="E1436" s="138"/>
      <c r="F1436" s="137"/>
      <c r="G1436" s="127"/>
      <c r="H1436" s="143"/>
      <c r="I1436" s="143"/>
      <c r="K1436" s="6"/>
      <c r="L1436" s="6"/>
    </row>
    <row r="1437" spans="1:12" x14ac:dyDescent="0.2">
      <c r="A1437" s="477"/>
      <c r="B1437" s="135"/>
      <c r="C1437" s="136"/>
      <c r="D1437" s="137"/>
      <c r="E1437" s="138"/>
      <c r="F1437" s="137"/>
      <c r="G1437" s="127"/>
      <c r="H1437" s="143"/>
      <c r="I1437" s="143"/>
      <c r="K1437" s="6"/>
      <c r="L1437" s="6"/>
    </row>
    <row r="1438" spans="1:12" x14ac:dyDescent="0.2">
      <c r="A1438" s="477"/>
      <c r="B1438" s="135"/>
      <c r="C1438" s="136"/>
      <c r="D1438" s="137"/>
      <c r="E1438" s="138"/>
      <c r="F1438" s="137"/>
      <c r="G1438" s="127"/>
      <c r="H1438" s="143"/>
      <c r="I1438" s="143"/>
      <c r="K1438" s="6"/>
      <c r="L1438" s="6"/>
    </row>
    <row r="1439" spans="1:12" x14ac:dyDescent="0.2">
      <c r="A1439" s="477"/>
      <c r="B1439" s="135"/>
      <c r="C1439" s="136"/>
      <c r="D1439" s="137"/>
      <c r="E1439" s="138"/>
      <c r="F1439" s="137"/>
      <c r="G1439" s="127"/>
      <c r="H1439" s="143"/>
      <c r="I1439" s="143"/>
      <c r="K1439" s="6"/>
      <c r="L1439" s="6"/>
    </row>
    <row r="1440" spans="1:12" x14ac:dyDescent="0.2">
      <c r="A1440" s="477"/>
      <c r="B1440" s="135"/>
      <c r="C1440" s="136"/>
      <c r="D1440" s="137"/>
      <c r="E1440" s="138"/>
      <c r="F1440" s="137"/>
      <c r="G1440" s="127"/>
      <c r="H1440" s="143"/>
      <c r="I1440" s="143"/>
      <c r="K1440" s="6"/>
      <c r="L1440" s="6"/>
    </row>
    <row r="1441" spans="1:12" x14ac:dyDescent="0.2">
      <c r="A1441" s="477"/>
      <c r="B1441" s="135"/>
      <c r="C1441" s="136"/>
      <c r="D1441" s="137"/>
      <c r="E1441" s="138"/>
      <c r="F1441" s="137"/>
      <c r="G1441" s="127"/>
      <c r="H1441" s="143"/>
      <c r="I1441" s="143"/>
      <c r="K1441" s="6"/>
      <c r="L1441" s="6"/>
    </row>
    <row r="1442" spans="1:12" x14ac:dyDescent="0.2">
      <c r="A1442" s="477"/>
      <c r="B1442" s="135"/>
      <c r="C1442" s="136"/>
      <c r="D1442" s="137"/>
      <c r="E1442" s="138"/>
      <c r="F1442" s="137"/>
      <c r="G1442" s="127"/>
      <c r="H1442" s="143"/>
      <c r="I1442" s="143"/>
      <c r="K1442" s="6"/>
      <c r="L1442" s="6"/>
    </row>
    <row r="1443" spans="1:12" x14ac:dyDescent="0.2">
      <c r="A1443" s="477"/>
      <c r="B1443" s="135"/>
      <c r="C1443" s="136"/>
      <c r="D1443" s="137"/>
      <c r="E1443" s="138"/>
      <c r="F1443" s="137"/>
      <c r="G1443" s="127"/>
      <c r="H1443" s="143"/>
      <c r="I1443" s="143"/>
      <c r="K1443" s="6"/>
      <c r="L1443" s="6"/>
    </row>
    <row r="1444" spans="1:12" x14ac:dyDescent="0.2">
      <c r="A1444" s="477"/>
      <c r="B1444" s="135"/>
      <c r="C1444" s="136"/>
      <c r="D1444" s="137"/>
      <c r="E1444" s="138"/>
      <c r="F1444" s="137"/>
      <c r="G1444" s="127"/>
      <c r="H1444" s="143"/>
      <c r="I1444" s="143"/>
      <c r="K1444" s="6"/>
      <c r="L1444" s="6"/>
    </row>
    <row r="1445" spans="1:12" x14ac:dyDescent="0.2">
      <c r="A1445" s="477"/>
      <c r="B1445" s="135"/>
      <c r="C1445" s="136"/>
      <c r="D1445" s="137"/>
      <c r="E1445" s="138"/>
      <c r="F1445" s="137"/>
      <c r="G1445" s="127"/>
      <c r="H1445" s="143"/>
      <c r="I1445" s="143"/>
      <c r="K1445" s="6"/>
      <c r="L1445" s="6"/>
    </row>
    <row r="1446" spans="1:12" x14ac:dyDescent="0.2">
      <c r="A1446" s="477"/>
      <c r="B1446" s="135"/>
      <c r="C1446" s="136"/>
      <c r="D1446" s="137"/>
      <c r="E1446" s="138"/>
      <c r="F1446" s="137"/>
      <c r="G1446" s="127"/>
      <c r="H1446" s="143"/>
      <c r="I1446" s="143"/>
      <c r="K1446" s="6"/>
      <c r="L1446" s="6"/>
    </row>
    <row r="1447" spans="1:12" x14ac:dyDescent="0.2">
      <c r="A1447" s="477"/>
      <c r="B1447" s="135"/>
      <c r="C1447" s="136"/>
      <c r="D1447" s="137"/>
      <c r="E1447" s="138"/>
      <c r="F1447" s="137"/>
      <c r="G1447" s="127"/>
      <c r="H1447" s="143"/>
      <c r="I1447" s="143"/>
      <c r="K1447" s="6"/>
      <c r="L1447" s="6"/>
    </row>
    <row r="1448" spans="1:12" x14ac:dyDescent="0.2">
      <c r="A1448" s="477"/>
      <c r="B1448" s="135"/>
      <c r="C1448" s="136"/>
      <c r="D1448" s="137"/>
      <c r="E1448" s="138"/>
      <c r="F1448" s="137"/>
      <c r="G1448" s="127"/>
      <c r="H1448" s="143"/>
      <c r="I1448" s="143"/>
      <c r="K1448" s="6"/>
      <c r="L1448" s="6"/>
    </row>
    <row r="1449" spans="1:12" x14ac:dyDescent="0.2">
      <c r="A1449" s="477"/>
      <c r="B1449" s="135"/>
      <c r="C1449" s="136"/>
      <c r="D1449" s="137"/>
      <c r="E1449" s="138"/>
      <c r="F1449" s="137"/>
      <c r="G1449" s="127"/>
      <c r="H1449" s="143"/>
      <c r="I1449" s="143"/>
      <c r="K1449" s="6"/>
      <c r="L1449" s="6"/>
    </row>
    <row r="1450" spans="1:12" x14ac:dyDescent="0.2">
      <c r="A1450" s="477"/>
      <c r="B1450" s="135"/>
      <c r="C1450" s="136"/>
      <c r="D1450" s="137"/>
      <c r="E1450" s="138"/>
      <c r="F1450" s="137"/>
      <c r="G1450" s="127"/>
      <c r="H1450" s="143"/>
      <c r="I1450" s="143"/>
      <c r="K1450" s="6"/>
      <c r="L1450" s="6"/>
    </row>
    <row r="1451" spans="1:12" x14ac:dyDescent="0.2">
      <c r="A1451" s="477"/>
      <c r="B1451" s="135"/>
      <c r="C1451" s="136"/>
      <c r="D1451" s="137"/>
      <c r="E1451" s="138"/>
      <c r="F1451" s="137"/>
      <c r="G1451" s="127"/>
      <c r="H1451" s="143"/>
      <c r="I1451" s="143"/>
      <c r="K1451" s="6"/>
      <c r="L1451" s="6"/>
    </row>
    <row r="1452" spans="1:12" x14ac:dyDescent="0.2">
      <c r="A1452" s="477"/>
      <c r="B1452" s="135"/>
      <c r="C1452" s="136"/>
      <c r="D1452" s="137"/>
      <c r="E1452" s="138"/>
      <c r="F1452" s="137"/>
      <c r="G1452" s="127"/>
      <c r="H1452" s="143"/>
      <c r="I1452" s="143"/>
      <c r="K1452" s="6"/>
      <c r="L1452" s="6"/>
    </row>
    <row r="1453" spans="1:12" x14ac:dyDescent="0.2">
      <c r="A1453" s="477"/>
      <c r="B1453" s="135"/>
      <c r="C1453" s="136"/>
      <c r="D1453" s="137"/>
      <c r="E1453" s="138"/>
      <c r="F1453" s="137"/>
      <c r="G1453" s="127"/>
      <c r="H1453" s="143"/>
      <c r="I1453" s="143"/>
      <c r="K1453" s="6"/>
      <c r="L1453" s="6"/>
    </row>
    <row r="1454" spans="1:12" x14ac:dyDescent="0.2">
      <c r="A1454" s="477"/>
      <c r="B1454" s="135"/>
      <c r="C1454" s="136"/>
      <c r="D1454" s="137"/>
      <c r="E1454" s="138"/>
      <c r="F1454" s="137"/>
      <c r="G1454" s="127"/>
      <c r="H1454" s="143"/>
      <c r="I1454" s="143"/>
      <c r="K1454" s="6"/>
      <c r="L1454" s="6"/>
    </row>
    <row r="1455" spans="1:12" x14ac:dyDescent="0.2">
      <c r="A1455" s="477"/>
      <c r="B1455" s="135"/>
      <c r="C1455" s="136"/>
      <c r="D1455" s="137"/>
      <c r="E1455" s="138"/>
      <c r="F1455" s="137"/>
      <c r="G1455" s="127"/>
      <c r="H1455" s="143"/>
      <c r="I1455" s="143"/>
      <c r="K1455" s="6"/>
      <c r="L1455" s="6"/>
    </row>
    <row r="1456" spans="1:12" x14ac:dyDescent="0.2">
      <c r="A1456" s="477"/>
      <c r="B1456" s="135"/>
      <c r="C1456" s="136"/>
      <c r="D1456" s="137"/>
      <c r="E1456" s="138"/>
      <c r="F1456" s="137"/>
      <c r="G1456" s="127"/>
      <c r="H1456" s="143"/>
      <c r="I1456" s="143"/>
      <c r="K1456" s="6"/>
      <c r="L1456" s="6"/>
    </row>
    <row r="1457" spans="1:12" x14ac:dyDescent="0.2">
      <c r="A1457" s="477"/>
      <c r="B1457" s="135"/>
      <c r="C1457" s="136"/>
      <c r="D1457" s="137"/>
      <c r="E1457" s="138"/>
      <c r="F1457" s="137"/>
      <c r="G1457" s="127"/>
      <c r="H1457" s="143"/>
      <c r="I1457" s="143"/>
      <c r="K1457" s="6"/>
      <c r="L1457" s="6"/>
    </row>
    <row r="1458" spans="1:12" x14ac:dyDescent="0.2">
      <c r="A1458" s="477"/>
      <c r="B1458" s="135"/>
      <c r="C1458" s="136"/>
      <c r="D1458" s="137"/>
      <c r="E1458" s="138"/>
      <c r="F1458" s="137"/>
      <c r="G1458" s="127"/>
      <c r="H1458" s="143"/>
      <c r="I1458" s="143"/>
      <c r="K1458" s="6"/>
      <c r="L1458" s="6"/>
    </row>
    <row r="1459" spans="1:12" x14ac:dyDescent="0.2">
      <c r="A1459" s="477"/>
      <c r="B1459" s="135"/>
      <c r="C1459" s="136"/>
      <c r="D1459" s="137"/>
      <c r="E1459" s="138"/>
      <c r="F1459" s="137"/>
      <c r="G1459" s="127"/>
      <c r="H1459" s="143"/>
      <c r="I1459" s="143"/>
      <c r="K1459" s="6"/>
      <c r="L1459" s="6"/>
    </row>
    <row r="1460" spans="1:12" x14ac:dyDescent="0.2">
      <c r="A1460" s="477"/>
      <c r="B1460" s="135"/>
      <c r="C1460" s="136"/>
      <c r="D1460" s="137"/>
      <c r="E1460" s="138"/>
      <c r="F1460" s="137"/>
      <c r="G1460" s="127"/>
      <c r="H1460" s="143"/>
      <c r="I1460" s="143"/>
      <c r="K1460" s="6"/>
      <c r="L1460" s="6"/>
    </row>
    <row r="1461" spans="1:12" x14ac:dyDescent="0.2">
      <c r="A1461" s="477"/>
      <c r="B1461" s="135"/>
      <c r="C1461" s="136"/>
      <c r="D1461" s="137"/>
      <c r="E1461" s="138"/>
      <c r="F1461" s="137"/>
      <c r="G1461" s="127"/>
      <c r="H1461" s="143"/>
      <c r="I1461" s="143"/>
      <c r="K1461" s="6"/>
      <c r="L1461" s="6"/>
    </row>
    <row r="1462" spans="1:12" x14ac:dyDescent="0.2">
      <c r="A1462" s="477"/>
      <c r="B1462" s="135"/>
      <c r="C1462" s="136"/>
      <c r="D1462" s="137"/>
      <c r="E1462" s="138"/>
      <c r="F1462" s="137"/>
      <c r="G1462" s="127"/>
      <c r="H1462" s="143"/>
      <c r="I1462" s="143"/>
      <c r="K1462" s="6"/>
      <c r="L1462" s="6"/>
    </row>
    <row r="1463" spans="1:12" x14ac:dyDescent="0.2">
      <c r="A1463" s="477"/>
      <c r="B1463" s="135"/>
      <c r="C1463" s="136"/>
      <c r="D1463" s="137"/>
      <c r="E1463" s="138"/>
      <c r="F1463" s="137"/>
      <c r="G1463" s="127"/>
      <c r="H1463" s="143"/>
      <c r="I1463" s="143"/>
      <c r="K1463" s="6"/>
      <c r="L1463" s="6"/>
    </row>
    <row r="1464" spans="1:12" x14ac:dyDescent="0.2">
      <c r="A1464" s="477"/>
      <c r="B1464" s="135"/>
      <c r="C1464" s="136"/>
      <c r="D1464" s="137"/>
      <c r="E1464" s="138"/>
      <c r="F1464" s="137"/>
      <c r="G1464" s="127"/>
      <c r="H1464" s="143"/>
      <c r="I1464" s="143"/>
      <c r="K1464" s="6"/>
      <c r="L1464" s="6"/>
    </row>
    <row r="1465" spans="1:12" x14ac:dyDescent="0.2">
      <c r="A1465" s="477"/>
      <c r="B1465" s="135"/>
      <c r="C1465" s="136"/>
      <c r="D1465" s="137"/>
      <c r="E1465" s="138"/>
      <c r="F1465" s="137"/>
      <c r="G1465" s="127"/>
      <c r="H1465" s="143"/>
      <c r="I1465" s="143"/>
      <c r="K1465" s="6"/>
      <c r="L1465" s="6"/>
    </row>
    <row r="1466" spans="1:12" x14ac:dyDescent="0.2">
      <c r="A1466" s="477"/>
      <c r="B1466" s="135"/>
      <c r="C1466" s="136"/>
      <c r="D1466" s="137"/>
      <c r="E1466" s="138"/>
      <c r="F1466" s="137"/>
      <c r="G1466" s="127"/>
      <c r="H1466" s="143"/>
      <c r="I1466" s="143"/>
      <c r="K1466" s="6"/>
      <c r="L1466" s="6"/>
    </row>
    <row r="1467" spans="1:12" x14ac:dyDescent="0.2">
      <c r="A1467" s="477"/>
      <c r="B1467" s="135"/>
      <c r="C1467" s="136"/>
      <c r="D1467" s="137"/>
      <c r="E1467" s="138"/>
      <c r="F1467" s="137"/>
      <c r="G1467" s="127"/>
      <c r="H1467" s="143"/>
      <c r="I1467" s="143"/>
      <c r="K1467" s="6"/>
      <c r="L1467" s="6"/>
    </row>
    <row r="1468" spans="1:12" x14ac:dyDescent="0.2">
      <c r="A1468" s="477"/>
      <c r="B1468" s="135"/>
      <c r="C1468" s="136"/>
      <c r="D1468" s="137"/>
      <c r="E1468" s="138"/>
      <c r="F1468" s="137"/>
      <c r="G1468" s="127"/>
      <c r="H1468" s="143"/>
      <c r="I1468" s="143"/>
      <c r="K1468" s="6"/>
      <c r="L1468" s="6"/>
    </row>
    <row r="1469" spans="1:12" x14ac:dyDescent="0.2">
      <c r="A1469" s="477"/>
      <c r="B1469" s="135"/>
      <c r="C1469" s="136"/>
      <c r="D1469" s="137"/>
      <c r="E1469" s="138"/>
      <c r="F1469" s="137"/>
      <c r="G1469" s="127"/>
      <c r="H1469" s="143"/>
      <c r="I1469" s="143"/>
      <c r="K1469" s="6"/>
      <c r="L1469" s="6"/>
    </row>
    <row r="1470" spans="1:12" x14ac:dyDescent="0.2">
      <c r="A1470" s="477"/>
      <c r="B1470" s="135"/>
      <c r="C1470" s="136"/>
      <c r="D1470" s="137"/>
      <c r="E1470" s="138"/>
      <c r="F1470" s="137"/>
      <c r="G1470" s="127"/>
      <c r="H1470" s="143"/>
      <c r="I1470" s="143"/>
      <c r="K1470" s="6"/>
      <c r="L1470" s="6"/>
    </row>
    <row r="1471" spans="1:12" x14ac:dyDescent="0.2">
      <c r="A1471" s="477"/>
      <c r="B1471" s="135"/>
      <c r="C1471" s="136"/>
      <c r="D1471" s="137"/>
      <c r="E1471" s="138"/>
      <c r="F1471" s="137"/>
      <c r="G1471" s="127"/>
      <c r="H1471" s="143"/>
      <c r="I1471" s="143"/>
      <c r="K1471" s="6"/>
      <c r="L1471" s="6"/>
    </row>
    <row r="1472" spans="1:12" x14ac:dyDescent="0.2">
      <c r="A1472" s="477"/>
      <c r="B1472" s="135"/>
      <c r="C1472" s="136"/>
      <c r="D1472" s="137"/>
      <c r="E1472" s="138"/>
      <c r="F1472" s="137"/>
      <c r="G1472" s="127"/>
      <c r="H1472" s="143"/>
      <c r="I1472" s="143"/>
      <c r="K1472" s="6"/>
      <c r="L1472" s="6"/>
    </row>
    <row r="1473" spans="1:12" x14ac:dyDescent="0.2">
      <c r="A1473" s="477"/>
      <c r="B1473" s="135"/>
      <c r="C1473" s="136"/>
      <c r="D1473" s="137"/>
      <c r="E1473" s="138"/>
      <c r="F1473" s="137"/>
      <c r="G1473" s="127"/>
      <c r="H1473" s="143"/>
      <c r="I1473" s="143"/>
      <c r="K1473" s="6"/>
      <c r="L1473" s="6"/>
    </row>
    <row r="1474" spans="1:12" x14ac:dyDescent="0.2">
      <c r="A1474" s="477"/>
      <c r="B1474" s="135"/>
      <c r="C1474" s="136"/>
      <c r="D1474" s="137"/>
      <c r="E1474" s="138"/>
      <c r="F1474" s="137"/>
      <c r="G1474" s="127"/>
      <c r="H1474" s="143"/>
      <c r="I1474" s="143"/>
      <c r="K1474" s="6"/>
      <c r="L1474" s="6"/>
    </row>
    <row r="1475" spans="1:12" x14ac:dyDescent="0.2">
      <c r="A1475" s="477"/>
      <c r="B1475" s="135"/>
      <c r="C1475" s="136"/>
      <c r="D1475" s="137"/>
      <c r="E1475" s="138"/>
      <c r="F1475" s="137"/>
      <c r="G1475" s="127"/>
      <c r="H1475" s="143"/>
      <c r="I1475" s="143"/>
      <c r="K1475" s="6"/>
      <c r="L1475" s="6"/>
    </row>
    <row r="1476" spans="1:12" x14ac:dyDescent="0.2">
      <c r="A1476" s="477"/>
      <c r="B1476" s="135"/>
      <c r="C1476" s="136"/>
      <c r="D1476" s="137"/>
      <c r="E1476" s="138"/>
      <c r="F1476" s="137"/>
      <c r="G1476" s="127"/>
      <c r="H1476" s="143"/>
      <c r="I1476" s="143"/>
      <c r="K1476" s="6"/>
      <c r="L1476" s="6"/>
    </row>
    <row r="1477" spans="1:12" x14ac:dyDescent="0.2">
      <c r="A1477" s="477"/>
      <c r="B1477" s="135"/>
      <c r="C1477" s="136"/>
      <c r="D1477" s="137"/>
      <c r="E1477" s="138"/>
      <c r="F1477" s="137"/>
      <c r="G1477" s="127"/>
      <c r="H1477" s="143"/>
      <c r="I1477" s="143"/>
      <c r="K1477" s="6"/>
      <c r="L1477" s="6"/>
    </row>
    <row r="1478" spans="1:12" x14ac:dyDescent="0.2">
      <c r="A1478" s="477"/>
      <c r="B1478" s="135"/>
      <c r="C1478" s="136"/>
      <c r="D1478" s="137"/>
      <c r="E1478" s="138"/>
      <c r="F1478" s="137"/>
      <c r="G1478" s="127"/>
      <c r="H1478" s="143"/>
      <c r="I1478" s="143"/>
      <c r="K1478" s="6"/>
      <c r="L1478" s="6"/>
    </row>
    <row r="1479" spans="1:12" x14ac:dyDescent="0.2">
      <c r="A1479" s="477"/>
      <c r="B1479" s="135"/>
      <c r="C1479" s="136"/>
      <c r="D1479" s="137"/>
      <c r="E1479" s="138"/>
      <c r="F1479" s="137"/>
      <c r="G1479" s="127"/>
      <c r="H1479" s="143"/>
      <c r="I1479" s="143"/>
      <c r="K1479" s="6"/>
      <c r="L1479" s="6"/>
    </row>
    <row r="1480" spans="1:12" x14ac:dyDescent="0.2">
      <c r="A1480" s="477"/>
      <c r="B1480" s="135"/>
      <c r="C1480" s="136"/>
      <c r="D1480" s="137"/>
      <c r="E1480" s="138"/>
      <c r="F1480" s="137"/>
      <c r="G1480" s="127"/>
      <c r="H1480" s="143"/>
      <c r="I1480" s="143"/>
      <c r="K1480" s="6"/>
      <c r="L1480" s="6"/>
    </row>
    <row r="1481" spans="1:12" x14ac:dyDescent="0.2">
      <c r="A1481" s="477"/>
      <c r="B1481" s="135"/>
      <c r="C1481" s="136"/>
      <c r="D1481" s="137"/>
      <c r="E1481" s="138"/>
      <c r="F1481" s="137"/>
      <c r="G1481" s="127"/>
      <c r="H1481" s="143"/>
      <c r="I1481" s="143"/>
      <c r="K1481" s="6"/>
      <c r="L1481" s="6"/>
    </row>
    <row r="1482" spans="1:12" x14ac:dyDescent="0.2">
      <c r="A1482" s="477"/>
      <c r="B1482" s="135"/>
      <c r="C1482" s="136"/>
      <c r="D1482" s="137"/>
      <c r="E1482" s="138"/>
      <c r="F1482" s="137"/>
      <c r="G1482" s="127"/>
      <c r="H1482" s="143"/>
      <c r="I1482" s="143"/>
      <c r="K1482" s="6"/>
      <c r="L1482" s="6"/>
    </row>
    <row r="1483" spans="1:12" x14ac:dyDescent="0.2">
      <c r="A1483" s="477"/>
      <c r="B1483" s="135"/>
      <c r="C1483" s="136"/>
      <c r="D1483" s="137"/>
      <c r="E1483" s="138"/>
      <c r="F1483" s="137"/>
      <c r="G1483" s="127"/>
      <c r="H1483" s="143"/>
      <c r="I1483" s="143"/>
      <c r="K1483" s="6"/>
      <c r="L1483" s="6"/>
    </row>
    <row r="1484" spans="1:12" x14ac:dyDescent="0.2">
      <c r="A1484" s="477"/>
      <c r="B1484" s="135"/>
      <c r="C1484" s="136"/>
      <c r="D1484" s="137"/>
      <c r="E1484" s="138"/>
      <c r="F1484" s="137"/>
      <c r="G1484" s="127"/>
      <c r="H1484" s="143"/>
      <c r="I1484" s="143"/>
      <c r="K1484" s="6"/>
      <c r="L1484" s="6"/>
    </row>
    <row r="1485" spans="1:12" x14ac:dyDescent="0.2">
      <c r="A1485" s="477"/>
      <c r="B1485" s="135"/>
      <c r="C1485" s="136"/>
      <c r="D1485" s="137"/>
      <c r="E1485" s="138"/>
      <c r="F1485" s="137"/>
      <c r="G1485" s="127"/>
      <c r="H1485" s="143"/>
      <c r="I1485" s="143"/>
      <c r="K1485" s="6"/>
      <c r="L1485" s="6"/>
    </row>
    <row r="1486" spans="1:12" x14ac:dyDescent="0.2">
      <c r="A1486" s="477"/>
      <c r="B1486" s="135"/>
      <c r="C1486" s="136"/>
      <c r="D1486" s="137"/>
      <c r="E1486" s="138"/>
      <c r="F1486" s="137"/>
      <c r="G1486" s="127"/>
      <c r="H1486" s="143"/>
      <c r="I1486" s="143"/>
      <c r="K1486" s="6"/>
      <c r="L1486" s="6"/>
    </row>
    <row r="1487" spans="1:12" x14ac:dyDescent="0.2">
      <c r="A1487" s="477"/>
      <c r="B1487" s="135"/>
      <c r="C1487" s="136"/>
      <c r="D1487" s="137"/>
      <c r="E1487" s="138"/>
      <c r="F1487" s="137"/>
      <c r="G1487" s="127"/>
      <c r="H1487" s="143"/>
      <c r="I1487" s="143"/>
      <c r="K1487" s="6"/>
      <c r="L1487" s="6"/>
    </row>
    <row r="1488" spans="1:12" x14ac:dyDescent="0.2">
      <c r="A1488" s="477"/>
      <c r="B1488" s="135"/>
      <c r="C1488" s="136"/>
      <c r="D1488" s="137"/>
      <c r="E1488" s="138"/>
      <c r="F1488" s="137"/>
      <c r="G1488" s="127"/>
      <c r="H1488" s="143"/>
      <c r="I1488" s="143"/>
      <c r="K1488" s="6"/>
      <c r="L1488" s="6"/>
    </row>
    <row r="1489" spans="1:12" x14ac:dyDescent="0.2">
      <c r="A1489" s="477"/>
      <c r="B1489" s="135"/>
      <c r="C1489" s="136"/>
      <c r="D1489" s="137"/>
      <c r="E1489" s="138"/>
      <c r="F1489" s="137"/>
      <c r="G1489" s="127"/>
      <c r="H1489" s="143"/>
      <c r="I1489" s="143"/>
      <c r="K1489" s="6"/>
      <c r="L1489" s="6"/>
    </row>
    <row r="1490" spans="1:12" x14ac:dyDescent="0.2">
      <c r="A1490" s="477"/>
      <c r="B1490" s="135"/>
      <c r="C1490" s="136"/>
      <c r="D1490" s="137"/>
      <c r="E1490" s="138"/>
      <c r="F1490" s="137"/>
      <c r="G1490" s="127"/>
      <c r="H1490" s="143"/>
      <c r="I1490" s="143"/>
      <c r="K1490" s="6"/>
      <c r="L1490" s="6"/>
    </row>
    <row r="1491" spans="1:12" x14ac:dyDescent="0.2">
      <c r="A1491" s="477"/>
      <c r="B1491" s="135"/>
      <c r="C1491" s="136"/>
      <c r="D1491" s="137"/>
      <c r="E1491" s="138"/>
      <c r="F1491" s="137"/>
      <c r="G1491" s="127"/>
      <c r="H1491" s="143"/>
      <c r="I1491" s="143"/>
      <c r="K1491" s="6"/>
      <c r="L1491" s="6"/>
    </row>
    <row r="1492" spans="1:12" x14ac:dyDescent="0.2">
      <c r="A1492" s="477"/>
      <c r="B1492" s="135"/>
      <c r="C1492" s="136"/>
      <c r="D1492" s="137"/>
      <c r="E1492" s="138"/>
      <c r="F1492" s="137"/>
      <c r="G1492" s="127"/>
      <c r="H1492" s="143"/>
      <c r="I1492" s="143"/>
      <c r="K1492" s="6"/>
      <c r="L1492" s="6"/>
    </row>
    <row r="1493" spans="1:12" x14ac:dyDescent="0.2">
      <c r="A1493" s="477"/>
      <c r="B1493" s="135"/>
      <c r="C1493" s="136"/>
      <c r="D1493" s="137"/>
      <c r="E1493" s="138"/>
      <c r="F1493" s="137"/>
      <c r="G1493" s="127"/>
      <c r="H1493" s="143"/>
      <c r="I1493" s="143"/>
      <c r="K1493" s="6"/>
      <c r="L1493" s="6"/>
    </row>
    <row r="1494" spans="1:12" x14ac:dyDescent="0.2">
      <c r="A1494" s="477"/>
      <c r="B1494" s="135"/>
      <c r="C1494" s="136"/>
      <c r="D1494" s="137"/>
      <c r="E1494" s="138"/>
      <c r="F1494" s="137"/>
      <c r="G1494" s="127"/>
      <c r="H1494" s="143"/>
      <c r="I1494" s="143"/>
      <c r="K1494" s="6"/>
      <c r="L1494" s="6"/>
    </row>
    <row r="1495" spans="1:12" x14ac:dyDescent="0.2">
      <c r="A1495" s="477"/>
      <c r="B1495" s="135"/>
      <c r="C1495" s="136"/>
      <c r="D1495" s="137"/>
      <c r="E1495" s="138"/>
      <c r="F1495" s="137"/>
      <c r="G1495" s="127"/>
      <c r="H1495" s="143"/>
      <c r="I1495" s="143"/>
      <c r="K1495" s="6"/>
      <c r="L1495" s="6"/>
    </row>
    <row r="1496" spans="1:12" x14ac:dyDescent="0.2">
      <c r="A1496" s="477"/>
      <c r="B1496" s="135"/>
      <c r="C1496" s="136"/>
      <c r="D1496" s="137"/>
      <c r="E1496" s="138"/>
      <c r="F1496" s="137"/>
      <c r="G1496" s="127"/>
      <c r="H1496" s="143"/>
      <c r="I1496" s="143"/>
      <c r="K1496" s="6"/>
      <c r="L1496" s="6"/>
    </row>
    <row r="1497" spans="1:12" x14ac:dyDescent="0.2">
      <c r="A1497" s="477"/>
      <c r="B1497" s="135"/>
      <c r="C1497" s="136"/>
      <c r="D1497" s="137"/>
      <c r="E1497" s="138"/>
      <c r="F1497" s="137"/>
      <c r="G1497" s="127"/>
      <c r="H1497" s="143"/>
      <c r="I1497" s="143"/>
      <c r="K1497" s="6"/>
      <c r="L1497" s="6"/>
    </row>
    <row r="1498" spans="1:12" ht="15.75" thickBot="1" x14ac:dyDescent="0.25">
      <c r="A1498" s="477"/>
      <c r="B1498" s="135"/>
      <c r="C1498" s="136"/>
      <c r="D1498" s="137"/>
      <c r="E1498" s="138"/>
      <c r="F1498" s="137"/>
      <c r="G1498" s="127"/>
      <c r="H1498" s="143"/>
      <c r="I1498" s="143"/>
      <c r="K1498" s="6"/>
      <c r="L1498" s="6"/>
    </row>
    <row r="1499" spans="1:12" ht="15.75" thickBot="1" x14ac:dyDescent="0.25">
      <c r="A1499" s="477"/>
      <c r="B1499" s="135"/>
      <c r="C1499" s="136"/>
      <c r="D1499" s="137"/>
      <c r="E1499" s="138"/>
      <c r="F1499" s="137"/>
      <c r="G1499" s="127"/>
      <c r="H1499" s="143"/>
      <c r="I1499" s="143"/>
      <c r="K1499" s="51" t="s">
        <v>52</v>
      </c>
      <c r="L1499" s="33"/>
    </row>
    <row r="1500" spans="1:12" x14ac:dyDescent="0.2">
      <c r="A1500" s="477"/>
      <c r="B1500" s="135"/>
      <c r="C1500" s="136"/>
      <c r="D1500" s="137"/>
      <c r="E1500" s="138"/>
      <c r="F1500" s="137"/>
      <c r="G1500" s="127"/>
      <c r="H1500" s="143"/>
      <c r="I1500" s="143"/>
      <c r="K1500" s="48" t="s">
        <v>50</v>
      </c>
      <c r="L1500" s="34">
        <f>IF(H1=K1501,0,1)</f>
        <v>1</v>
      </c>
    </row>
    <row r="1501" spans="1:12" ht="15.75" thickBot="1" x14ac:dyDescent="0.25">
      <c r="A1501" s="477"/>
      <c r="B1501" s="135"/>
      <c r="C1501" s="136"/>
      <c r="D1501" s="137"/>
      <c r="E1501" s="138"/>
      <c r="F1501" s="137"/>
      <c r="G1501" s="127"/>
      <c r="H1501" s="143"/>
      <c r="I1501" s="143"/>
      <c r="K1501" s="49" t="s">
        <v>51</v>
      </c>
      <c r="L1501" s="35"/>
    </row>
    <row r="1502" spans="1:12" x14ac:dyDescent="0.2">
      <c r="A1502" s="477"/>
      <c r="B1502" s="135"/>
      <c r="C1502" s="136"/>
      <c r="D1502" s="137"/>
      <c r="E1502" s="138"/>
      <c r="F1502" s="137"/>
      <c r="G1502" s="127"/>
      <c r="H1502" s="143"/>
      <c r="I1502" s="143"/>
    </row>
    <row r="1503" spans="1:12" x14ac:dyDescent="0.2">
      <c r="A1503" s="477"/>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IbIzZWNq9vu3G5H3oeE0I5FCqemDISWwddgJqyCdIsxegYaWBxUjt3bDcngiu1KBBfY9bV2WX90hcMxglUpbAA==" saltValue="EUuituq3h9UmoLRIKKT62w==" spinCount="100000" sheet="1" objects="1" scenarios="1"/>
  <dataConsolidate/>
  <mergeCells count="3">
    <mergeCell ref="A1:C1"/>
    <mergeCell ref="G3:G4"/>
    <mergeCell ref="A3:F3"/>
  </mergeCells>
  <conditionalFormatting sqref="M5">
    <cfRule type="cellIs" dxfId="38" priority="4" operator="lessThan">
      <formula>0</formula>
    </cfRule>
  </conditionalFormatting>
  <conditionalFormatting sqref="A1">
    <cfRule type="containsText" dxfId="37" priority="3" operator="containsText" text="הזינו">
      <formula>NOT(ISERROR(SEARCH("הזינו",A1)))</formula>
    </cfRule>
  </conditionalFormatting>
  <dataValidations count="7">
    <dataValidation type="decimal" allowBlank="1" showInputMessage="1" showErrorMessage="1" error="נא הזינו ערכים מספריים בלבד!" sqref="H6:H1504 D6:D1504">
      <formula1>-1000000</formula1>
      <formula2>1000000</formula2>
    </dataValidation>
    <dataValidation type="list" allowBlank="1" showInputMessage="1" showErrorMessage="1" errorTitle="חובה לבחור כן/לא" sqref="H1">
      <formula1>$K$1500:$K$1501</formula1>
    </dataValidation>
    <dataValidation allowBlank="1" showInputMessage="1" showErrorMessage="1" promptTitle="כאן לא מקלידים!" prompt="נא הזינו תאריך לתחילת הרישום בדיוק במקום הזה, אבל בגיליון 'חודש א'." sqref="A1 D1"/>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4E6CEBAC-FEE1-4E60-B544-C4C68EBA53A6}">
            <xm:f>$B6='הוראות שימוש'!$D$88</xm:f>
            <x14:dxf>
              <font>
                <b val="0"/>
                <i val="0"/>
                <color theme="6" tint="-0.24994659260841701"/>
              </font>
            </x14:dxf>
          </x14:cfRule>
          <xm:sqref>C6:F1503 A6:A1503</xm:sqref>
        </x14:conditionalFormatting>
        <x14:conditionalFormatting xmlns:xm="http://schemas.microsoft.com/office/excel/2006/main">
          <x14:cfRule type="cellIs" priority="2" operator="equal" id="{DC75BE8D-F129-449D-A8E0-C4ADE168325C}">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 type="list" allowBlank="1" showInputMessage="1" showErrorMessage="1">
          <x14:formula1>
            <xm:f>'הוראות שימוש'!$D$87:$D$88</xm:f>
          </x14:formula1>
          <xm:sqref>B6:B1503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1516"/>
  <sheetViews>
    <sheetView showZeros="0" rightToLeft="1" workbookViewId="0">
      <pane ySplit="5" topLeftCell="A6" activePane="bottomLeft" state="frozen"/>
      <selection sqref="A1:C1"/>
      <selection pane="bottomLeft" activeCell="A6" sqref="A6"/>
    </sheetView>
  </sheetViews>
  <sheetFormatPr defaultColWidth="0" defaultRowHeight="15" zeroHeight="1" x14ac:dyDescent="0.2"/>
  <cols>
    <col min="1" max="1" width="6.77734375" style="1" bestFit="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44140625" style="1" customWidth="1"/>
    <col min="10" max="10" width="1.109375" style="6" customWidth="1"/>
    <col min="11" max="11" width="16.5546875" style="1" customWidth="1"/>
    <col min="12" max="12" width="10.6640625" style="1" customWidth="1"/>
    <col min="13" max="13" width="10.6640625" style="78"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25" t="str">
        <f>IFERROR(ה!A1:D1+31,"חודש ?")</f>
        <v>חודש ?</v>
      </c>
      <c r="B1" s="625"/>
      <c r="C1" s="625"/>
      <c r="D1" s="122"/>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70">
        <f>SUM(L7:L50)</f>
        <v>0</v>
      </c>
      <c r="M2" s="61">
        <f>SUM(M7:M50)</f>
        <v>0</v>
      </c>
      <c r="N2" s="53">
        <f>SUM(N7:N50)</f>
        <v>0</v>
      </c>
    </row>
    <row r="3" spans="1:14" ht="16.5" customHeight="1" thickBot="1" x14ac:dyDescent="0.3">
      <c r="A3" s="622" t="s">
        <v>64</v>
      </c>
      <c r="B3" s="623"/>
      <c r="C3" s="623"/>
      <c r="D3" s="623"/>
      <c r="E3" s="623"/>
      <c r="F3" s="624"/>
      <c r="G3" s="620" t="s">
        <v>13</v>
      </c>
      <c r="H3" s="139"/>
      <c r="I3" s="139"/>
      <c r="K3" s="37" t="s">
        <v>11</v>
      </c>
      <c r="L3" s="71">
        <f>SUM(L53:L65)</f>
        <v>0</v>
      </c>
      <c r="M3" s="60">
        <f>SUM(M53:M65)</f>
        <v>0</v>
      </c>
      <c r="N3" s="52">
        <f>SUM(N53:N65)</f>
        <v>0</v>
      </c>
    </row>
    <row r="4" spans="1:14" ht="16.5" thickBot="1" x14ac:dyDescent="0.3">
      <c r="A4" s="144" t="s">
        <v>336</v>
      </c>
      <c r="B4" s="145" t="s">
        <v>66</v>
      </c>
      <c r="C4" s="146" t="s">
        <v>47</v>
      </c>
      <c r="D4" s="145" t="s">
        <v>10</v>
      </c>
      <c r="E4" s="147" t="s">
        <v>65</v>
      </c>
      <c r="F4" s="148" t="s">
        <v>49</v>
      </c>
      <c r="G4" s="621"/>
      <c r="H4" s="140"/>
      <c r="I4" s="47"/>
      <c r="K4" s="400" t="s">
        <v>41</v>
      </c>
      <c r="L4" s="401">
        <f>L3-L2</f>
        <v>0</v>
      </c>
      <c r="M4" s="401">
        <f>M3-M2</f>
        <v>0</v>
      </c>
      <c r="N4" s="401">
        <f>N3+N2</f>
        <v>0</v>
      </c>
    </row>
    <row r="5" spans="1:14" ht="6" customHeight="1" thickBot="1" x14ac:dyDescent="0.3">
      <c r="A5" s="128"/>
      <c r="B5" s="129"/>
      <c r="C5" s="47"/>
      <c r="D5" s="47"/>
      <c r="E5" s="120"/>
      <c r="F5" s="47"/>
      <c r="G5" s="47"/>
      <c r="H5" s="140"/>
      <c r="I5" s="47"/>
      <c r="K5" s="32"/>
      <c r="L5" s="72"/>
      <c r="M5" s="32"/>
      <c r="N5" s="54"/>
    </row>
    <row r="6" spans="1:14" ht="15.75" x14ac:dyDescent="0.25">
      <c r="A6" s="134"/>
      <c r="B6" s="135"/>
      <c r="C6" s="136"/>
      <c r="D6" s="137"/>
      <c r="E6" s="138"/>
      <c r="F6" s="137"/>
      <c r="G6" s="127"/>
      <c r="H6" s="141"/>
      <c r="I6" s="142"/>
      <c r="K6" s="42" t="s">
        <v>1</v>
      </c>
      <c r="L6" s="73" t="s">
        <v>45</v>
      </c>
      <c r="M6" s="3" t="s">
        <v>48</v>
      </c>
      <c r="N6" s="55" t="s">
        <v>46</v>
      </c>
    </row>
    <row r="7" spans="1:14" x14ac:dyDescent="0.2">
      <c r="A7" s="134"/>
      <c r="B7" s="135"/>
      <c r="C7" s="136"/>
      <c r="D7" s="137"/>
      <c r="E7" s="138"/>
      <c r="F7" s="137"/>
      <c r="G7" s="127"/>
      <c r="H7" s="141"/>
      <c r="I7" s="142"/>
      <c r="K7" s="93" t="str">
        <f>ה!K7</f>
        <v>משכנתא</v>
      </c>
      <c r="L7" s="110">
        <f>ה!L7</f>
        <v>0</v>
      </c>
      <c r="M7" s="111">
        <f>SUMPRODUCT(($D$6:$D$1503)*($C$6:$C$1503=K7)*($B$6:$B$1503&lt;&gt;'הוראות שימוש'!$D$88))</f>
        <v>0</v>
      </c>
      <c r="N7" s="112">
        <f>ה!N7+$L$1500*(L7-M7)</f>
        <v>0</v>
      </c>
    </row>
    <row r="8" spans="1:14" x14ac:dyDescent="0.2">
      <c r="A8" s="134"/>
      <c r="B8" s="135"/>
      <c r="C8" s="136"/>
      <c r="D8" s="137"/>
      <c r="E8" s="138"/>
      <c r="F8" s="137"/>
      <c r="G8" s="127"/>
      <c r="H8" s="141"/>
      <c r="I8" s="142"/>
      <c r="K8" s="94" t="str">
        <f>ה!K8</f>
        <v>ביטוח משכנתא</v>
      </c>
      <c r="L8" s="113">
        <f>ה!L8</f>
        <v>0</v>
      </c>
      <c r="M8" s="100">
        <f>SUMPRODUCT(($D$6:$D$1503)*($C$6:$C$1503=K8)*($B$6:$B$1503&lt;&gt;'הוראות שימוש'!$D$88))</f>
        <v>0</v>
      </c>
      <c r="N8" s="101">
        <f>ה!N8+$L$1500*(L8-M8)</f>
        <v>0</v>
      </c>
    </row>
    <row r="9" spans="1:14" x14ac:dyDescent="0.2">
      <c r="A9" s="134"/>
      <c r="B9" s="135"/>
      <c r="C9" s="136"/>
      <c r="D9" s="137"/>
      <c r="E9" s="138"/>
      <c r="F9" s="137"/>
      <c r="G9" s="127"/>
      <c r="H9" s="141"/>
      <c r="I9" s="142"/>
      <c r="K9" s="94" t="str">
        <f>ה!K9</f>
        <v>שכר דירה</v>
      </c>
      <c r="L9" s="113">
        <f>ה!L9</f>
        <v>0</v>
      </c>
      <c r="M9" s="100">
        <f>SUMPRODUCT(($D$6:$D$1503)*($C$6:$C$1503=K9)*($B$6:$B$1503&lt;&gt;'הוראות שימוש'!$D$88))</f>
        <v>0</v>
      </c>
      <c r="N9" s="101">
        <f>ה!N9+$L$1500*(L9-M9)</f>
        <v>0</v>
      </c>
    </row>
    <row r="10" spans="1:14" x14ac:dyDescent="0.2">
      <c r="A10" s="134"/>
      <c r="B10" s="135"/>
      <c r="C10" s="136"/>
      <c r="D10" s="137"/>
      <c r="E10" s="138"/>
      <c r="F10" s="137"/>
      <c r="G10" s="127"/>
      <c r="H10" s="141"/>
      <c r="I10" s="142"/>
      <c r="K10" s="94" t="str">
        <f>ה!K10</f>
        <v>מיסי ישוב / ועד בית</v>
      </c>
      <c r="L10" s="113">
        <f>ה!L10</f>
        <v>0</v>
      </c>
      <c r="M10" s="100">
        <f>SUMPRODUCT(($D$6:$D$1503)*($C$6:$C$1503=K10)*($B$6:$B$1503&lt;&gt;'הוראות שימוש'!$D$88))</f>
        <v>0</v>
      </c>
      <c r="N10" s="101">
        <f>ה!N10+$L$1500*(L10-M10)</f>
        <v>0</v>
      </c>
    </row>
    <row r="11" spans="1:14" x14ac:dyDescent="0.2">
      <c r="A11" s="134"/>
      <c r="B11" s="135"/>
      <c r="C11" s="136"/>
      <c r="D11" s="137"/>
      <c r="E11" s="138"/>
      <c r="F11" s="137"/>
      <c r="G11" s="127"/>
      <c r="H11" s="141"/>
      <c r="I11" s="142"/>
      <c r="K11" s="94" t="str">
        <f>ה!K11</f>
        <v>ביטוחים (למעט רכב)</v>
      </c>
      <c r="L11" s="113">
        <f>ה!L11</f>
        <v>0</v>
      </c>
      <c r="M11" s="100">
        <f>SUMPRODUCT(($D$6:$D$1503)*($C$6:$C$1503=K11)*($B$6:$B$1503&lt;&gt;'הוראות שימוש'!$D$88))</f>
        <v>0</v>
      </c>
      <c r="N11" s="101">
        <f>ה!N11+$L$1500*(L11-M11)</f>
        <v>0</v>
      </c>
    </row>
    <row r="12" spans="1:14" x14ac:dyDescent="0.2">
      <c r="A12" s="134"/>
      <c r="B12" s="135"/>
      <c r="C12" s="136"/>
      <c r="D12" s="137"/>
      <c r="E12" s="138"/>
      <c r="F12" s="137"/>
      <c r="G12" s="127"/>
      <c r="H12" s="141"/>
      <c r="I12" s="142"/>
      <c r="K12" s="94" t="str">
        <f>ה!K12</f>
        <v>הוראות קבע לחיסכון</v>
      </c>
      <c r="L12" s="113">
        <f>ה!L12</f>
        <v>0</v>
      </c>
      <c r="M12" s="100">
        <f>SUMPRODUCT(($D$6:$D$1503)*($C$6:$C$1503=K12)*($B$6:$B$1503&lt;&gt;'הוראות שימוש'!$D$88))</f>
        <v>0</v>
      </c>
      <c r="N12" s="101">
        <f>ה!N12+$L$1500*(L12-M12)</f>
        <v>0</v>
      </c>
    </row>
    <row r="13" spans="1:14" x14ac:dyDescent="0.2">
      <c r="A13" s="134"/>
      <c r="B13" s="135"/>
      <c r="C13" s="136"/>
      <c r="D13" s="137"/>
      <c r="E13" s="138"/>
      <c r="F13" s="137"/>
      <c r="G13" s="127"/>
      <c r="H13" s="141"/>
      <c r="I13" s="142"/>
      <c r="K13" s="94" t="str">
        <f>ה!K13</f>
        <v>מנויים</v>
      </c>
      <c r="L13" s="113">
        <f>ה!L13</f>
        <v>0</v>
      </c>
      <c r="M13" s="100">
        <f>SUMPRODUCT(($D$6:$D$1503)*($C$6:$C$1503=K13)*($B$6:$B$1503&lt;&gt;'הוראות שימוש'!$D$88))</f>
        <v>0</v>
      </c>
      <c r="N13" s="101">
        <f>ה!N13+$L$1500*(L13-M13)</f>
        <v>0</v>
      </c>
    </row>
    <row r="14" spans="1:14" x14ac:dyDescent="0.2">
      <c r="A14" s="134"/>
      <c r="B14" s="135"/>
      <c r="C14" s="136"/>
      <c r="D14" s="137"/>
      <c r="E14" s="138"/>
      <c r="F14" s="137"/>
      <c r="G14" s="127"/>
      <c r="H14" s="141"/>
      <c r="I14" s="142"/>
      <c r="K14" s="94" t="str">
        <f>ה!K14</f>
        <v>תרומות בהוראת קבע</v>
      </c>
      <c r="L14" s="113">
        <f>ה!L14</f>
        <v>0</v>
      </c>
      <c r="M14" s="100">
        <f>SUMPRODUCT(($D$6:$D$1503)*($C$6:$C$1503=K14)*($B$6:$B$1503&lt;&gt;'הוראות שימוש'!$D$88))</f>
        <v>0</v>
      </c>
      <c r="N14" s="101">
        <f>ה!N14+$L$1500*(L14-M14)</f>
        <v>0</v>
      </c>
    </row>
    <row r="15" spans="1:14" x14ac:dyDescent="0.2">
      <c r="A15" s="134"/>
      <c r="B15" s="135"/>
      <c r="C15" s="136"/>
      <c r="D15" s="137"/>
      <c r="E15" s="138"/>
      <c r="F15" s="137"/>
      <c r="G15" s="127"/>
      <c r="H15" s="141"/>
      <c r="I15" s="143"/>
      <c r="K15" s="94" t="str">
        <f>ה!K15</f>
        <v>ארנונה / שמירה</v>
      </c>
      <c r="L15" s="113">
        <f>ה!L15</f>
        <v>0</v>
      </c>
      <c r="M15" s="100">
        <f>SUMPRODUCT(($D$6:$D$1503)*($C$6:$C$1503=K15)*($B$6:$B$1503&lt;&gt;'הוראות שימוש'!$D$88))</f>
        <v>0</v>
      </c>
      <c r="N15" s="101">
        <f>ה!N15+$L$1500*(L15-M15)</f>
        <v>0</v>
      </c>
    </row>
    <row r="16" spans="1:14" x14ac:dyDescent="0.2">
      <c r="A16" s="134"/>
      <c r="B16" s="135"/>
      <c r="C16" s="136"/>
      <c r="D16" s="137"/>
      <c r="E16" s="138"/>
      <c r="F16" s="137"/>
      <c r="G16" s="127"/>
      <c r="H16" s="141"/>
      <c r="I16" s="143"/>
      <c r="K16" s="94" t="str">
        <f>ה!K16</f>
        <v>מים וביוב</v>
      </c>
      <c r="L16" s="113">
        <f>ה!L16</f>
        <v>0</v>
      </c>
      <c r="M16" s="100">
        <f>SUMPRODUCT(($D$6:$D$1503)*($C$6:$C$1503=K16)*($B$6:$B$1503&lt;&gt;'הוראות שימוש'!$D$88))</f>
        <v>0</v>
      </c>
      <c r="N16" s="101">
        <f>ה!N16+$L$1500*(L16-M16)</f>
        <v>0</v>
      </c>
    </row>
    <row r="17" spans="1:14" x14ac:dyDescent="0.2">
      <c r="A17" s="134"/>
      <c r="B17" s="135"/>
      <c r="C17" s="136"/>
      <c r="D17" s="137"/>
      <c r="E17" s="138"/>
      <c r="F17" s="137"/>
      <c r="G17" s="127"/>
      <c r="H17" s="141"/>
      <c r="I17" s="143"/>
      <c r="K17" s="94" t="str">
        <f>ה!K17</f>
        <v>חשמל</v>
      </c>
      <c r="L17" s="113">
        <f>ה!L17</f>
        <v>0</v>
      </c>
      <c r="M17" s="100">
        <f>SUMPRODUCT(($D$6:$D$1503)*($C$6:$C$1503=K17)*($B$6:$B$1503&lt;&gt;'הוראות שימוש'!$D$88))</f>
        <v>0</v>
      </c>
      <c r="N17" s="101">
        <f>ה!N17+$L$1500*(L17-M17)</f>
        <v>0</v>
      </c>
    </row>
    <row r="18" spans="1:14" x14ac:dyDescent="0.2">
      <c r="A18" s="134"/>
      <c r="B18" s="135"/>
      <c r="C18" s="136"/>
      <c r="D18" s="137"/>
      <c r="E18" s="138"/>
      <c r="F18" s="137"/>
      <c r="G18" s="127"/>
      <c r="H18" s="141"/>
      <c r="I18" s="143"/>
      <c r="K18" s="94" t="str">
        <f>ה!K18</f>
        <v>גז</v>
      </c>
      <c r="L18" s="113">
        <f>ה!L18</f>
        <v>0</v>
      </c>
      <c r="M18" s="100">
        <f>SUMPRODUCT(($D$6:$D$1503)*($C$6:$C$1503=K18)*($B$6:$B$1503&lt;&gt;'הוראות שימוש'!$D$88))</f>
        <v>0</v>
      </c>
      <c r="N18" s="101">
        <f>ה!N18+$L$1500*(L18-M18)</f>
        <v>0</v>
      </c>
    </row>
    <row r="19" spans="1:14" x14ac:dyDescent="0.2">
      <c r="A19" s="134"/>
      <c r="B19" s="135"/>
      <c r="C19" s="136"/>
      <c r="D19" s="137"/>
      <c r="E19" s="138"/>
      <c r="F19" s="137"/>
      <c r="G19" s="127"/>
      <c r="H19" s="141"/>
      <c r="I19" s="143"/>
      <c r="K19" s="94" t="str">
        <f>ה!K19</f>
        <v>חימום - סולר, נפט</v>
      </c>
      <c r="L19" s="113">
        <f>ה!L19</f>
        <v>0</v>
      </c>
      <c r="M19" s="100">
        <f>SUMPRODUCT(($D$6:$D$1503)*($C$6:$C$1503=K19)*($B$6:$B$1503&lt;&gt;'הוראות שימוש'!$D$88))</f>
        <v>0</v>
      </c>
      <c r="N19" s="101">
        <f>ה!N19+$L$1500*(L19-M19)</f>
        <v>0</v>
      </c>
    </row>
    <row r="20" spans="1:14" x14ac:dyDescent="0.2">
      <c r="A20" s="134"/>
      <c r="B20" s="135"/>
      <c r="C20" s="136"/>
      <c r="D20" s="137"/>
      <c r="E20" s="138"/>
      <c r="F20" s="137"/>
      <c r="G20" s="127"/>
      <c r="H20" s="141"/>
      <c r="I20" s="143"/>
      <c r="K20" s="94" t="str">
        <f>ה!K20</f>
        <v>חינוך</v>
      </c>
      <c r="L20" s="113">
        <f>ה!L20</f>
        <v>0</v>
      </c>
      <c r="M20" s="100">
        <f>SUMPRODUCT(($D$6:$D$1503)*($C$6:$C$1503=K20)*($B$6:$B$1503&lt;&gt;'הוראות שימוש'!$D$88))</f>
        <v>0</v>
      </c>
      <c r="N20" s="101">
        <f>ה!N20+$L$1500*(L20-M20)</f>
        <v>0</v>
      </c>
    </row>
    <row r="21" spans="1:14" x14ac:dyDescent="0.2">
      <c r="A21" s="134"/>
      <c r="B21" s="135"/>
      <c r="C21" s="136"/>
      <c r="D21" s="137"/>
      <c r="E21" s="138"/>
      <c r="F21" s="137"/>
      <c r="G21" s="127"/>
      <c r="H21" s="141"/>
      <c r="I21" s="143"/>
      <c r="K21" s="94" t="str">
        <f>ה!K21</f>
        <v>חוגים, קייטנות ובריכה</v>
      </c>
      <c r="L21" s="113">
        <f>ה!L21</f>
        <v>0</v>
      </c>
      <c r="M21" s="100">
        <f>SUMPRODUCT(($D$6:$D$1503)*($C$6:$C$1503=K21)*($B$6:$B$1503&lt;&gt;'הוראות שימוש'!$D$88))</f>
        <v>0</v>
      </c>
      <c r="N21" s="101">
        <f>ה!N21+$L$1500*(L21-M21)</f>
        <v>0</v>
      </c>
    </row>
    <row r="22" spans="1:14" x14ac:dyDescent="0.2">
      <c r="A22" s="134"/>
      <c r="B22" s="135"/>
      <c r="C22" s="136"/>
      <c r="D22" s="137"/>
      <c r="E22" s="138"/>
      <c r="F22" s="137"/>
      <c r="G22" s="127"/>
      <c r="H22" s="141"/>
      <c r="I22" s="143"/>
      <c r="K22" s="94" t="str">
        <f>ה!K22</f>
        <v>ביטוח רכב + טסט</v>
      </c>
      <c r="L22" s="113">
        <f>ה!L22</f>
        <v>0</v>
      </c>
      <c r="M22" s="100">
        <f>SUMPRODUCT(($D$6:$D$1503)*($C$6:$C$1503=K22)*($B$6:$B$1503&lt;&gt;'הוראות שימוש'!$D$88))</f>
        <v>0</v>
      </c>
      <c r="N22" s="101">
        <f>ה!N22+$L$1500*(L22-M22)</f>
        <v>0</v>
      </c>
    </row>
    <row r="23" spans="1:14" x14ac:dyDescent="0.2">
      <c r="A23" s="134"/>
      <c r="B23" s="135"/>
      <c r="C23" s="136"/>
      <c r="D23" s="137"/>
      <c r="E23" s="138"/>
      <c r="F23" s="137"/>
      <c r="G23" s="127"/>
      <c r="H23" s="141"/>
      <c r="I23" s="143"/>
      <c r="K23" s="94" t="str">
        <f>ה!K23</f>
        <v>תיקוני רכב</v>
      </c>
      <c r="L23" s="113">
        <f>ה!L23</f>
        <v>0</v>
      </c>
      <c r="M23" s="100">
        <f>SUMPRODUCT(($D$6:$D$1503)*($C$6:$C$1503=K23)*($B$6:$B$1503&lt;&gt;'הוראות שימוש'!$D$88))</f>
        <v>0</v>
      </c>
      <c r="N23" s="101">
        <f>ה!N23+$L$1500*(L23-M23)</f>
        <v>0</v>
      </c>
    </row>
    <row r="24" spans="1:14" ht="15" customHeight="1" x14ac:dyDescent="0.2">
      <c r="A24" s="134"/>
      <c r="B24" s="135"/>
      <c r="C24" s="136"/>
      <c r="D24" s="137"/>
      <c r="E24" s="138"/>
      <c r="F24" s="137"/>
      <c r="G24" s="127"/>
      <c r="H24" s="141"/>
      <c r="I24" s="143"/>
      <c r="K24" s="94" t="str">
        <f>ה!K24</f>
        <v>ביגוד והנעלה</v>
      </c>
      <c r="L24" s="113">
        <f>ה!L24</f>
        <v>0</v>
      </c>
      <c r="M24" s="100">
        <f>SUMPRODUCT(($D$6:$D$1503)*($C$6:$C$1503=K24)*($B$6:$B$1503&lt;&gt;'הוראות שימוש'!$D$88))</f>
        <v>0</v>
      </c>
      <c r="N24" s="101">
        <f>ה!N24+$L$1500*(L24-M24)</f>
        <v>0</v>
      </c>
    </row>
    <row r="25" spans="1:14" x14ac:dyDescent="0.2">
      <c r="A25" s="134"/>
      <c r="B25" s="135"/>
      <c r="C25" s="136"/>
      <c r="D25" s="137"/>
      <c r="E25" s="138"/>
      <c r="F25" s="137"/>
      <c r="G25" s="127"/>
      <c r="H25" s="141"/>
      <c r="I25" s="143"/>
      <c r="K25" s="94" t="str">
        <f>ה!K25</f>
        <v>בריאות</v>
      </c>
      <c r="L25" s="113">
        <f>ה!L25</f>
        <v>0</v>
      </c>
      <c r="M25" s="100">
        <f>SUMPRODUCT(($D$6:$D$1503)*($C$6:$C$1503=K25)*($B$6:$B$1503&lt;&gt;'הוראות שימוש'!$D$88))</f>
        <v>0</v>
      </c>
      <c r="N25" s="101">
        <f>ה!N25+$L$1500*(L25-M25)</f>
        <v>0</v>
      </c>
    </row>
    <row r="26" spans="1:14" x14ac:dyDescent="0.2">
      <c r="A26" s="134"/>
      <c r="B26" s="135"/>
      <c r="C26" s="136"/>
      <c r="D26" s="137"/>
      <c r="E26" s="138"/>
      <c r="F26" s="137"/>
      <c r="G26" s="127"/>
      <c r="H26" s="141"/>
      <c r="I26" s="143"/>
      <c r="K26" s="94" t="str">
        <f>ה!K26</f>
        <v>עמלות וריביות בנקים</v>
      </c>
      <c r="L26" s="113">
        <f>ה!L26</f>
        <v>0</v>
      </c>
      <c r="M26" s="100">
        <f>SUMPRODUCT(($D$6:$D$1503)*($C$6:$C$1503=K26)*($B$6:$B$1503&lt;&gt;'הוראות שימוש'!$D$88))</f>
        <v>0</v>
      </c>
      <c r="N26" s="101">
        <f>ה!N26+$L$1500*(L26-M26)</f>
        <v>0</v>
      </c>
    </row>
    <row r="27" spans="1:14" x14ac:dyDescent="0.2">
      <c r="A27" s="134"/>
      <c r="B27" s="135"/>
      <c r="C27" s="136"/>
      <c r="D27" s="137"/>
      <c r="E27" s="138"/>
      <c r="F27" s="137"/>
      <c r="G27" s="127"/>
      <c r="H27" s="141"/>
      <c r="I27" s="143"/>
      <c r="K27" s="94" t="str">
        <f>ה!K27</f>
        <v>טיפולי שיניים</v>
      </c>
      <c r="L27" s="113">
        <f>ה!L27</f>
        <v>0</v>
      </c>
      <c r="M27" s="100">
        <f>SUMPRODUCT(($D$6:$D$1503)*($C$6:$C$1503=K27)*($B$6:$B$1503&lt;&gt;'הוראות שימוש'!$D$88))</f>
        <v>0</v>
      </c>
      <c r="N27" s="101">
        <f>ה!N27+$L$1500*(L27-M27)</f>
        <v>0</v>
      </c>
    </row>
    <row r="28" spans="1:14" x14ac:dyDescent="0.2">
      <c r="A28" s="134"/>
      <c r="B28" s="135"/>
      <c r="C28" s="136"/>
      <c r="D28" s="137"/>
      <c r="E28" s="138"/>
      <c r="F28" s="137"/>
      <c r="G28" s="127"/>
      <c r="H28" s="141"/>
      <c r="I28" s="143"/>
      <c r="K28" s="94" t="str">
        <f>ה!K28</f>
        <v>אופטיקה</v>
      </c>
      <c r="L28" s="113">
        <f>ה!L28</f>
        <v>0</v>
      </c>
      <c r="M28" s="100">
        <f>SUMPRODUCT(($D$6:$D$1503)*($C$6:$C$1503=K28)*($B$6:$B$1503&lt;&gt;'הוראות שימוש'!$D$88))</f>
        <v>0</v>
      </c>
      <c r="N28" s="101">
        <f>ה!N28+$L$1500*(L28-M28)</f>
        <v>0</v>
      </c>
    </row>
    <row r="29" spans="1:14" x14ac:dyDescent="0.2">
      <c r="A29" s="134"/>
      <c r="B29" s="135"/>
      <c r="C29" s="136"/>
      <c r="D29" s="137"/>
      <c r="E29" s="138"/>
      <c r="F29" s="137"/>
      <c r="G29" s="127"/>
      <c r="H29" s="141"/>
      <c r="I29" s="143"/>
      <c r="K29" s="94" t="str">
        <f>ה!K29</f>
        <v>חופשה / טיול</v>
      </c>
      <c r="L29" s="113">
        <f>ה!L29</f>
        <v>0</v>
      </c>
      <c r="M29" s="100">
        <f>SUMPRODUCT(($D$6:$D$1503)*($C$6:$C$1503=K29)*($B$6:$B$1503&lt;&gt;'הוראות שימוש'!$D$88))</f>
        <v>0</v>
      </c>
      <c r="N29" s="101">
        <f>ה!N29+$L$1500*(L29-M29)</f>
        <v>0</v>
      </c>
    </row>
    <row r="30" spans="1:14" x14ac:dyDescent="0.2">
      <c r="A30" s="134"/>
      <c r="B30" s="135"/>
      <c r="C30" s="136"/>
      <c r="D30" s="137"/>
      <c r="E30" s="138"/>
      <c r="F30" s="137"/>
      <c r="G30" s="127"/>
      <c r="H30" s="141"/>
      <c r="I30" s="143"/>
      <c r="K30" s="94" t="str">
        <f>ה!K30</f>
        <v>יהדות / חגים</v>
      </c>
      <c r="L30" s="113">
        <f>ה!L30</f>
        <v>0</v>
      </c>
      <c r="M30" s="100">
        <f>SUMPRODUCT(($D$6:$D$1503)*($C$6:$C$1503=K30)*($B$6:$B$1503&lt;&gt;'הוראות שימוש'!$D$88))</f>
        <v>0</v>
      </c>
      <c r="N30" s="101">
        <f>ה!N30+$L$1500*(L30-M30)</f>
        <v>0</v>
      </c>
    </row>
    <row r="31" spans="1:14" x14ac:dyDescent="0.2">
      <c r="A31" s="134"/>
      <c r="B31" s="135"/>
      <c r="C31" s="136"/>
      <c r="D31" s="137"/>
      <c r="E31" s="138"/>
      <c r="F31" s="137"/>
      <c r="G31" s="127"/>
      <c r="H31" s="141"/>
      <c r="I31" s="143"/>
      <c r="K31" s="94" t="str">
        <f>ה!K31</f>
        <v>מתנות לאירועים ושמחות</v>
      </c>
      <c r="L31" s="113">
        <f>ה!L31</f>
        <v>0</v>
      </c>
      <c r="M31" s="100">
        <f>SUMPRODUCT(($D$6:$D$1503)*($C$6:$C$1503=K31)*($B$6:$B$1503&lt;&gt;'הוראות שימוש'!$D$88))</f>
        <v>0</v>
      </c>
      <c r="N31" s="101">
        <f>ה!N31+$L$1500*(L31-M31)</f>
        <v>0</v>
      </c>
    </row>
    <row r="32" spans="1:14" x14ac:dyDescent="0.2">
      <c r="A32" s="134"/>
      <c r="B32" s="135"/>
      <c r="C32" s="136"/>
      <c r="D32" s="137"/>
      <c r="E32" s="138"/>
      <c r="F32" s="137"/>
      <c r="G32" s="127"/>
      <c r="H32" s="141"/>
      <c r="I32" s="143"/>
      <c r="K32" s="94" t="str">
        <f>ה!K32</f>
        <v>רכישות ושירותים</v>
      </c>
      <c r="L32" s="113">
        <f>ה!L32</f>
        <v>0</v>
      </c>
      <c r="M32" s="100">
        <f>SUMPRODUCT(($D$6:$D$1503)*($C$6:$C$1503=K32)*($B$6:$B$1503&lt;&gt;'הוראות שימוש'!$D$88))</f>
        <v>0</v>
      </c>
      <c r="N32" s="101">
        <f>ה!N32+$L$1500*(L32-M32)</f>
        <v>0</v>
      </c>
    </row>
    <row r="33" spans="1:14" x14ac:dyDescent="0.2">
      <c r="A33" s="134"/>
      <c r="B33" s="135"/>
      <c r="C33" s="136"/>
      <c r="D33" s="137"/>
      <c r="E33" s="138"/>
      <c r="F33" s="137"/>
      <c r="G33" s="127"/>
      <c r="H33" s="141"/>
      <c r="I33" s="143"/>
      <c r="K33" s="94" t="str">
        <f>ה!K33</f>
        <v>תספורת וקוסמטיקה</v>
      </c>
      <c r="L33" s="113">
        <f>ה!L33</f>
        <v>0</v>
      </c>
      <c r="M33" s="100">
        <f>SUMPRODUCT(($D$6:$D$1503)*($C$6:$C$1503=K33)*($B$6:$B$1503&lt;&gt;'הוראות שימוש'!$D$88))</f>
        <v>0</v>
      </c>
      <c r="N33" s="101">
        <f>ה!N33+$L$1500*(L33-M33)</f>
        <v>0</v>
      </c>
    </row>
    <row r="34" spans="1:14" x14ac:dyDescent="0.2">
      <c r="A34" s="134"/>
      <c r="B34" s="135"/>
      <c r="C34" s="136"/>
      <c r="D34" s="137"/>
      <c r="E34" s="138"/>
      <c r="F34" s="137"/>
      <c r="G34" s="127"/>
      <c r="H34" s="141"/>
      <c r="I34" s="143"/>
      <c r="K34" s="94" t="str">
        <f>ה!K34</f>
        <v>ביטוח לאומי (למי שלא עובד)</v>
      </c>
      <c r="L34" s="113">
        <f>ה!L34</f>
        <v>0</v>
      </c>
      <c r="M34" s="100">
        <f>SUMPRODUCT(($D$6:$D$1503)*($C$6:$C$1503=K34)*($B$6:$B$1503&lt;&gt;'הוראות שימוש'!$D$88))</f>
        <v>0</v>
      </c>
      <c r="N34" s="101">
        <f>ה!N34+$L$1500*(L34-M34)</f>
        <v>0</v>
      </c>
    </row>
    <row r="35" spans="1:14" x14ac:dyDescent="0.2">
      <c r="A35" s="134"/>
      <c r="B35" s="135"/>
      <c r="C35" s="136"/>
      <c r="D35" s="137"/>
      <c r="E35" s="138"/>
      <c r="F35" s="137"/>
      <c r="G35" s="127"/>
      <c r="H35" s="141"/>
      <c r="I35" s="143"/>
      <c r="K35" s="94" t="str">
        <f>ה!K35</f>
        <v>מזון</v>
      </c>
      <c r="L35" s="113">
        <f>ה!L35</f>
        <v>0</v>
      </c>
      <c r="M35" s="100">
        <f>SUMPRODUCT(($D$6:$D$1503)*($C$6:$C$1503=K35)*($B$6:$B$1503&lt;&gt;'הוראות שימוש'!$D$88))</f>
        <v>0</v>
      </c>
      <c r="N35" s="101">
        <f>ה!N35+$L$1500*(L35-M35)</f>
        <v>0</v>
      </c>
    </row>
    <row r="36" spans="1:14" x14ac:dyDescent="0.2">
      <c r="A36" s="134"/>
      <c r="B36" s="135"/>
      <c r="C36" s="136"/>
      <c r="D36" s="137"/>
      <c r="E36" s="138"/>
      <c r="F36" s="137"/>
      <c r="G36" s="127"/>
      <c r="H36" s="141"/>
      <c r="I36" s="143"/>
      <c r="K36" s="94" t="str">
        <f>ה!K36</f>
        <v>תחבורה ציבורית</v>
      </c>
      <c r="L36" s="113">
        <f>ה!L36</f>
        <v>0</v>
      </c>
      <c r="M36" s="100">
        <f>SUMPRODUCT(($D$6:$D$1503)*($C$6:$C$1503=K36)*($B$6:$B$1503&lt;&gt;'הוראות שימוש'!$D$88))</f>
        <v>0</v>
      </c>
      <c r="N36" s="101">
        <f>ה!N36+$L$1500*(L36-M36)</f>
        <v>0</v>
      </c>
    </row>
    <row r="37" spans="1:14" x14ac:dyDescent="0.2">
      <c r="A37" s="134"/>
      <c r="B37" s="135"/>
      <c r="C37" s="136"/>
      <c r="D37" s="137"/>
      <c r="E37" s="138"/>
      <c r="F37" s="137"/>
      <c r="G37" s="127"/>
      <c r="H37" s="141"/>
      <c r="I37" s="143"/>
      <c r="K37" s="94" t="str">
        <f>ה!K37</f>
        <v>דלק וחניה</v>
      </c>
      <c r="L37" s="113">
        <f>ה!L37</f>
        <v>0</v>
      </c>
      <c r="M37" s="100">
        <f>SUMPRODUCT(($D$6:$D$1503)*($C$6:$C$1503=K37)*($B$6:$B$1503&lt;&gt;'הוראות שימוש'!$D$88))</f>
        <v>0</v>
      </c>
      <c r="N37" s="101">
        <f>ה!N37+$L$1500*(L37-M37)</f>
        <v>0</v>
      </c>
    </row>
    <row r="38" spans="1:14" x14ac:dyDescent="0.2">
      <c r="A38" s="134"/>
      <c r="B38" s="135"/>
      <c r="C38" s="136"/>
      <c r="D38" s="137"/>
      <c r="E38" s="138"/>
      <c r="F38" s="137"/>
      <c r="G38" s="127"/>
      <c r="H38" s="141"/>
      <c r="I38" s="143"/>
      <c r="K38" s="94" t="str">
        <f>ה!K38</f>
        <v>טלפון נייח</v>
      </c>
      <c r="L38" s="113">
        <f>ה!L38</f>
        <v>0</v>
      </c>
      <c r="M38" s="100">
        <f>SUMPRODUCT(($D$6:$D$1503)*($C$6:$C$1503=K38)*($B$6:$B$1503&lt;&gt;'הוראות שימוש'!$D$88))</f>
        <v>0</v>
      </c>
      <c r="N38" s="101">
        <f>ה!N38+$L$1500*(L38-M38)</f>
        <v>0</v>
      </c>
    </row>
    <row r="39" spans="1:14" x14ac:dyDescent="0.2">
      <c r="A39" s="134"/>
      <c r="B39" s="135"/>
      <c r="C39" s="136"/>
      <c r="D39" s="137"/>
      <c r="E39" s="138"/>
      <c r="F39" s="137"/>
      <c r="G39" s="127"/>
      <c r="H39" s="141"/>
      <c r="I39" s="143"/>
      <c r="K39" s="94" t="str">
        <f>ה!K39</f>
        <v>טלפון נייד</v>
      </c>
      <c r="L39" s="113">
        <f>ה!L39</f>
        <v>0</v>
      </c>
      <c r="M39" s="100">
        <f>SUMPRODUCT(($D$6:$D$1503)*($C$6:$C$1503=K39)*($B$6:$B$1503&lt;&gt;'הוראות שימוש'!$D$88))</f>
        <v>0</v>
      </c>
      <c r="N39" s="101">
        <f>ה!N39+$L$1500*(L39-M39)</f>
        <v>0</v>
      </c>
    </row>
    <row r="40" spans="1:14" x14ac:dyDescent="0.2">
      <c r="A40" s="134"/>
      <c r="B40" s="135"/>
      <c r="C40" s="136"/>
      <c r="D40" s="137"/>
      <c r="E40" s="138"/>
      <c r="F40" s="137"/>
      <c r="G40" s="127"/>
      <c r="H40" s="141"/>
      <c r="I40" s="143"/>
      <c r="K40" s="94" t="str">
        <f>ה!K40</f>
        <v>תיקונים בבית / במכשירים</v>
      </c>
      <c r="L40" s="113">
        <f>ה!L40</f>
        <v>0</v>
      </c>
      <c r="M40" s="100">
        <f>SUMPRODUCT(($D$6:$D$1503)*($C$6:$C$1503=K40)*($B$6:$B$1503&lt;&gt;'הוראות שימוש'!$D$88))</f>
        <v>0</v>
      </c>
      <c r="N40" s="101">
        <f>ה!N40+$L$1500*(L40-M40)</f>
        <v>0</v>
      </c>
    </row>
    <row r="41" spans="1:14" x14ac:dyDescent="0.2">
      <c r="A41" s="134"/>
      <c r="B41" s="135"/>
      <c r="C41" s="136"/>
      <c r="D41" s="137"/>
      <c r="E41" s="138"/>
      <c r="F41" s="137"/>
      <c r="G41" s="127"/>
      <c r="H41" s="141"/>
      <c r="I41" s="143"/>
      <c r="K41" s="94" t="str">
        <f>ה!K41</f>
        <v>עוזרת / שמרטף</v>
      </c>
      <c r="L41" s="113">
        <f>ה!L41</f>
        <v>0</v>
      </c>
      <c r="M41" s="100">
        <f>SUMPRODUCT(($D$6:$D$1503)*($C$6:$C$1503=K41)*($B$6:$B$1503&lt;&gt;'הוראות שימוש'!$D$88))</f>
        <v>0</v>
      </c>
      <c r="N41" s="101">
        <f>ה!N41+$L$1500*(L41-M41)</f>
        <v>0</v>
      </c>
    </row>
    <row r="42" spans="1:14" x14ac:dyDescent="0.2">
      <c r="A42" s="134"/>
      <c r="B42" s="135"/>
      <c r="C42" s="136"/>
      <c r="D42" s="137"/>
      <c r="E42" s="138"/>
      <c r="F42" s="137"/>
      <c r="G42" s="127"/>
      <c r="H42" s="141"/>
      <c r="I42" s="143"/>
      <c r="K42" s="94" t="str">
        <f>ה!K42</f>
        <v>סיגריות</v>
      </c>
      <c r="L42" s="113">
        <f>ה!L42</f>
        <v>0</v>
      </c>
      <c r="M42" s="100">
        <f>SUMPRODUCT(($D$6:$D$1503)*($C$6:$C$1503=K42)*($B$6:$B$1503&lt;&gt;'הוראות שימוש'!$D$88))</f>
        <v>0</v>
      </c>
      <c r="N42" s="101">
        <f>ה!N42+$L$1500*(L42-M42)</f>
        <v>0</v>
      </c>
    </row>
    <row r="43" spans="1:14" x14ac:dyDescent="0.2">
      <c r="A43" s="134"/>
      <c r="B43" s="135"/>
      <c r="C43" s="136"/>
      <c r="D43" s="137"/>
      <c r="E43" s="138"/>
      <c r="F43" s="137"/>
      <c r="G43" s="127"/>
      <c r="H43" s="141"/>
      <c r="I43" s="143"/>
      <c r="K43" s="94" t="str">
        <f>ה!K43</f>
        <v>דברים נוספים</v>
      </c>
      <c r="L43" s="113">
        <f>ה!L43</f>
        <v>0</v>
      </c>
      <c r="M43" s="100">
        <f>SUMPRODUCT(($D$6:$D$1503)*($C$6:$C$1503=K43)*($B$6:$B$1503&lt;&gt;'הוראות שימוש'!$D$88))</f>
        <v>0</v>
      </c>
      <c r="N43" s="101">
        <f>ה!N43+$L$1500*(L43-M43)</f>
        <v>0</v>
      </c>
    </row>
    <row r="44" spans="1:14" x14ac:dyDescent="0.2">
      <c r="A44" s="134"/>
      <c r="B44" s="135"/>
      <c r="C44" s="136"/>
      <c r="D44" s="137"/>
      <c r="E44" s="138"/>
      <c r="F44" s="137"/>
      <c r="G44" s="127"/>
      <c r="H44" s="141"/>
      <c r="I44" s="143"/>
      <c r="J44" s="6" t="s">
        <v>42</v>
      </c>
      <c r="K44" s="94" t="str">
        <f>ה!K44</f>
        <v>הוצאות - מותאם אישית1</v>
      </c>
      <c r="L44" s="113">
        <f>ה!L44</f>
        <v>0</v>
      </c>
      <c r="M44" s="100">
        <f>SUMPRODUCT(($D$6:$D$1503)*($C$6:$C$1503=K44)*($B$6:$B$1503&lt;&gt;'הוראות שימוש'!$D$88))</f>
        <v>0</v>
      </c>
      <c r="N44" s="101">
        <f>ה!N44+$L$1500*(L44-M44)</f>
        <v>0</v>
      </c>
    </row>
    <row r="45" spans="1:14" x14ac:dyDescent="0.2">
      <c r="A45" s="134"/>
      <c r="B45" s="135"/>
      <c r="C45" s="136"/>
      <c r="D45" s="137"/>
      <c r="E45" s="138"/>
      <c r="F45" s="137"/>
      <c r="G45" s="127"/>
      <c r="H45" s="141"/>
      <c r="I45" s="143"/>
      <c r="K45" s="94" t="str">
        <f>ה!K45</f>
        <v>הוצאות - מותאם אישית2</v>
      </c>
      <c r="L45" s="113">
        <f>ה!L45</f>
        <v>0</v>
      </c>
      <c r="M45" s="100">
        <f>SUMPRODUCT(($D$6:$D$1503)*($C$6:$C$1503=K45)*($B$6:$B$1503&lt;&gt;'הוראות שימוש'!$D$88))</f>
        <v>0</v>
      </c>
      <c r="N45" s="101">
        <f>ה!N45+$L$1500*(L45-M45)</f>
        <v>0</v>
      </c>
    </row>
    <row r="46" spans="1:14" x14ac:dyDescent="0.2">
      <c r="A46" s="134"/>
      <c r="B46" s="135"/>
      <c r="C46" s="136"/>
      <c r="D46" s="137"/>
      <c r="E46" s="138"/>
      <c r="F46" s="137"/>
      <c r="G46" s="127"/>
      <c r="H46" s="141"/>
      <c r="I46" s="143"/>
      <c r="K46" s="94" t="str">
        <f>ה!K46</f>
        <v>הוצאות - מותאם אישית3</v>
      </c>
      <c r="L46" s="113">
        <f>ה!L46</f>
        <v>0</v>
      </c>
      <c r="M46" s="100">
        <f>SUMPRODUCT(($D$6:$D$1503)*($C$6:$C$1503=K46)*($B$6:$B$1503&lt;&gt;'הוראות שימוש'!$D$88))</f>
        <v>0</v>
      </c>
      <c r="N46" s="101">
        <f>ה!N46+$L$1500*(L46-M46)</f>
        <v>0</v>
      </c>
    </row>
    <row r="47" spans="1:14" x14ac:dyDescent="0.2">
      <c r="A47" s="134"/>
      <c r="B47" s="135"/>
      <c r="C47" s="136"/>
      <c r="D47" s="137"/>
      <c r="E47" s="138"/>
      <c r="F47" s="137"/>
      <c r="G47" s="127"/>
      <c r="H47" s="141"/>
      <c r="I47" s="143"/>
      <c r="K47" s="94" t="str">
        <f>ה!K47</f>
        <v>הוצאות - מותאם אישית4</v>
      </c>
      <c r="L47" s="113">
        <f>ה!L47</f>
        <v>0</v>
      </c>
      <c r="M47" s="100">
        <f>SUMPRODUCT(($D$6:$D$1503)*($C$6:$C$1503=K47)*($B$6:$B$1503&lt;&gt;'הוראות שימוש'!$D$88))</f>
        <v>0</v>
      </c>
      <c r="N47" s="101">
        <f>ה!N47+$L$1500*(L47-M47)</f>
        <v>0</v>
      </c>
    </row>
    <row r="48" spans="1:14" x14ac:dyDescent="0.2">
      <c r="A48" s="134"/>
      <c r="B48" s="135"/>
      <c r="C48" s="136"/>
      <c r="D48" s="137"/>
      <c r="E48" s="138"/>
      <c r="F48" s="137"/>
      <c r="G48" s="127"/>
      <c r="H48" s="141"/>
      <c r="I48" s="143"/>
      <c r="K48" s="94" t="str">
        <f>ה!K48</f>
        <v>הוצאות - מותאם אישית5</v>
      </c>
      <c r="L48" s="113">
        <f>ה!L48</f>
        <v>0</v>
      </c>
      <c r="M48" s="100">
        <f>SUMPRODUCT(($D$6:$D$1503)*($C$6:$C$1503=K48)*($B$6:$B$1503&lt;&gt;'הוראות שימוש'!$D$88))</f>
        <v>0</v>
      </c>
      <c r="N48" s="101">
        <f>ה!N48+$L$1500*(L48-M48)</f>
        <v>0</v>
      </c>
    </row>
    <row r="49" spans="1:14" x14ac:dyDescent="0.2">
      <c r="A49" s="134"/>
      <c r="B49" s="135"/>
      <c r="C49" s="136"/>
      <c r="D49" s="137"/>
      <c r="E49" s="138"/>
      <c r="F49" s="137"/>
      <c r="G49" s="127"/>
      <c r="H49" s="141"/>
      <c r="I49" s="143"/>
      <c r="K49" s="94" t="str">
        <f>ה!K49</f>
        <v>הוצאות - מותאם אישית6</v>
      </c>
      <c r="L49" s="113">
        <f>ה!L49</f>
        <v>0</v>
      </c>
      <c r="M49" s="100">
        <f>SUMPRODUCT(($D$6:$D$1503)*($C$6:$C$1503=K49)*($B$6:$B$1503&lt;&gt;'הוראות שימוש'!$D$88))</f>
        <v>0</v>
      </c>
      <c r="N49" s="101">
        <f>ה!N49+$L$1500*(L49-M49)</f>
        <v>0</v>
      </c>
    </row>
    <row r="50" spans="1:14" ht="15.75" thickBot="1" x14ac:dyDescent="0.25">
      <c r="A50" s="134"/>
      <c r="B50" s="135"/>
      <c r="C50" s="136"/>
      <c r="D50" s="137"/>
      <c r="E50" s="138"/>
      <c r="F50" s="137"/>
      <c r="G50" s="127"/>
      <c r="H50" s="141"/>
      <c r="I50" s="143"/>
      <c r="K50" s="44" t="str">
        <f>ה!K50</f>
        <v>החזרי חובות</v>
      </c>
      <c r="L50" s="74">
        <f>ה!L50</f>
        <v>0</v>
      </c>
      <c r="M50" s="4">
        <f>SUMPRODUCT(($D$6:$D$1503)*($C$6:$C$1503=K50)*($B$6:$B$1503&lt;&gt;'הוראות שימוש'!$D$88))</f>
        <v>0</v>
      </c>
      <c r="N50" s="56">
        <f>ה!N50+$L$1500*(L50-M50)</f>
        <v>0</v>
      </c>
    </row>
    <row r="51" spans="1:14" ht="16.5" thickBot="1" x14ac:dyDescent="0.3">
      <c r="A51" s="134"/>
      <c r="B51" s="135"/>
      <c r="C51" s="136"/>
      <c r="D51" s="137"/>
      <c r="E51" s="138"/>
      <c r="F51" s="137"/>
      <c r="G51" s="127"/>
      <c r="H51" s="141"/>
      <c r="I51" s="143"/>
      <c r="K51" s="41"/>
      <c r="L51" s="75"/>
      <c r="M51" s="41"/>
      <c r="N51" s="57"/>
    </row>
    <row r="52" spans="1:14" ht="15.75" x14ac:dyDescent="0.25">
      <c r="A52" s="134"/>
      <c r="B52" s="135"/>
      <c r="C52" s="136"/>
      <c r="D52" s="137"/>
      <c r="E52" s="138"/>
      <c r="F52" s="137"/>
      <c r="G52" s="127"/>
      <c r="H52" s="141"/>
      <c r="I52" s="143"/>
      <c r="J52" s="116"/>
      <c r="K52" s="45" t="s">
        <v>0</v>
      </c>
      <c r="L52" s="76" t="s">
        <v>45</v>
      </c>
      <c r="M52" s="30" t="s">
        <v>48</v>
      </c>
      <c r="N52" s="58" t="s">
        <v>46</v>
      </c>
    </row>
    <row r="53" spans="1:14" x14ac:dyDescent="0.2">
      <c r="A53" s="134"/>
      <c r="B53" s="135"/>
      <c r="C53" s="136"/>
      <c r="D53" s="137"/>
      <c r="E53" s="138"/>
      <c r="F53" s="137"/>
      <c r="G53" s="127"/>
      <c r="H53" s="141"/>
      <c r="I53" s="143"/>
      <c r="K53" s="102" t="str">
        <f>ה!K53</f>
        <v>שכר עבודה 1</v>
      </c>
      <c r="L53" s="114">
        <f>ה!L53</f>
        <v>0</v>
      </c>
      <c r="M53" s="104">
        <f>SUMPRODUCT(($D$6:$D$1503)*($C$6:$C$1503=K53)*($B$6:$B$1503='הוראות שימוש'!$D$88))</f>
        <v>0</v>
      </c>
      <c r="N53" s="104">
        <f>ה!N53+$L$1500*(M53-L53)</f>
        <v>0</v>
      </c>
    </row>
    <row r="54" spans="1:14" x14ac:dyDescent="0.2">
      <c r="A54" s="134"/>
      <c r="B54" s="135"/>
      <c r="C54" s="136"/>
      <c r="D54" s="137"/>
      <c r="E54" s="138"/>
      <c r="F54" s="137"/>
      <c r="G54" s="127"/>
      <c r="H54" s="141"/>
      <c r="I54" s="143"/>
      <c r="K54" s="106" t="str">
        <f>ה!K54</f>
        <v>שכר עבודה 2</v>
      </c>
      <c r="L54" s="115">
        <f>ה!L54</f>
        <v>0</v>
      </c>
      <c r="M54" s="108">
        <f>SUMPRODUCT(($D$6:$D$1503)*($C$6:$C$1503=K54)*($B$6:$B$1503='הוראות שימוש'!$D$88))</f>
        <v>0</v>
      </c>
      <c r="N54" s="109">
        <f>ה!N54+$L$1500*(M54-L54)</f>
        <v>0</v>
      </c>
    </row>
    <row r="55" spans="1:14" x14ac:dyDescent="0.2">
      <c r="A55" s="134"/>
      <c r="B55" s="135"/>
      <c r="C55" s="136"/>
      <c r="D55" s="137"/>
      <c r="E55" s="138"/>
      <c r="F55" s="137"/>
      <c r="G55" s="127"/>
      <c r="H55" s="141"/>
      <c r="I55" s="143"/>
      <c r="K55" s="106" t="str">
        <f>ה!K55</f>
        <v>שכר עבודה 3</v>
      </c>
      <c r="L55" s="115">
        <f>ה!L55</f>
        <v>0</v>
      </c>
      <c r="M55" s="108">
        <f>SUMPRODUCT(($D$6:$D$1503)*($C$6:$C$1503=K55)*($B$6:$B$1503='הוראות שימוש'!$D$88))</f>
        <v>0</v>
      </c>
      <c r="N55" s="109">
        <f>ה!N55+$L$1500*(M55-L55)</f>
        <v>0</v>
      </c>
    </row>
    <row r="56" spans="1:14" x14ac:dyDescent="0.2">
      <c r="A56" s="134"/>
      <c r="B56" s="135"/>
      <c r="C56" s="136"/>
      <c r="D56" s="137"/>
      <c r="E56" s="138"/>
      <c r="F56" s="137"/>
      <c r="G56" s="127"/>
      <c r="H56" s="141"/>
      <c r="I56" s="143"/>
      <c r="K56" s="106" t="str">
        <f>ה!K56</f>
        <v>שכר עבודה 4</v>
      </c>
      <c r="L56" s="115">
        <f>ה!L56</f>
        <v>0</v>
      </c>
      <c r="M56" s="108">
        <f>SUMPRODUCT(($D$6:$D$1503)*($C$6:$C$1503=K56)*($B$6:$B$1503='הוראות שימוש'!$D$88))</f>
        <v>0</v>
      </c>
      <c r="N56" s="109">
        <f>ה!N56+$L$1500*(M56-L56)</f>
        <v>0</v>
      </c>
    </row>
    <row r="57" spans="1:14" x14ac:dyDescent="0.2">
      <c r="A57" s="134"/>
      <c r="B57" s="135"/>
      <c r="C57" s="136"/>
      <c r="D57" s="137"/>
      <c r="E57" s="138"/>
      <c r="F57" s="137"/>
      <c r="G57" s="127"/>
      <c r="H57" s="141"/>
      <c r="I57" s="143"/>
      <c r="K57" s="106" t="str">
        <f>ה!K57</f>
        <v>קצבת ילדים</v>
      </c>
      <c r="L57" s="115">
        <f>ה!L57</f>
        <v>0</v>
      </c>
      <c r="M57" s="108">
        <f>SUMPRODUCT(($D$6:$D$1503)*($C$6:$C$1503=K57)*($B$6:$B$1503='הוראות שימוש'!$D$88))</f>
        <v>0</v>
      </c>
      <c r="N57" s="109">
        <f>ה!N57+$L$1500*(M57-L57)</f>
        <v>0</v>
      </c>
    </row>
    <row r="58" spans="1:14" x14ac:dyDescent="0.2">
      <c r="A58" s="134"/>
      <c r="B58" s="135"/>
      <c r="C58" s="136"/>
      <c r="D58" s="137"/>
      <c r="E58" s="138"/>
      <c r="F58" s="137"/>
      <c r="G58" s="127"/>
      <c r="H58" s="141"/>
      <c r="I58" s="143"/>
      <c r="K58" s="106" t="str">
        <f>ה!K58</f>
        <v>קצבאות נוספות</v>
      </c>
      <c r="L58" s="115">
        <f>ה!L58</f>
        <v>0</v>
      </c>
      <c r="M58" s="108">
        <f>SUMPRODUCT(($D$6:$D$1503)*($C$6:$C$1503=K58)*($B$6:$B$1503='הוראות שימוש'!$D$88))</f>
        <v>0</v>
      </c>
      <c r="N58" s="109">
        <f>ה!N58+$L$1500*(M58-L58)</f>
        <v>0</v>
      </c>
    </row>
    <row r="59" spans="1:14" x14ac:dyDescent="0.2">
      <c r="A59" s="134"/>
      <c r="B59" s="135"/>
      <c r="C59" s="136"/>
      <c r="D59" s="137"/>
      <c r="E59" s="138"/>
      <c r="F59" s="137"/>
      <c r="G59" s="127"/>
      <c r="H59" s="141"/>
      <c r="I59" s="143"/>
      <c r="K59" s="106" t="str">
        <f>ה!K59</f>
        <v>סיוע בשכר דירה</v>
      </c>
      <c r="L59" s="115">
        <f>ה!L59</f>
        <v>0</v>
      </c>
      <c r="M59" s="108">
        <f>SUMPRODUCT(($D$6:$D$1503)*($C$6:$C$1503=K59)*($B$6:$B$1503='הוראות שימוש'!$D$88))</f>
        <v>0</v>
      </c>
      <c r="N59" s="109">
        <f>ה!N59+$L$1500*(M59-L59)</f>
        <v>0</v>
      </c>
    </row>
    <row r="60" spans="1:14" x14ac:dyDescent="0.2">
      <c r="A60" s="134"/>
      <c r="B60" s="135"/>
      <c r="C60" s="136"/>
      <c r="D60" s="137"/>
      <c r="E60" s="138"/>
      <c r="F60" s="137"/>
      <c r="G60" s="127"/>
      <c r="H60" s="141"/>
      <c r="I60" s="143"/>
      <c r="K60" s="106" t="str">
        <f>ה!K60</f>
        <v>מזונות</v>
      </c>
      <c r="L60" s="115">
        <f>ה!L60</f>
        <v>0</v>
      </c>
      <c r="M60" s="108">
        <f>SUMPRODUCT(($D$6:$D$1503)*($C$6:$C$1503=K60)*($B$6:$B$1503='הוראות שימוש'!$D$88))</f>
        <v>0</v>
      </c>
      <c r="N60" s="109">
        <f>ה!N60+$L$1500*(M60-L60)</f>
        <v>0</v>
      </c>
    </row>
    <row r="61" spans="1:14" x14ac:dyDescent="0.2">
      <c r="A61" s="134"/>
      <c r="B61" s="135"/>
      <c r="C61" s="136"/>
      <c r="D61" s="137"/>
      <c r="E61" s="138"/>
      <c r="F61" s="137"/>
      <c r="G61" s="127"/>
      <c r="H61" s="141"/>
      <c r="I61" s="143"/>
      <c r="K61" s="106" t="str">
        <f>ה!K61</f>
        <v>הכנסה מנכס</v>
      </c>
      <c r="L61" s="115">
        <f>ה!L61</f>
        <v>0</v>
      </c>
      <c r="M61" s="108">
        <f>SUMPRODUCT(($D$6:$D$1503)*($C$6:$C$1503=K61)*($B$6:$B$1503='הוראות שימוש'!$D$88))</f>
        <v>0</v>
      </c>
      <c r="N61" s="109">
        <f>ה!N61+$L$1500*(M61-L61)</f>
        <v>0</v>
      </c>
    </row>
    <row r="62" spans="1:14" x14ac:dyDescent="0.2">
      <c r="A62" s="134"/>
      <c r="B62" s="135"/>
      <c r="C62" s="136"/>
      <c r="D62" s="137"/>
      <c r="E62" s="138"/>
      <c r="F62" s="137"/>
      <c r="G62" s="127"/>
      <c r="H62" s="141"/>
      <c r="I62" s="143"/>
      <c r="K62" s="106" t="str">
        <f>ה!K62</f>
        <v>עזרה מההורים</v>
      </c>
      <c r="L62" s="115">
        <f>ה!L62</f>
        <v>0</v>
      </c>
      <c r="M62" s="108">
        <f>SUMPRODUCT(($D$6:$D$1503)*($C$6:$C$1503=K62)*($B$6:$B$1503='הוראות שימוש'!$D$88))</f>
        <v>0</v>
      </c>
      <c r="N62" s="109">
        <f>ה!N62+$L$1500*(M62-L62)</f>
        <v>0</v>
      </c>
    </row>
    <row r="63" spans="1:14" x14ac:dyDescent="0.2">
      <c r="A63" s="134"/>
      <c r="B63" s="135"/>
      <c r="C63" s="136"/>
      <c r="D63" s="137"/>
      <c r="E63" s="138"/>
      <c r="F63" s="137"/>
      <c r="G63" s="127"/>
      <c r="H63" s="141"/>
      <c r="I63" s="143"/>
      <c r="K63" s="106" t="str">
        <f>ה!K63</f>
        <v>הכנסה נוספת</v>
      </c>
      <c r="L63" s="115">
        <f>ה!L63</f>
        <v>0</v>
      </c>
      <c r="M63" s="108">
        <f>SUMPRODUCT(($D$6:$D$1503)*($C$6:$C$1503=K63)*($B$6:$B$1503='הוראות שימוש'!$D$88))</f>
        <v>0</v>
      </c>
      <c r="N63" s="109">
        <f>ה!N63+$L$1500*(M63-L63)</f>
        <v>0</v>
      </c>
    </row>
    <row r="64" spans="1:14" x14ac:dyDescent="0.2">
      <c r="A64" s="134"/>
      <c r="B64" s="135"/>
      <c r="C64" s="136"/>
      <c r="D64" s="137"/>
      <c r="E64" s="138"/>
      <c r="F64" s="137"/>
      <c r="G64" s="127"/>
      <c r="H64" s="141"/>
      <c r="I64" s="143"/>
      <c r="K64" s="106" t="str">
        <f>ה!K64</f>
        <v>הכנסות - מותאם אישית1</v>
      </c>
      <c r="L64" s="115">
        <f>ה!L64</f>
        <v>0</v>
      </c>
      <c r="M64" s="108">
        <f>SUMPRODUCT(($D$6:$D$1503)*($C$6:$C$1503=K64)*($B$6:$B$1503='הוראות שימוש'!$D$88))</f>
        <v>0</v>
      </c>
      <c r="N64" s="109">
        <f>ה!N64+$L$1500*(M64-L64)</f>
        <v>0</v>
      </c>
    </row>
    <row r="65" spans="1:14" ht="15.75" thickBot="1" x14ac:dyDescent="0.25">
      <c r="A65" s="134"/>
      <c r="B65" s="135"/>
      <c r="C65" s="136"/>
      <c r="D65" s="137"/>
      <c r="E65" s="138"/>
      <c r="F65" s="137"/>
      <c r="G65" s="127"/>
      <c r="H65" s="141"/>
      <c r="I65" s="143"/>
      <c r="K65" s="46" t="str">
        <f>ה!K65</f>
        <v>הכנסות - מותאם אישית2</v>
      </c>
      <c r="L65" s="77">
        <f>ה!L65</f>
        <v>0</v>
      </c>
      <c r="M65" s="31">
        <f>SUMPRODUCT(($D$6:$D$1503)*($C$6:$C$1503=K65)*($B$6:$B$1503='הוראות שימוש'!$D$88))</f>
        <v>0</v>
      </c>
      <c r="N65" s="59">
        <f>ה!N65+$L$1500*(M65-L65)</f>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7"/>
      <c r="B355" s="135"/>
      <c r="C355" s="136"/>
      <c r="D355" s="137"/>
      <c r="E355" s="138"/>
      <c r="F355" s="137"/>
      <c r="G355" s="127"/>
      <c r="H355" s="143"/>
      <c r="I355" s="143"/>
      <c r="K355" s="6"/>
      <c r="L355" s="6"/>
    </row>
    <row r="356" spans="1:12" x14ac:dyDescent="0.2">
      <c r="A356" s="477"/>
      <c r="B356" s="135"/>
      <c r="C356" s="136"/>
      <c r="D356" s="137"/>
      <c r="E356" s="138"/>
      <c r="F356" s="137"/>
      <c r="G356" s="127"/>
      <c r="H356" s="143"/>
      <c r="I356" s="143"/>
      <c r="K356" s="6"/>
      <c r="L356" s="6"/>
    </row>
    <row r="357" spans="1:12" x14ac:dyDescent="0.2">
      <c r="A357" s="477"/>
      <c r="B357" s="135"/>
      <c r="C357" s="136"/>
      <c r="D357" s="137"/>
      <c r="E357" s="138"/>
      <c r="F357" s="137"/>
      <c r="G357" s="127"/>
      <c r="H357" s="143"/>
      <c r="I357" s="143"/>
      <c r="K357" s="6"/>
      <c r="L357" s="6"/>
    </row>
    <row r="358" spans="1:12" x14ac:dyDescent="0.2">
      <c r="A358" s="477"/>
      <c r="B358" s="135"/>
      <c r="C358" s="136"/>
      <c r="D358" s="137"/>
      <c r="E358" s="138"/>
      <c r="F358" s="137"/>
      <c r="G358" s="127"/>
      <c r="H358" s="143"/>
      <c r="I358" s="143"/>
      <c r="K358" s="6"/>
      <c r="L358" s="6"/>
    </row>
    <row r="359" spans="1:12" x14ac:dyDescent="0.2">
      <c r="A359" s="477"/>
      <c r="B359" s="135"/>
      <c r="C359" s="136"/>
      <c r="D359" s="137"/>
      <c r="E359" s="138"/>
      <c r="F359" s="137"/>
      <c r="G359" s="127"/>
      <c r="H359" s="143"/>
      <c r="I359" s="143"/>
      <c r="K359" s="6"/>
      <c r="L359" s="6"/>
    </row>
    <row r="360" spans="1:12" x14ac:dyDescent="0.2">
      <c r="A360" s="477"/>
      <c r="B360" s="135"/>
      <c r="C360" s="136"/>
      <c r="D360" s="137"/>
      <c r="E360" s="138"/>
      <c r="F360" s="137"/>
      <c r="G360" s="127"/>
      <c r="H360" s="143"/>
      <c r="I360" s="143"/>
      <c r="K360" s="6"/>
      <c r="L360" s="6"/>
    </row>
    <row r="361" spans="1:12" x14ac:dyDescent="0.2">
      <c r="A361" s="477"/>
      <c r="B361" s="135"/>
      <c r="C361" s="136"/>
      <c r="D361" s="137"/>
      <c r="E361" s="138"/>
      <c r="F361" s="137"/>
      <c r="G361" s="127"/>
      <c r="H361" s="143"/>
      <c r="I361" s="143"/>
      <c r="K361" s="6"/>
      <c r="L361" s="6"/>
    </row>
    <row r="362" spans="1:12" x14ac:dyDescent="0.2">
      <c r="A362" s="477"/>
      <c r="B362" s="135"/>
      <c r="C362" s="136"/>
      <c r="D362" s="137"/>
      <c r="E362" s="138"/>
      <c r="F362" s="137"/>
      <c r="G362" s="127"/>
      <c r="H362" s="143"/>
      <c r="I362" s="143"/>
      <c r="K362" s="6"/>
      <c r="L362" s="6"/>
    </row>
    <row r="363" spans="1:12" x14ac:dyDescent="0.2">
      <c r="A363" s="477"/>
      <c r="B363" s="135"/>
      <c r="C363" s="136"/>
      <c r="D363" s="137"/>
      <c r="E363" s="138"/>
      <c r="F363" s="137"/>
      <c r="G363" s="127"/>
      <c r="H363" s="143"/>
      <c r="I363" s="143"/>
      <c r="K363" s="6"/>
      <c r="L363" s="6"/>
    </row>
    <row r="364" spans="1:12" x14ac:dyDescent="0.2">
      <c r="A364" s="477"/>
      <c r="B364" s="135"/>
      <c r="C364" s="136"/>
      <c r="D364" s="137"/>
      <c r="E364" s="138"/>
      <c r="F364" s="137"/>
      <c r="G364" s="127"/>
      <c r="H364" s="143"/>
      <c r="I364" s="143"/>
      <c r="K364" s="6"/>
      <c r="L364" s="6"/>
    </row>
    <row r="365" spans="1:12" x14ac:dyDescent="0.2">
      <c r="A365" s="477"/>
      <c r="B365" s="135"/>
      <c r="C365" s="136"/>
      <c r="D365" s="137"/>
      <c r="E365" s="138"/>
      <c r="F365" s="137"/>
      <c r="G365" s="127"/>
      <c r="H365" s="143"/>
      <c r="I365" s="143"/>
      <c r="K365" s="6"/>
      <c r="L365" s="6"/>
    </row>
    <row r="366" spans="1:12" x14ac:dyDescent="0.2">
      <c r="A366" s="477"/>
      <c r="B366" s="135"/>
      <c r="C366" s="136"/>
      <c r="D366" s="137"/>
      <c r="E366" s="138"/>
      <c r="F366" s="137"/>
      <c r="G366" s="127"/>
      <c r="H366" s="143"/>
      <c r="I366" s="143"/>
      <c r="K366" s="6"/>
      <c r="L366" s="6"/>
    </row>
    <row r="367" spans="1:12" x14ac:dyDescent="0.2">
      <c r="A367" s="477"/>
      <c r="B367" s="135"/>
      <c r="C367" s="136"/>
      <c r="D367" s="137"/>
      <c r="E367" s="138"/>
      <c r="F367" s="137"/>
      <c r="G367" s="127"/>
      <c r="H367" s="143"/>
      <c r="I367" s="143"/>
      <c r="K367" s="6"/>
      <c r="L367" s="6"/>
    </row>
    <row r="368" spans="1:12" x14ac:dyDescent="0.2">
      <c r="A368" s="477"/>
      <c r="B368" s="135"/>
      <c r="C368" s="136"/>
      <c r="D368" s="137"/>
      <c r="E368" s="138"/>
      <c r="F368" s="137"/>
      <c r="G368" s="127"/>
      <c r="H368" s="143"/>
      <c r="I368" s="143"/>
      <c r="K368" s="6"/>
      <c r="L368" s="6"/>
    </row>
    <row r="369" spans="1:12" x14ac:dyDescent="0.2">
      <c r="A369" s="477"/>
      <c r="B369" s="135"/>
      <c r="C369" s="136"/>
      <c r="D369" s="137"/>
      <c r="E369" s="138"/>
      <c r="F369" s="137"/>
      <c r="G369" s="127"/>
      <c r="H369" s="143"/>
      <c r="I369" s="143"/>
      <c r="K369" s="6"/>
      <c r="L369" s="6"/>
    </row>
    <row r="370" spans="1:12" x14ac:dyDescent="0.2">
      <c r="A370" s="477"/>
      <c r="B370" s="135"/>
      <c r="C370" s="136"/>
      <c r="D370" s="137"/>
      <c r="E370" s="138"/>
      <c r="F370" s="137"/>
      <c r="G370" s="127"/>
      <c r="H370" s="143"/>
      <c r="I370" s="143"/>
      <c r="K370" s="6"/>
      <c r="L370" s="6"/>
    </row>
    <row r="371" spans="1:12" x14ac:dyDescent="0.2">
      <c r="A371" s="477"/>
      <c r="B371" s="135"/>
      <c r="C371" s="136"/>
      <c r="D371" s="137"/>
      <c r="E371" s="138"/>
      <c r="F371" s="137"/>
      <c r="G371" s="127"/>
      <c r="H371" s="143"/>
      <c r="I371" s="143"/>
      <c r="K371" s="6"/>
      <c r="L371" s="6"/>
    </row>
    <row r="372" spans="1:12" x14ac:dyDescent="0.2">
      <c r="A372" s="477"/>
      <c r="B372" s="135"/>
      <c r="C372" s="136"/>
      <c r="D372" s="137"/>
      <c r="E372" s="138"/>
      <c r="F372" s="137"/>
      <c r="G372" s="127"/>
      <c r="H372" s="143"/>
      <c r="I372" s="143"/>
      <c r="K372" s="6"/>
      <c r="L372" s="6"/>
    </row>
    <row r="373" spans="1:12" x14ac:dyDescent="0.2">
      <c r="A373" s="477"/>
      <c r="B373" s="135"/>
      <c r="C373" s="136"/>
      <c r="D373" s="137"/>
      <c r="E373" s="138"/>
      <c r="F373" s="137"/>
      <c r="G373" s="127"/>
      <c r="H373" s="143"/>
      <c r="I373" s="143"/>
      <c r="K373" s="6"/>
      <c r="L373" s="6"/>
    </row>
    <row r="374" spans="1:12" x14ac:dyDescent="0.2">
      <c r="A374" s="477"/>
      <c r="B374" s="135"/>
      <c r="C374" s="136"/>
      <c r="D374" s="137"/>
      <c r="E374" s="138"/>
      <c r="F374" s="137"/>
      <c r="G374" s="127"/>
      <c r="H374" s="143"/>
      <c r="I374" s="143"/>
      <c r="K374" s="6"/>
      <c r="L374" s="6"/>
    </row>
    <row r="375" spans="1:12" x14ac:dyDescent="0.2">
      <c r="A375" s="477"/>
      <c r="B375" s="135"/>
      <c r="C375" s="136"/>
      <c r="D375" s="137"/>
      <c r="E375" s="138"/>
      <c r="F375" s="137"/>
      <c r="G375" s="127"/>
      <c r="H375" s="143"/>
      <c r="I375" s="143"/>
      <c r="K375" s="6"/>
      <c r="L375" s="6"/>
    </row>
    <row r="376" spans="1:12" x14ac:dyDescent="0.2">
      <c r="A376" s="477"/>
      <c r="B376" s="135"/>
      <c r="C376" s="136"/>
      <c r="D376" s="137"/>
      <c r="E376" s="138"/>
      <c r="F376" s="137"/>
      <c r="G376" s="127"/>
      <c r="H376" s="143"/>
      <c r="I376" s="143"/>
      <c r="K376" s="6"/>
      <c r="L376" s="6"/>
    </row>
    <row r="377" spans="1:12" x14ac:dyDescent="0.2">
      <c r="A377" s="477"/>
      <c r="B377" s="135"/>
      <c r="C377" s="136"/>
      <c r="D377" s="137"/>
      <c r="E377" s="138"/>
      <c r="F377" s="137"/>
      <c r="G377" s="127"/>
      <c r="H377" s="143"/>
      <c r="I377" s="143"/>
      <c r="K377" s="6"/>
      <c r="L377" s="6"/>
    </row>
    <row r="378" spans="1:12" x14ac:dyDescent="0.2">
      <c r="A378" s="477"/>
      <c r="B378" s="135"/>
      <c r="C378" s="136"/>
      <c r="D378" s="137"/>
      <c r="E378" s="138"/>
      <c r="F378" s="137"/>
      <c r="G378" s="127"/>
      <c r="H378" s="143"/>
      <c r="I378" s="143"/>
      <c r="K378" s="6"/>
      <c r="L378" s="6"/>
    </row>
    <row r="379" spans="1:12" x14ac:dyDescent="0.2">
      <c r="A379" s="477"/>
      <c r="B379" s="135"/>
      <c r="C379" s="136"/>
      <c r="D379" s="137"/>
      <c r="E379" s="138"/>
      <c r="F379" s="137"/>
      <c r="G379" s="127"/>
      <c r="H379" s="143"/>
      <c r="I379" s="143"/>
      <c r="K379" s="6"/>
      <c r="L379" s="6"/>
    </row>
    <row r="380" spans="1:12" x14ac:dyDescent="0.2">
      <c r="A380" s="477"/>
      <c r="B380" s="135"/>
      <c r="C380" s="136"/>
      <c r="D380" s="137"/>
      <c r="E380" s="138"/>
      <c r="F380" s="137"/>
      <c r="G380" s="127"/>
      <c r="H380" s="143"/>
      <c r="I380" s="143"/>
      <c r="K380" s="6"/>
      <c r="L380" s="6"/>
    </row>
    <row r="381" spans="1:12" x14ac:dyDescent="0.2">
      <c r="A381" s="477"/>
      <c r="B381" s="135"/>
      <c r="C381" s="136"/>
      <c r="D381" s="137"/>
      <c r="E381" s="138"/>
      <c r="F381" s="137"/>
      <c r="G381" s="127"/>
      <c r="H381" s="143"/>
      <c r="I381" s="143"/>
      <c r="K381" s="6"/>
      <c r="L381" s="6"/>
    </row>
    <row r="382" spans="1:12" x14ac:dyDescent="0.2">
      <c r="A382" s="477"/>
      <c r="B382" s="135"/>
      <c r="C382" s="136"/>
      <c r="D382" s="137"/>
      <c r="E382" s="138"/>
      <c r="F382" s="137"/>
      <c r="G382" s="127"/>
      <c r="H382" s="143"/>
      <c r="I382" s="143"/>
      <c r="K382" s="6"/>
      <c r="L382" s="6"/>
    </row>
    <row r="383" spans="1:12" x14ac:dyDescent="0.2">
      <c r="A383" s="477"/>
      <c r="B383" s="135"/>
      <c r="C383" s="136"/>
      <c r="D383" s="137"/>
      <c r="E383" s="138"/>
      <c r="F383" s="137"/>
      <c r="G383" s="127"/>
      <c r="H383" s="143"/>
      <c r="I383" s="143"/>
      <c r="K383" s="6"/>
      <c r="L383" s="6"/>
    </row>
    <row r="384" spans="1:12" x14ac:dyDescent="0.2">
      <c r="A384" s="477"/>
      <c r="B384" s="135"/>
      <c r="C384" s="136"/>
      <c r="D384" s="137"/>
      <c r="E384" s="138"/>
      <c r="F384" s="137"/>
      <c r="G384" s="127"/>
      <c r="H384" s="143"/>
      <c r="I384" s="143"/>
      <c r="K384" s="6"/>
      <c r="L384" s="6"/>
    </row>
    <row r="385" spans="1:12" x14ac:dyDescent="0.2">
      <c r="A385" s="477"/>
      <c r="B385" s="135"/>
      <c r="C385" s="136"/>
      <c r="D385" s="137"/>
      <c r="E385" s="138"/>
      <c r="F385" s="137"/>
      <c r="G385" s="127"/>
      <c r="H385" s="143"/>
      <c r="I385" s="143"/>
      <c r="K385" s="6"/>
      <c r="L385" s="6"/>
    </row>
    <row r="386" spans="1:12" x14ac:dyDescent="0.2">
      <c r="A386" s="477"/>
      <c r="B386" s="135"/>
      <c r="C386" s="136"/>
      <c r="D386" s="137"/>
      <c r="E386" s="138"/>
      <c r="F386" s="137"/>
      <c r="G386" s="127"/>
      <c r="H386" s="143"/>
      <c r="I386" s="143"/>
      <c r="K386" s="6"/>
      <c r="L386" s="6"/>
    </row>
    <row r="387" spans="1:12" x14ac:dyDescent="0.2">
      <c r="A387" s="477"/>
      <c r="B387" s="135"/>
      <c r="C387" s="136"/>
      <c r="D387" s="137"/>
      <c r="E387" s="138"/>
      <c r="F387" s="137"/>
      <c r="G387" s="127"/>
      <c r="H387" s="143"/>
      <c r="I387" s="143"/>
      <c r="K387" s="6"/>
      <c r="L387" s="6"/>
    </row>
    <row r="388" spans="1:12" x14ac:dyDescent="0.2">
      <c r="A388" s="477"/>
      <c r="B388" s="135"/>
      <c r="C388" s="136"/>
      <c r="D388" s="137"/>
      <c r="E388" s="138"/>
      <c r="F388" s="137"/>
      <c r="G388" s="127"/>
      <c r="H388" s="143"/>
      <c r="I388" s="143"/>
      <c r="K388" s="6"/>
      <c r="L388" s="6"/>
    </row>
    <row r="389" spans="1:12" x14ac:dyDescent="0.2">
      <c r="A389" s="477"/>
      <c r="B389" s="135"/>
      <c r="C389" s="136"/>
      <c r="D389" s="137"/>
      <c r="E389" s="138"/>
      <c r="F389" s="137"/>
      <c r="G389" s="127"/>
      <c r="H389" s="143"/>
      <c r="I389" s="143"/>
      <c r="K389" s="6"/>
      <c r="L389" s="6"/>
    </row>
    <row r="390" spans="1:12" x14ac:dyDescent="0.2">
      <c r="A390" s="477"/>
      <c r="B390" s="135"/>
      <c r="C390" s="136"/>
      <c r="D390" s="137"/>
      <c r="E390" s="138"/>
      <c r="F390" s="137"/>
      <c r="G390" s="127"/>
      <c r="H390" s="143"/>
      <c r="I390" s="143"/>
      <c r="K390" s="6"/>
      <c r="L390" s="6"/>
    </row>
    <row r="391" spans="1:12" x14ac:dyDescent="0.2">
      <c r="A391" s="477"/>
      <c r="B391" s="135"/>
      <c r="C391" s="136"/>
      <c r="D391" s="137"/>
      <c r="E391" s="138"/>
      <c r="F391" s="137"/>
      <c r="G391" s="127"/>
      <c r="H391" s="143"/>
      <c r="I391" s="143"/>
      <c r="K391" s="6"/>
      <c r="L391" s="6"/>
    </row>
    <row r="392" spans="1:12" x14ac:dyDescent="0.2">
      <c r="A392" s="477"/>
      <c r="B392" s="135"/>
      <c r="C392" s="136"/>
      <c r="D392" s="137"/>
      <c r="E392" s="138"/>
      <c r="F392" s="137"/>
      <c r="G392" s="127"/>
      <c r="H392" s="143"/>
      <c r="I392" s="143"/>
      <c r="K392" s="6"/>
      <c r="L392" s="6"/>
    </row>
    <row r="393" spans="1:12" x14ac:dyDescent="0.2">
      <c r="A393" s="477"/>
      <c r="B393" s="135"/>
      <c r="C393" s="136"/>
      <c r="D393" s="137"/>
      <c r="E393" s="138"/>
      <c r="F393" s="137"/>
      <c r="G393" s="127"/>
      <c r="H393" s="143"/>
      <c r="I393" s="143"/>
      <c r="K393" s="6"/>
      <c r="L393" s="6"/>
    </row>
    <row r="394" spans="1:12" x14ac:dyDescent="0.2">
      <c r="A394" s="477"/>
      <c r="B394" s="135"/>
      <c r="C394" s="136"/>
      <c r="D394" s="137"/>
      <c r="E394" s="138"/>
      <c r="F394" s="137"/>
      <c r="G394" s="127"/>
      <c r="H394" s="143"/>
      <c r="I394" s="143"/>
      <c r="K394" s="6"/>
      <c r="L394" s="6"/>
    </row>
    <row r="395" spans="1:12" x14ac:dyDescent="0.2">
      <c r="A395" s="477"/>
      <c r="B395" s="135"/>
      <c r="C395" s="136"/>
      <c r="D395" s="137"/>
      <c r="E395" s="138"/>
      <c r="F395" s="137"/>
      <c r="G395" s="127"/>
      <c r="H395" s="143"/>
      <c r="I395" s="143"/>
      <c r="K395" s="6"/>
      <c r="L395" s="6"/>
    </row>
    <row r="396" spans="1:12" x14ac:dyDescent="0.2">
      <c r="A396" s="477"/>
      <c r="B396" s="135"/>
      <c r="C396" s="136"/>
      <c r="D396" s="137"/>
      <c r="E396" s="138"/>
      <c r="F396" s="137"/>
      <c r="G396" s="127"/>
      <c r="H396" s="143"/>
      <c r="I396" s="143"/>
      <c r="K396" s="6"/>
      <c r="L396" s="6"/>
    </row>
    <row r="397" spans="1:12" x14ac:dyDescent="0.2">
      <c r="A397" s="477"/>
      <c r="B397" s="135"/>
      <c r="C397" s="136"/>
      <c r="D397" s="137"/>
      <c r="E397" s="138"/>
      <c r="F397" s="137"/>
      <c r="G397" s="127"/>
      <c r="H397" s="143"/>
      <c r="I397" s="143"/>
      <c r="K397" s="6"/>
      <c r="L397" s="6"/>
    </row>
    <row r="398" spans="1:12" x14ac:dyDescent="0.2">
      <c r="A398" s="477"/>
      <c r="B398" s="135"/>
      <c r="C398" s="136"/>
      <c r="D398" s="137"/>
      <c r="E398" s="138"/>
      <c r="F398" s="137"/>
      <c r="G398" s="127"/>
      <c r="H398" s="143"/>
      <c r="I398" s="143"/>
      <c r="K398" s="6"/>
      <c r="L398" s="6"/>
    </row>
    <row r="399" spans="1:12" x14ac:dyDescent="0.2">
      <c r="A399" s="477"/>
      <c r="B399" s="135"/>
      <c r="C399" s="136"/>
      <c r="D399" s="137"/>
      <c r="E399" s="138"/>
      <c r="F399" s="137"/>
      <c r="G399" s="127"/>
      <c r="H399" s="143"/>
      <c r="I399" s="143"/>
      <c r="K399" s="6"/>
      <c r="L399" s="6"/>
    </row>
    <row r="400" spans="1:12" x14ac:dyDescent="0.2">
      <c r="A400" s="477"/>
      <c r="B400" s="135"/>
      <c r="C400" s="136"/>
      <c r="D400" s="137"/>
      <c r="E400" s="138"/>
      <c r="F400" s="137"/>
      <c r="G400" s="127"/>
      <c r="H400" s="143"/>
      <c r="I400" s="143"/>
      <c r="K400" s="6"/>
      <c r="L400" s="6"/>
    </row>
    <row r="401" spans="1:12" x14ac:dyDescent="0.2">
      <c r="A401" s="477"/>
      <c r="B401" s="135"/>
      <c r="C401" s="136"/>
      <c r="D401" s="137"/>
      <c r="E401" s="138"/>
      <c r="F401" s="137"/>
      <c r="G401" s="127"/>
      <c r="H401" s="143"/>
      <c r="I401" s="143"/>
      <c r="K401" s="6"/>
      <c r="L401" s="6"/>
    </row>
    <row r="402" spans="1:12" x14ac:dyDescent="0.2">
      <c r="A402" s="477"/>
      <c r="B402" s="135"/>
      <c r="C402" s="136"/>
      <c r="D402" s="137"/>
      <c r="E402" s="138"/>
      <c r="F402" s="137"/>
      <c r="G402" s="127"/>
      <c r="H402" s="143"/>
      <c r="I402" s="143"/>
      <c r="K402" s="6"/>
      <c r="L402" s="6"/>
    </row>
    <row r="403" spans="1:12" x14ac:dyDescent="0.2">
      <c r="A403" s="477"/>
      <c r="B403" s="135"/>
      <c r="C403" s="136"/>
      <c r="D403" s="137"/>
      <c r="E403" s="138"/>
      <c r="F403" s="137"/>
      <c r="G403" s="127"/>
      <c r="H403" s="143"/>
      <c r="I403" s="143"/>
      <c r="K403" s="6"/>
      <c r="L403" s="6"/>
    </row>
    <row r="404" spans="1:12" x14ac:dyDescent="0.2">
      <c r="A404" s="477"/>
      <c r="B404" s="135"/>
      <c r="C404" s="136"/>
      <c r="D404" s="137"/>
      <c r="E404" s="138"/>
      <c r="F404" s="137"/>
      <c r="G404" s="127"/>
      <c r="H404" s="143"/>
      <c r="I404" s="143"/>
      <c r="K404" s="6"/>
      <c r="L404" s="6"/>
    </row>
    <row r="405" spans="1:12" x14ac:dyDescent="0.2">
      <c r="A405" s="477"/>
      <c r="B405" s="135"/>
      <c r="C405" s="136"/>
      <c r="D405" s="137"/>
      <c r="E405" s="138"/>
      <c r="F405" s="137"/>
      <c r="G405" s="127"/>
      <c r="H405" s="143"/>
      <c r="I405" s="143"/>
      <c r="K405" s="6"/>
      <c r="L405" s="6"/>
    </row>
    <row r="406" spans="1:12" x14ac:dyDescent="0.2">
      <c r="A406" s="477"/>
      <c r="B406" s="135"/>
      <c r="C406" s="136"/>
      <c r="D406" s="137"/>
      <c r="E406" s="138"/>
      <c r="F406" s="137"/>
      <c r="G406" s="127"/>
      <c r="H406" s="143"/>
      <c r="I406" s="143"/>
      <c r="K406" s="6"/>
      <c r="L406" s="6"/>
    </row>
    <row r="407" spans="1:12" x14ac:dyDescent="0.2">
      <c r="A407" s="477"/>
      <c r="B407" s="135"/>
      <c r="C407" s="136"/>
      <c r="D407" s="137"/>
      <c r="E407" s="138"/>
      <c r="F407" s="137"/>
      <c r="G407" s="127"/>
      <c r="H407" s="143"/>
      <c r="I407" s="143"/>
      <c r="K407" s="6"/>
      <c r="L407" s="6"/>
    </row>
    <row r="408" spans="1:12" x14ac:dyDescent="0.2">
      <c r="A408" s="477"/>
      <c r="B408" s="135"/>
      <c r="C408" s="136"/>
      <c r="D408" s="137"/>
      <c r="E408" s="138"/>
      <c r="F408" s="137"/>
      <c r="G408" s="127"/>
      <c r="H408" s="143"/>
      <c r="I408" s="143"/>
      <c r="K408" s="6"/>
      <c r="L408" s="6"/>
    </row>
    <row r="409" spans="1:12" x14ac:dyDescent="0.2">
      <c r="A409" s="477"/>
      <c r="B409" s="135"/>
      <c r="C409" s="136"/>
      <c r="D409" s="137"/>
      <c r="E409" s="138"/>
      <c r="F409" s="137"/>
      <c r="G409" s="127"/>
      <c r="H409" s="143"/>
      <c r="I409" s="143"/>
      <c r="K409" s="6"/>
      <c r="L409" s="6"/>
    </row>
    <row r="410" spans="1:12" x14ac:dyDescent="0.2">
      <c r="A410" s="477"/>
      <c r="B410" s="135"/>
      <c r="C410" s="136"/>
      <c r="D410" s="137"/>
      <c r="E410" s="138"/>
      <c r="F410" s="137"/>
      <c r="G410" s="127"/>
      <c r="H410" s="143"/>
      <c r="I410" s="143"/>
      <c r="K410" s="6"/>
      <c r="L410" s="6"/>
    </row>
    <row r="411" spans="1:12" x14ac:dyDescent="0.2">
      <c r="A411" s="477"/>
      <c r="B411" s="135"/>
      <c r="C411" s="136"/>
      <c r="D411" s="137"/>
      <c r="E411" s="138"/>
      <c r="F411" s="137"/>
      <c r="G411" s="127"/>
      <c r="H411" s="143"/>
      <c r="I411" s="143"/>
      <c r="K411" s="6"/>
      <c r="L411" s="6"/>
    </row>
    <row r="412" spans="1:12" x14ac:dyDescent="0.2">
      <c r="A412" s="477"/>
      <c r="B412" s="135"/>
      <c r="C412" s="136"/>
      <c r="D412" s="137"/>
      <c r="E412" s="138"/>
      <c r="F412" s="137"/>
      <c r="G412" s="127"/>
      <c r="H412" s="143"/>
      <c r="I412" s="143"/>
      <c r="K412" s="6"/>
      <c r="L412" s="6"/>
    </row>
    <row r="413" spans="1:12" x14ac:dyDescent="0.2">
      <c r="A413" s="477"/>
      <c r="B413" s="135"/>
      <c r="C413" s="136"/>
      <c r="D413" s="137"/>
      <c r="E413" s="138"/>
      <c r="F413" s="137"/>
      <c r="G413" s="127"/>
      <c r="H413" s="143"/>
      <c r="I413" s="143"/>
      <c r="K413" s="6"/>
      <c r="L413" s="6"/>
    </row>
    <row r="414" spans="1:12" x14ac:dyDescent="0.2">
      <c r="A414" s="477"/>
      <c r="B414" s="135"/>
      <c r="C414" s="136"/>
      <c r="D414" s="137"/>
      <c r="E414" s="138"/>
      <c r="F414" s="137"/>
      <c r="G414" s="127"/>
      <c r="H414" s="143"/>
      <c r="I414" s="143"/>
      <c r="K414" s="6"/>
      <c r="L414" s="6"/>
    </row>
    <row r="415" spans="1:12" x14ac:dyDescent="0.2">
      <c r="A415" s="477"/>
      <c r="B415" s="135"/>
      <c r="C415" s="136"/>
      <c r="D415" s="137"/>
      <c r="E415" s="138"/>
      <c r="F415" s="137"/>
      <c r="G415" s="127"/>
      <c r="H415" s="143"/>
      <c r="I415" s="143"/>
      <c r="K415" s="6"/>
      <c r="L415" s="6"/>
    </row>
    <row r="416" spans="1:12" x14ac:dyDescent="0.2">
      <c r="A416" s="477"/>
      <c r="B416" s="135"/>
      <c r="C416" s="136"/>
      <c r="D416" s="137"/>
      <c r="E416" s="138"/>
      <c r="F416" s="137"/>
      <c r="G416" s="127"/>
      <c r="H416" s="143"/>
      <c r="I416" s="143"/>
      <c r="K416" s="6"/>
      <c r="L416" s="6"/>
    </row>
    <row r="417" spans="1:12" x14ac:dyDescent="0.2">
      <c r="A417" s="477"/>
      <c r="B417" s="135"/>
      <c r="C417" s="136"/>
      <c r="D417" s="137"/>
      <c r="E417" s="138"/>
      <c r="F417" s="137"/>
      <c r="G417" s="127"/>
      <c r="H417" s="143"/>
      <c r="I417" s="143"/>
      <c r="K417" s="6"/>
      <c r="L417" s="6"/>
    </row>
    <row r="418" spans="1:12" x14ac:dyDescent="0.2">
      <c r="A418" s="477"/>
      <c r="B418" s="135"/>
      <c r="C418" s="136"/>
      <c r="D418" s="137"/>
      <c r="E418" s="138"/>
      <c r="F418" s="137"/>
      <c r="G418" s="127"/>
      <c r="H418" s="143"/>
      <c r="I418" s="143"/>
      <c r="K418" s="6"/>
      <c r="L418" s="6"/>
    </row>
    <row r="419" spans="1:12" x14ac:dyDescent="0.2">
      <c r="A419" s="477"/>
      <c r="B419" s="135"/>
      <c r="C419" s="136"/>
      <c r="D419" s="137"/>
      <c r="E419" s="138"/>
      <c r="F419" s="137"/>
      <c r="G419" s="127"/>
      <c r="H419" s="143"/>
      <c r="I419" s="143"/>
      <c r="K419" s="6"/>
      <c r="L419" s="6"/>
    </row>
    <row r="420" spans="1:12" x14ac:dyDescent="0.2">
      <c r="A420" s="477"/>
      <c r="B420" s="135"/>
      <c r="C420" s="136"/>
      <c r="D420" s="137"/>
      <c r="E420" s="138"/>
      <c r="F420" s="137"/>
      <c r="G420" s="127"/>
      <c r="H420" s="143"/>
      <c r="I420" s="143"/>
      <c r="K420" s="6"/>
      <c r="L420" s="6"/>
    </row>
    <row r="421" spans="1:12" x14ac:dyDescent="0.2">
      <c r="A421" s="477"/>
      <c r="B421" s="135"/>
      <c r="C421" s="136"/>
      <c r="D421" s="137"/>
      <c r="E421" s="138"/>
      <c r="F421" s="137"/>
      <c r="G421" s="127"/>
      <c r="H421" s="143"/>
      <c r="I421" s="143"/>
      <c r="K421" s="6"/>
      <c r="L421" s="6"/>
    </row>
    <row r="422" spans="1:12" x14ac:dyDescent="0.2">
      <c r="A422" s="477"/>
      <c r="B422" s="135"/>
      <c r="C422" s="136"/>
      <c r="D422" s="137"/>
      <c r="E422" s="138"/>
      <c r="F422" s="137"/>
      <c r="G422" s="127"/>
      <c r="H422" s="143"/>
      <c r="I422" s="143"/>
      <c r="K422" s="6"/>
      <c r="L422" s="6"/>
    </row>
    <row r="423" spans="1:12" x14ac:dyDescent="0.2">
      <c r="A423" s="477"/>
      <c r="B423" s="135"/>
      <c r="C423" s="136"/>
      <c r="D423" s="137"/>
      <c r="E423" s="138"/>
      <c r="F423" s="137"/>
      <c r="G423" s="127"/>
      <c r="H423" s="143"/>
      <c r="I423" s="143"/>
      <c r="K423" s="6"/>
      <c r="L423" s="6"/>
    </row>
    <row r="424" spans="1:12" x14ac:dyDescent="0.2">
      <c r="A424" s="477"/>
      <c r="B424" s="135"/>
      <c r="C424" s="136"/>
      <c r="D424" s="137"/>
      <c r="E424" s="138"/>
      <c r="F424" s="137"/>
      <c r="G424" s="127"/>
      <c r="H424" s="143"/>
      <c r="I424" s="143"/>
      <c r="K424" s="6"/>
      <c r="L424" s="6"/>
    </row>
    <row r="425" spans="1:12" x14ac:dyDescent="0.2">
      <c r="A425" s="477"/>
      <c r="B425" s="135"/>
      <c r="C425" s="136"/>
      <c r="D425" s="137"/>
      <c r="E425" s="138"/>
      <c r="F425" s="137"/>
      <c r="G425" s="127"/>
      <c r="H425" s="143"/>
      <c r="I425" s="143"/>
      <c r="K425" s="6"/>
      <c r="L425" s="6"/>
    </row>
    <row r="426" spans="1:12" x14ac:dyDescent="0.2">
      <c r="A426" s="477"/>
      <c r="B426" s="135"/>
      <c r="C426" s="136"/>
      <c r="D426" s="137"/>
      <c r="E426" s="138"/>
      <c r="F426" s="137"/>
      <c r="G426" s="127"/>
      <c r="H426" s="143"/>
      <c r="I426" s="143"/>
      <c r="K426" s="6"/>
      <c r="L426" s="6"/>
    </row>
    <row r="427" spans="1:12" x14ac:dyDescent="0.2">
      <c r="A427" s="477"/>
      <c r="B427" s="135"/>
      <c r="C427" s="136"/>
      <c r="D427" s="137"/>
      <c r="E427" s="138"/>
      <c r="F427" s="137"/>
      <c r="G427" s="127"/>
      <c r="H427" s="143"/>
      <c r="I427" s="143"/>
      <c r="K427" s="6"/>
      <c r="L427" s="6"/>
    </row>
    <row r="428" spans="1:12" x14ac:dyDescent="0.2">
      <c r="A428" s="477"/>
      <c r="B428" s="135"/>
      <c r="C428" s="136"/>
      <c r="D428" s="137"/>
      <c r="E428" s="138"/>
      <c r="F428" s="137"/>
      <c r="G428" s="127"/>
      <c r="H428" s="143"/>
      <c r="I428" s="143"/>
      <c r="K428" s="6"/>
      <c r="L428" s="6"/>
    </row>
    <row r="429" spans="1:12" x14ac:dyDescent="0.2">
      <c r="A429" s="477"/>
      <c r="B429" s="135"/>
      <c r="C429" s="136"/>
      <c r="D429" s="137"/>
      <c r="E429" s="138"/>
      <c r="F429" s="137"/>
      <c r="G429" s="127"/>
      <c r="H429" s="143"/>
      <c r="I429" s="143"/>
      <c r="K429" s="6"/>
      <c r="L429" s="6"/>
    </row>
    <row r="430" spans="1:12" x14ac:dyDescent="0.2">
      <c r="A430" s="477"/>
      <c r="B430" s="135"/>
      <c r="C430" s="136"/>
      <c r="D430" s="137"/>
      <c r="E430" s="138"/>
      <c r="F430" s="137"/>
      <c r="G430" s="127"/>
      <c r="H430" s="143"/>
      <c r="I430" s="143"/>
      <c r="K430" s="6"/>
      <c r="L430" s="6"/>
    </row>
    <row r="431" spans="1:12" x14ac:dyDescent="0.2">
      <c r="A431" s="477"/>
      <c r="B431" s="135"/>
      <c r="C431" s="136"/>
      <c r="D431" s="137"/>
      <c r="E431" s="138"/>
      <c r="F431" s="137"/>
      <c r="G431" s="127"/>
      <c r="H431" s="143"/>
      <c r="I431" s="143"/>
      <c r="K431" s="6"/>
      <c r="L431" s="6"/>
    </row>
    <row r="432" spans="1:12" x14ac:dyDescent="0.2">
      <c r="A432" s="477"/>
      <c r="B432" s="135"/>
      <c r="C432" s="136"/>
      <c r="D432" s="137"/>
      <c r="E432" s="138"/>
      <c r="F432" s="137"/>
      <c r="G432" s="127"/>
      <c r="H432" s="143"/>
      <c r="I432" s="143"/>
      <c r="K432" s="6"/>
      <c r="L432" s="6"/>
    </row>
    <row r="433" spans="1:12" x14ac:dyDescent="0.2">
      <c r="A433" s="477"/>
      <c r="B433" s="135"/>
      <c r="C433" s="136"/>
      <c r="D433" s="137"/>
      <c r="E433" s="138"/>
      <c r="F433" s="137"/>
      <c r="G433" s="127"/>
      <c r="H433" s="143"/>
      <c r="I433" s="143"/>
      <c r="K433" s="6"/>
      <c r="L433" s="6"/>
    </row>
    <row r="434" spans="1:12" x14ac:dyDescent="0.2">
      <c r="A434" s="477"/>
      <c r="B434" s="135"/>
      <c r="C434" s="136"/>
      <c r="D434" s="137"/>
      <c r="E434" s="138"/>
      <c r="F434" s="137"/>
      <c r="G434" s="127"/>
      <c r="H434" s="143"/>
      <c r="I434" s="143"/>
      <c r="K434" s="6"/>
      <c r="L434" s="6"/>
    </row>
    <row r="435" spans="1:12" x14ac:dyDescent="0.2">
      <c r="A435" s="477"/>
      <c r="B435" s="135"/>
      <c r="C435" s="136"/>
      <c r="D435" s="137"/>
      <c r="E435" s="138"/>
      <c r="F435" s="137"/>
      <c r="G435" s="127"/>
      <c r="H435" s="143"/>
      <c r="I435" s="143"/>
      <c r="K435" s="6"/>
      <c r="L435" s="6"/>
    </row>
    <row r="436" spans="1:12" x14ac:dyDescent="0.2">
      <c r="A436" s="477"/>
      <c r="B436" s="135"/>
      <c r="C436" s="136"/>
      <c r="D436" s="137"/>
      <c r="E436" s="138"/>
      <c r="F436" s="137"/>
      <c r="G436" s="127"/>
      <c r="H436" s="143"/>
      <c r="I436" s="143"/>
      <c r="K436" s="6"/>
      <c r="L436" s="6"/>
    </row>
    <row r="437" spans="1:12" x14ac:dyDescent="0.2">
      <c r="A437" s="477"/>
      <c r="B437" s="135"/>
      <c r="C437" s="136"/>
      <c r="D437" s="137"/>
      <c r="E437" s="138"/>
      <c r="F437" s="137"/>
      <c r="G437" s="127"/>
      <c r="H437" s="143"/>
      <c r="I437" s="143"/>
      <c r="K437" s="6"/>
      <c r="L437" s="6"/>
    </row>
    <row r="438" spans="1:12" x14ac:dyDescent="0.2">
      <c r="A438" s="477"/>
      <c r="B438" s="135"/>
      <c r="C438" s="136"/>
      <c r="D438" s="137"/>
      <c r="E438" s="138"/>
      <c r="F438" s="137"/>
      <c r="G438" s="127"/>
      <c r="H438" s="143"/>
      <c r="I438" s="143"/>
      <c r="K438" s="6"/>
      <c r="L438" s="6"/>
    </row>
    <row r="439" spans="1:12" x14ac:dyDescent="0.2">
      <c r="A439" s="477"/>
      <c r="B439" s="135"/>
      <c r="C439" s="136"/>
      <c r="D439" s="137"/>
      <c r="E439" s="138"/>
      <c r="F439" s="137"/>
      <c r="G439" s="127"/>
      <c r="H439" s="143"/>
      <c r="I439" s="143"/>
      <c r="K439" s="6"/>
      <c r="L439" s="6"/>
    </row>
    <row r="440" spans="1:12" x14ac:dyDescent="0.2">
      <c r="A440" s="477"/>
      <c r="B440" s="135"/>
      <c r="C440" s="136"/>
      <c r="D440" s="137"/>
      <c r="E440" s="138"/>
      <c r="F440" s="137"/>
      <c r="G440" s="127"/>
      <c r="H440" s="143"/>
      <c r="I440" s="143"/>
      <c r="K440" s="6"/>
      <c r="L440" s="6"/>
    </row>
    <row r="441" spans="1:12" x14ac:dyDescent="0.2">
      <c r="A441" s="477"/>
      <c r="B441" s="135"/>
      <c r="C441" s="136"/>
      <c r="D441" s="137"/>
      <c r="E441" s="138"/>
      <c r="F441" s="137"/>
      <c r="G441" s="127"/>
      <c r="H441" s="143"/>
      <c r="I441" s="143"/>
      <c r="K441" s="6"/>
      <c r="L441" s="6"/>
    </row>
    <row r="442" spans="1:12" x14ac:dyDescent="0.2">
      <c r="A442" s="477"/>
      <c r="B442" s="135"/>
      <c r="C442" s="136"/>
      <c r="D442" s="137"/>
      <c r="E442" s="138"/>
      <c r="F442" s="137"/>
      <c r="G442" s="127"/>
      <c r="H442" s="143"/>
      <c r="I442" s="143"/>
      <c r="K442" s="6"/>
      <c r="L442" s="6"/>
    </row>
    <row r="443" spans="1:12" x14ac:dyDescent="0.2">
      <c r="A443" s="477"/>
      <c r="B443" s="135"/>
      <c r="C443" s="136"/>
      <c r="D443" s="137"/>
      <c r="E443" s="138"/>
      <c r="F443" s="137"/>
      <c r="G443" s="127"/>
      <c r="H443" s="143"/>
      <c r="I443" s="143"/>
      <c r="K443" s="6"/>
      <c r="L443" s="6"/>
    </row>
    <row r="444" spans="1:12" x14ac:dyDescent="0.2">
      <c r="A444" s="477"/>
      <c r="B444" s="135"/>
      <c r="C444" s="136"/>
      <c r="D444" s="137"/>
      <c r="E444" s="138"/>
      <c r="F444" s="137"/>
      <c r="G444" s="127"/>
      <c r="H444" s="143"/>
      <c r="I444" s="143"/>
      <c r="K444" s="6"/>
      <c r="L444" s="6"/>
    </row>
    <row r="445" spans="1:12" x14ac:dyDescent="0.2">
      <c r="A445" s="477"/>
      <c r="B445" s="135"/>
      <c r="C445" s="136"/>
      <c r="D445" s="137"/>
      <c r="E445" s="138"/>
      <c r="F445" s="137"/>
      <c r="G445" s="127"/>
      <c r="H445" s="143"/>
      <c r="I445" s="143"/>
      <c r="K445" s="6"/>
      <c r="L445" s="6"/>
    </row>
    <row r="446" spans="1:12" x14ac:dyDescent="0.2">
      <c r="A446" s="477"/>
      <c r="B446" s="135"/>
      <c r="C446" s="136"/>
      <c r="D446" s="137"/>
      <c r="E446" s="138"/>
      <c r="F446" s="137"/>
      <c r="G446" s="127"/>
      <c r="H446" s="143"/>
      <c r="I446" s="143"/>
      <c r="K446" s="6"/>
      <c r="L446" s="6"/>
    </row>
    <row r="447" spans="1:12" x14ac:dyDescent="0.2">
      <c r="A447" s="477"/>
      <c r="B447" s="135"/>
      <c r="C447" s="136"/>
      <c r="D447" s="137"/>
      <c r="E447" s="138"/>
      <c r="F447" s="137"/>
      <c r="G447" s="127"/>
      <c r="H447" s="143"/>
      <c r="I447" s="143"/>
      <c r="K447" s="6"/>
      <c r="L447" s="6"/>
    </row>
    <row r="448" spans="1:12" x14ac:dyDescent="0.2">
      <c r="A448" s="477"/>
      <c r="B448" s="135"/>
      <c r="C448" s="136"/>
      <c r="D448" s="137"/>
      <c r="E448" s="138"/>
      <c r="F448" s="137"/>
      <c r="G448" s="127"/>
      <c r="H448" s="143"/>
      <c r="I448" s="143"/>
      <c r="K448" s="6"/>
      <c r="L448" s="6"/>
    </row>
    <row r="449" spans="1:12" x14ac:dyDescent="0.2">
      <c r="A449" s="477"/>
      <c r="B449" s="135"/>
      <c r="C449" s="136"/>
      <c r="D449" s="137"/>
      <c r="E449" s="138"/>
      <c r="F449" s="137"/>
      <c r="G449" s="127"/>
      <c r="H449" s="143"/>
      <c r="I449" s="143"/>
      <c r="K449" s="6"/>
      <c r="L449" s="6"/>
    </row>
    <row r="450" spans="1:12" x14ac:dyDescent="0.2">
      <c r="A450" s="477"/>
      <c r="B450" s="135"/>
      <c r="C450" s="136"/>
      <c r="D450" s="137"/>
      <c r="E450" s="138"/>
      <c r="F450" s="137"/>
      <c r="G450" s="127"/>
      <c r="H450" s="143"/>
      <c r="I450" s="143"/>
      <c r="K450" s="6"/>
      <c r="L450" s="6"/>
    </row>
    <row r="451" spans="1:12" x14ac:dyDescent="0.2">
      <c r="A451" s="477"/>
      <c r="B451" s="135"/>
      <c r="C451" s="136"/>
      <c r="D451" s="137"/>
      <c r="E451" s="138"/>
      <c r="F451" s="137"/>
      <c r="G451" s="127"/>
      <c r="H451" s="143"/>
      <c r="I451" s="143"/>
      <c r="K451" s="6"/>
      <c r="L451" s="6"/>
    </row>
    <row r="452" spans="1:12" x14ac:dyDescent="0.2">
      <c r="A452" s="477"/>
      <c r="B452" s="135"/>
      <c r="C452" s="136"/>
      <c r="D452" s="137"/>
      <c r="E452" s="138"/>
      <c r="F452" s="137"/>
      <c r="G452" s="127"/>
      <c r="H452" s="143"/>
      <c r="I452" s="143"/>
      <c r="K452" s="6"/>
      <c r="L452" s="6"/>
    </row>
    <row r="453" spans="1:12" x14ac:dyDescent="0.2">
      <c r="A453" s="477"/>
      <c r="B453" s="135"/>
      <c r="C453" s="136"/>
      <c r="D453" s="137"/>
      <c r="E453" s="138"/>
      <c r="F453" s="137"/>
      <c r="G453" s="127"/>
      <c r="H453" s="143"/>
      <c r="I453" s="143"/>
      <c r="K453" s="6"/>
      <c r="L453" s="6"/>
    </row>
    <row r="454" spans="1:12" x14ac:dyDescent="0.2">
      <c r="A454" s="477"/>
      <c r="B454" s="135"/>
      <c r="C454" s="136"/>
      <c r="D454" s="137"/>
      <c r="E454" s="138"/>
      <c r="F454" s="137"/>
      <c r="G454" s="127"/>
      <c r="H454" s="143"/>
      <c r="I454" s="143"/>
      <c r="K454" s="6"/>
      <c r="L454" s="6"/>
    </row>
    <row r="455" spans="1:12" x14ac:dyDescent="0.2">
      <c r="A455" s="477"/>
      <c r="B455" s="135"/>
      <c r="C455" s="136"/>
      <c r="D455" s="137"/>
      <c r="E455" s="138"/>
      <c r="F455" s="137"/>
      <c r="G455" s="127"/>
      <c r="H455" s="143"/>
      <c r="I455" s="143"/>
      <c r="K455" s="6"/>
      <c r="L455" s="6"/>
    </row>
    <row r="456" spans="1:12" x14ac:dyDescent="0.2">
      <c r="A456" s="477"/>
      <c r="B456" s="135"/>
      <c r="C456" s="136"/>
      <c r="D456" s="137"/>
      <c r="E456" s="138"/>
      <c r="F456" s="137"/>
      <c r="G456" s="127"/>
      <c r="H456" s="143"/>
      <c r="I456" s="143"/>
      <c r="K456" s="6"/>
      <c r="L456" s="6"/>
    </row>
    <row r="457" spans="1:12" x14ac:dyDescent="0.2">
      <c r="A457" s="477"/>
      <c r="B457" s="135"/>
      <c r="C457" s="136"/>
      <c r="D457" s="137"/>
      <c r="E457" s="138"/>
      <c r="F457" s="137"/>
      <c r="G457" s="127"/>
      <c r="H457" s="143"/>
      <c r="I457" s="143"/>
      <c r="K457" s="6"/>
      <c r="L457" s="6"/>
    </row>
    <row r="458" spans="1:12" x14ac:dyDescent="0.2">
      <c r="A458" s="477"/>
      <c r="B458" s="135"/>
      <c r="C458" s="136"/>
      <c r="D458" s="137"/>
      <c r="E458" s="138"/>
      <c r="F458" s="137"/>
      <c r="G458" s="127"/>
      <c r="H458" s="143"/>
      <c r="I458" s="143"/>
      <c r="K458" s="6"/>
      <c r="L458" s="6"/>
    </row>
    <row r="459" spans="1:12" x14ac:dyDescent="0.2">
      <c r="A459" s="477"/>
      <c r="B459" s="135"/>
      <c r="C459" s="136"/>
      <c r="D459" s="137"/>
      <c r="E459" s="138"/>
      <c r="F459" s="137"/>
      <c r="G459" s="127"/>
      <c r="H459" s="143"/>
      <c r="I459" s="143"/>
      <c r="K459" s="6"/>
      <c r="L459" s="6"/>
    </row>
    <row r="460" spans="1:12" x14ac:dyDescent="0.2">
      <c r="A460" s="477"/>
      <c r="B460" s="135"/>
      <c r="C460" s="136"/>
      <c r="D460" s="137"/>
      <c r="E460" s="138"/>
      <c r="F460" s="137"/>
      <c r="G460" s="127"/>
      <c r="H460" s="143"/>
      <c r="I460" s="143"/>
      <c r="K460" s="6"/>
      <c r="L460" s="6"/>
    </row>
    <row r="461" spans="1:12" x14ac:dyDescent="0.2">
      <c r="A461" s="477"/>
      <c r="B461" s="135"/>
      <c r="C461" s="136"/>
      <c r="D461" s="137"/>
      <c r="E461" s="138"/>
      <c r="F461" s="137"/>
      <c r="G461" s="127"/>
      <c r="H461" s="143"/>
      <c r="I461" s="143"/>
      <c r="K461" s="6"/>
      <c r="L461" s="6"/>
    </row>
    <row r="462" spans="1:12" x14ac:dyDescent="0.2">
      <c r="A462" s="477"/>
      <c r="B462" s="135"/>
      <c r="C462" s="136"/>
      <c r="D462" s="137"/>
      <c r="E462" s="138"/>
      <c r="F462" s="137"/>
      <c r="G462" s="127"/>
      <c r="H462" s="143"/>
      <c r="I462" s="143"/>
      <c r="K462" s="6"/>
      <c r="L462" s="6"/>
    </row>
    <row r="463" spans="1:12" x14ac:dyDescent="0.2">
      <c r="A463" s="477"/>
      <c r="B463" s="135"/>
      <c r="C463" s="136"/>
      <c r="D463" s="137"/>
      <c r="E463" s="138"/>
      <c r="F463" s="137"/>
      <c r="G463" s="127"/>
      <c r="H463" s="143"/>
      <c r="I463" s="143"/>
      <c r="K463" s="6"/>
      <c r="L463" s="6"/>
    </row>
    <row r="464" spans="1:12" x14ac:dyDescent="0.2">
      <c r="A464" s="477"/>
      <c r="B464" s="135"/>
      <c r="C464" s="136"/>
      <c r="D464" s="137"/>
      <c r="E464" s="138"/>
      <c r="F464" s="137"/>
      <c r="G464" s="127"/>
      <c r="H464" s="143"/>
      <c r="I464" s="143"/>
      <c r="K464" s="6"/>
      <c r="L464" s="6"/>
    </row>
    <row r="465" spans="1:12" x14ac:dyDescent="0.2">
      <c r="A465" s="477"/>
      <c r="B465" s="135"/>
      <c r="C465" s="136"/>
      <c r="D465" s="137"/>
      <c r="E465" s="138"/>
      <c r="F465" s="137"/>
      <c r="G465" s="127"/>
      <c r="H465" s="143"/>
      <c r="I465" s="143"/>
      <c r="K465" s="6"/>
      <c r="L465" s="6"/>
    </row>
    <row r="466" spans="1:12" x14ac:dyDescent="0.2">
      <c r="A466" s="477"/>
      <c r="B466" s="135"/>
      <c r="C466" s="136"/>
      <c r="D466" s="137"/>
      <c r="E466" s="138"/>
      <c r="F466" s="137"/>
      <c r="G466" s="127"/>
      <c r="H466" s="143"/>
      <c r="I466" s="143"/>
      <c r="K466" s="6"/>
      <c r="L466" s="6"/>
    </row>
    <row r="467" spans="1:12" x14ac:dyDescent="0.2">
      <c r="A467" s="477"/>
      <c r="B467" s="135"/>
      <c r="C467" s="136"/>
      <c r="D467" s="137"/>
      <c r="E467" s="138"/>
      <c r="F467" s="137"/>
      <c r="G467" s="127"/>
      <c r="H467" s="143"/>
      <c r="I467" s="143"/>
      <c r="K467" s="6"/>
      <c r="L467" s="6"/>
    </row>
    <row r="468" spans="1:12" x14ac:dyDescent="0.2">
      <c r="A468" s="477"/>
      <c r="B468" s="135"/>
      <c r="C468" s="136"/>
      <c r="D468" s="137"/>
      <c r="E468" s="138"/>
      <c r="F468" s="137"/>
      <c r="G468" s="127"/>
      <c r="H468" s="143"/>
      <c r="I468" s="143"/>
      <c r="K468" s="6"/>
      <c r="L468" s="6"/>
    </row>
    <row r="469" spans="1:12" x14ac:dyDescent="0.2">
      <c r="A469" s="477"/>
      <c r="B469" s="135"/>
      <c r="C469" s="136"/>
      <c r="D469" s="137"/>
      <c r="E469" s="138"/>
      <c r="F469" s="137"/>
      <c r="G469" s="127"/>
      <c r="H469" s="143"/>
      <c r="I469" s="143"/>
      <c r="K469" s="6"/>
      <c r="L469" s="6"/>
    </row>
    <row r="470" spans="1:12" x14ac:dyDescent="0.2">
      <c r="A470" s="477"/>
      <c r="B470" s="135"/>
      <c r="C470" s="136"/>
      <c r="D470" s="137"/>
      <c r="E470" s="138"/>
      <c r="F470" s="137"/>
      <c r="G470" s="127"/>
      <c r="H470" s="143"/>
      <c r="I470" s="143"/>
      <c r="K470" s="6"/>
      <c r="L470" s="6"/>
    </row>
    <row r="471" spans="1:12" x14ac:dyDescent="0.2">
      <c r="A471" s="477"/>
      <c r="B471" s="135"/>
      <c r="C471" s="136"/>
      <c r="D471" s="137"/>
      <c r="E471" s="138"/>
      <c r="F471" s="137"/>
      <c r="G471" s="127"/>
      <c r="H471" s="143"/>
      <c r="I471" s="143"/>
      <c r="K471" s="6"/>
      <c r="L471" s="6"/>
    </row>
    <row r="472" spans="1:12" x14ac:dyDescent="0.2">
      <c r="A472" s="477"/>
      <c r="B472" s="135"/>
      <c r="C472" s="136"/>
      <c r="D472" s="137"/>
      <c r="E472" s="138"/>
      <c r="F472" s="137"/>
      <c r="G472" s="127"/>
      <c r="H472" s="143"/>
      <c r="I472" s="143"/>
      <c r="K472" s="6"/>
      <c r="L472" s="6"/>
    </row>
    <row r="473" spans="1:12" x14ac:dyDescent="0.2">
      <c r="A473" s="477"/>
      <c r="B473" s="135"/>
      <c r="C473" s="136"/>
      <c r="D473" s="137"/>
      <c r="E473" s="138"/>
      <c r="F473" s="137"/>
      <c r="G473" s="127"/>
      <c r="H473" s="143"/>
      <c r="I473" s="143"/>
      <c r="K473" s="6"/>
      <c r="L473" s="6"/>
    </row>
    <row r="474" spans="1:12" x14ac:dyDescent="0.2">
      <c r="A474" s="477"/>
      <c r="B474" s="135"/>
      <c r="C474" s="136"/>
      <c r="D474" s="137"/>
      <c r="E474" s="138"/>
      <c r="F474" s="137"/>
      <c r="G474" s="127"/>
      <c r="H474" s="143"/>
      <c r="I474" s="143"/>
      <c r="K474" s="6"/>
      <c r="L474" s="6"/>
    </row>
    <row r="475" spans="1:12" x14ac:dyDescent="0.2">
      <c r="A475" s="477"/>
      <c r="B475" s="135"/>
      <c r="C475" s="136"/>
      <c r="D475" s="137"/>
      <c r="E475" s="138"/>
      <c r="F475" s="137"/>
      <c r="G475" s="127"/>
      <c r="H475" s="143"/>
      <c r="I475" s="143"/>
      <c r="K475" s="6"/>
      <c r="L475" s="6"/>
    </row>
    <row r="476" spans="1:12" x14ac:dyDescent="0.2">
      <c r="A476" s="477"/>
      <c r="B476" s="135"/>
      <c r="C476" s="136"/>
      <c r="D476" s="137"/>
      <c r="E476" s="138"/>
      <c r="F476" s="137"/>
      <c r="G476" s="127"/>
      <c r="H476" s="143"/>
      <c r="I476" s="143"/>
      <c r="K476" s="6"/>
      <c r="L476" s="6"/>
    </row>
    <row r="477" spans="1:12" x14ac:dyDescent="0.2">
      <c r="A477" s="477"/>
      <c r="B477" s="135"/>
      <c r="C477" s="136"/>
      <c r="D477" s="137"/>
      <c r="E477" s="138"/>
      <c r="F477" s="137"/>
      <c r="G477" s="127"/>
      <c r="H477" s="143"/>
      <c r="I477" s="143"/>
      <c r="K477" s="6"/>
      <c r="L477" s="6"/>
    </row>
    <row r="478" spans="1:12" x14ac:dyDescent="0.2">
      <c r="A478" s="477"/>
      <c r="B478" s="135"/>
      <c r="C478" s="136"/>
      <c r="D478" s="137"/>
      <c r="E478" s="138"/>
      <c r="F478" s="137"/>
      <c r="G478" s="127"/>
      <c r="H478" s="143"/>
      <c r="I478" s="143"/>
      <c r="K478" s="6"/>
      <c r="L478" s="6"/>
    </row>
    <row r="479" spans="1:12" x14ac:dyDescent="0.2">
      <c r="A479" s="477"/>
      <c r="B479" s="135"/>
      <c r="C479" s="136"/>
      <c r="D479" s="137"/>
      <c r="E479" s="138"/>
      <c r="F479" s="137"/>
      <c r="G479" s="127"/>
      <c r="H479" s="143"/>
      <c r="I479" s="143"/>
      <c r="K479" s="6"/>
      <c r="L479" s="6"/>
    </row>
    <row r="480" spans="1:12" x14ac:dyDescent="0.2">
      <c r="A480" s="477"/>
      <c r="B480" s="135"/>
      <c r="C480" s="136"/>
      <c r="D480" s="137"/>
      <c r="E480" s="138"/>
      <c r="F480" s="137"/>
      <c r="G480" s="127"/>
      <c r="H480" s="143"/>
      <c r="I480" s="143"/>
      <c r="K480" s="6"/>
      <c r="L480" s="6"/>
    </row>
    <row r="481" spans="1:12" x14ac:dyDescent="0.2">
      <c r="A481" s="477"/>
      <c r="B481" s="135"/>
      <c r="C481" s="136"/>
      <c r="D481" s="137"/>
      <c r="E481" s="138"/>
      <c r="F481" s="137"/>
      <c r="G481" s="127"/>
      <c r="H481" s="143"/>
      <c r="I481" s="143"/>
      <c r="K481" s="6"/>
      <c r="L481" s="6"/>
    </row>
    <row r="482" spans="1:12" x14ac:dyDescent="0.2">
      <c r="A482" s="477"/>
      <c r="B482" s="135"/>
      <c r="C482" s="136"/>
      <c r="D482" s="137"/>
      <c r="E482" s="138"/>
      <c r="F482" s="137"/>
      <c r="G482" s="127"/>
      <c r="H482" s="143"/>
      <c r="I482" s="143"/>
      <c r="K482" s="6"/>
      <c r="L482" s="6"/>
    </row>
    <row r="483" spans="1:12" x14ac:dyDescent="0.2">
      <c r="A483" s="477"/>
      <c r="B483" s="135"/>
      <c r="C483" s="136"/>
      <c r="D483" s="137"/>
      <c r="E483" s="138"/>
      <c r="F483" s="137"/>
      <c r="G483" s="127"/>
      <c r="H483" s="143"/>
      <c r="I483" s="143"/>
      <c r="K483" s="6"/>
      <c r="L483" s="6"/>
    </row>
    <row r="484" spans="1:12" x14ac:dyDescent="0.2">
      <c r="A484" s="477"/>
      <c r="B484" s="135"/>
      <c r="C484" s="136"/>
      <c r="D484" s="137"/>
      <c r="E484" s="138"/>
      <c r="F484" s="137"/>
      <c r="G484" s="127"/>
      <c r="H484" s="143"/>
      <c r="I484" s="143"/>
      <c r="K484" s="6"/>
      <c r="L484" s="6"/>
    </row>
    <row r="485" spans="1:12" x14ac:dyDescent="0.2">
      <c r="A485" s="477"/>
      <c r="B485" s="135"/>
      <c r="C485" s="136"/>
      <c r="D485" s="137"/>
      <c r="E485" s="138"/>
      <c r="F485" s="137"/>
      <c r="G485" s="127"/>
      <c r="H485" s="143"/>
      <c r="I485" s="143"/>
      <c r="K485" s="6"/>
      <c r="L485" s="6"/>
    </row>
    <row r="486" spans="1:12" x14ac:dyDescent="0.2">
      <c r="A486" s="477"/>
      <c r="B486" s="135"/>
      <c r="C486" s="136"/>
      <c r="D486" s="137"/>
      <c r="E486" s="138"/>
      <c r="F486" s="137"/>
      <c r="G486" s="127"/>
      <c r="H486" s="143"/>
      <c r="I486" s="143"/>
      <c r="K486" s="6"/>
      <c r="L486" s="6"/>
    </row>
    <row r="487" spans="1:12" x14ac:dyDescent="0.2">
      <c r="A487" s="477"/>
      <c r="B487" s="135"/>
      <c r="C487" s="136"/>
      <c r="D487" s="137"/>
      <c r="E487" s="138"/>
      <c r="F487" s="137"/>
      <c r="G487" s="127"/>
      <c r="H487" s="143"/>
      <c r="I487" s="143"/>
      <c r="K487" s="6"/>
      <c r="L487" s="6"/>
    </row>
    <row r="488" spans="1:12" x14ac:dyDescent="0.2">
      <c r="A488" s="477"/>
      <c r="B488" s="135"/>
      <c r="C488" s="136"/>
      <c r="D488" s="137"/>
      <c r="E488" s="138"/>
      <c r="F488" s="137"/>
      <c r="G488" s="127"/>
      <c r="H488" s="143"/>
      <c r="I488" s="143"/>
      <c r="K488" s="6"/>
      <c r="L488" s="6"/>
    </row>
    <row r="489" spans="1:12" x14ac:dyDescent="0.2">
      <c r="A489" s="477"/>
      <c r="B489" s="135"/>
      <c r="C489" s="136"/>
      <c r="D489" s="137"/>
      <c r="E489" s="138"/>
      <c r="F489" s="137"/>
      <c r="G489" s="127"/>
      <c r="H489" s="143"/>
      <c r="I489" s="143"/>
      <c r="K489" s="6"/>
      <c r="L489" s="6"/>
    </row>
    <row r="490" spans="1:12" x14ac:dyDescent="0.2">
      <c r="A490" s="477"/>
      <c r="B490" s="135"/>
      <c r="C490" s="136"/>
      <c r="D490" s="137"/>
      <c r="E490" s="138"/>
      <c r="F490" s="137"/>
      <c r="G490" s="127"/>
      <c r="H490" s="143"/>
      <c r="I490" s="143"/>
      <c r="K490" s="6"/>
      <c r="L490" s="6"/>
    </row>
    <row r="491" spans="1:12" x14ac:dyDescent="0.2">
      <c r="A491" s="477"/>
      <c r="B491" s="135"/>
      <c r="C491" s="136"/>
      <c r="D491" s="137"/>
      <c r="E491" s="138"/>
      <c r="F491" s="137"/>
      <c r="G491" s="127"/>
      <c r="H491" s="143"/>
      <c r="I491" s="143"/>
      <c r="K491" s="6"/>
      <c r="L491" s="6"/>
    </row>
    <row r="492" spans="1:12" x14ac:dyDescent="0.2">
      <c r="A492" s="477"/>
      <c r="B492" s="135"/>
      <c r="C492" s="136"/>
      <c r="D492" s="137"/>
      <c r="E492" s="138"/>
      <c r="F492" s="137"/>
      <c r="G492" s="127"/>
      <c r="H492" s="143"/>
      <c r="I492" s="143"/>
      <c r="K492" s="6"/>
      <c r="L492" s="6"/>
    </row>
    <row r="493" spans="1:12" x14ac:dyDescent="0.2">
      <c r="A493" s="477"/>
      <c r="B493" s="135"/>
      <c r="C493" s="136"/>
      <c r="D493" s="137"/>
      <c r="E493" s="138"/>
      <c r="F493" s="137"/>
      <c r="G493" s="127"/>
      <c r="H493" s="143"/>
      <c r="I493" s="143"/>
      <c r="K493" s="6"/>
      <c r="L493" s="6"/>
    </row>
    <row r="494" spans="1:12" x14ac:dyDescent="0.2">
      <c r="A494" s="477"/>
      <c r="B494" s="135"/>
      <c r="C494" s="136"/>
      <c r="D494" s="137"/>
      <c r="E494" s="138"/>
      <c r="F494" s="137"/>
      <c r="G494" s="127"/>
      <c r="H494" s="143"/>
      <c r="I494" s="143"/>
      <c r="K494" s="6"/>
      <c r="L494" s="6"/>
    </row>
    <row r="495" spans="1:12" x14ac:dyDescent="0.2">
      <c r="A495" s="477"/>
      <c r="B495" s="135"/>
      <c r="C495" s="136"/>
      <c r="D495" s="137"/>
      <c r="E495" s="138"/>
      <c r="F495" s="137"/>
      <c r="G495" s="127"/>
      <c r="H495" s="143"/>
      <c r="I495" s="143"/>
      <c r="K495" s="6"/>
      <c r="L495" s="6"/>
    </row>
    <row r="496" spans="1:12" x14ac:dyDescent="0.2">
      <c r="A496" s="477"/>
      <c r="B496" s="135"/>
      <c r="C496" s="136"/>
      <c r="D496" s="137"/>
      <c r="E496" s="138"/>
      <c r="F496" s="137"/>
      <c r="G496" s="127"/>
      <c r="H496" s="143"/>
      <c r="I496" s="143"/>
      <c r="K496" s="6"/>
      <c r="L496" s="6"/>
    </row>
    <row r="497" spans="1:12" x14ac:dyDescent="0.2">
      <c r="A497" s="477"/>
      <c r="B497" s="135"/>
      <c r="C497" s="136"/>
      <c r="D497" s="137"/>
      <c r="E497" s="138"/>
      <c r="F497" s="137"/>
      <c r="G497" s="127"/>
      <c r="H497" s="143"/>
      <c r="I497" s="143"/>
      <c r="K497" s="6"/>
      <c r="L497" s="6"/>
    </row>
    <row r="498" spans="1:12" x14ac:dyDescent="0.2">
      <c r="A498" s="477"/>
      <c r="B498" s="135"/>
      <c r="C498" s="136"/>
      <c r="D498" s="137"/>
      <c r="E498" s="138"/>
      <c r="F498" s="137"/>
      <c r="G498" s="127"/>
      <c r="H498" s="143"/>
      <c r="I498" s="143"/>
      <c r="K498" s="6"/>
      <c r="L498" s="6"/>
    </row>
    <row r="499" spans="1:12" x14ac:dyDescent="0.2">
      <c r="A499" s="477"/>
      <c r="B499" s="135"/>
      <c r="C499" s="136"/>
      <c r="D499" s="137"/>
      <c r="E499" s="138"/>
      <c r="F499" s="137"/>
      <c r="G499" s="127"/>
      <c r="H499" s="143"/>
      <c r="I499" s="143"/>
      <c r="K499" s="6"/>
      <c r="L499" s="6"/>
    </row>
    <row r="500" spans="1:12" x14ac:dyDescent="0.2">
      <c r="A500" s="477"/>
      <c r="B500" s="135"/>
      <c r="C500" s="136"/>
      <c r="D500" s="137"/>
      <c r="E500" s="138"/>
      <c r="F500" s="137"/>
      <c r="G500" s="127"/>
      <c r="H500" s="143"/>
      <c r="I500" s="143"/>
      <c r="K500" s="6"/>
      <c r="L500" s="6"/>
    </row>
    <row r="501" spans="1:12" x14ac:dyDescent="0.2">
      <c r="A501" s="477"/>
      <c r="B501" s="135"/>
      <c r="C501" s="136"/>
      <c r="D501" s="137"/>
      <c r="E501" s="138"/>
      <c r="F501" s="137"/>
      <c r="G501" s="127"/>
      <c r="H501" s="143"/>
      <c r="I501" s="143"/>
      <c r="K501" s="6"/>
      <c r="L501" s="6"/>
    </row>
    <row r="502" spans="1:12" x14ac:dyDescent="0.2">
      <c r="A502" s="477"/>
      <c r="B502" s="135"/>
      <c r="C502" s="136"/>
      <c r="D502" s="137"/>
      <c r="E502" s="138"/>
      <c r="F502" s="137"/>
      <c r="G502" s="127"/>
      <c r="H502" s="143"/>
      <c r="I502" s="143"/>
      <c r="K502" s="6"/>
      <c r="L502" s="6"/>
    </row>
    <row r="503" spans="1:12" x14ac:dyDescent="0.2">
      <c r="A503" s="477"/>
      <c r="B503" s="135"/>
      <c r="C503" s="136"/>
      <c r="D503" s="137"/>
      <c r="E503" s="138"/>
      <c r="F503" s="137"/>
      <c r="G503" s="127"/>
      <c r="H503" s="143"/>
      <c r="I503" s="143"/>
      <c r="K503" s="6"/>
      <c r="L503" s="6"/>
    </row>
    <row r="504" spans="1:12" x14ac:dyDescent="0.2">
      <c r="A504" s="477"/>
      <c r="B504" s="135"/>
      <c r="C504" s="136"/>
      <c r="D504" s="137"/>
      <c r="E504" s="138"/>
      <c r="F504" s="137"/>
      <c r="G504" s="127"/>
      <c r="H504" s="143"/>
      <c r="I504" s="143"/>
      <c r="K504" s="6"/>
      <c r="L504" s="6"/>
    </row>
    <row r="505" spans="1:12" x14ac:dyDescent="0.2">
      <c r="A505" s="477"/>
      <c r="B505" s="135"/>
      <c r="C505" s="136"/>
      <c r="D505" s="137"/>
      <c r="E505" s="138"/>
      <c r="F505" s="137"/>
      <c r="G505" s="127"/>
      <c r="H505" s="143"/>
      <c r="I505" s="143"/>
      <c r="K505" s="6"/>
      <c r="L505" s="6"/>
    </row>
    <row r="506" spans="1:12" x14ac:dyDescent="0.2">
      <c r="A506" s="477"/>
      <c r="B506" s="135"/>
      <c r="C506" s="136"/>
      <c r="D506" s="137"/>
      <c r="E506" s="138"/>
      <c r="F506" s="137"/>
      <c r="G506" s="127"/>
      <c r="H506" s="143"/>
      <c r="I506" s="143"/>
      <c r="K506" s="6"/>
      <c r="L506" s="6"/>
    </row>
    <row r="507" spans="1:12" x14ac:dyDescent="0.2">
      <c r="A507" s="477"/>
      <c r="B507" s="135"/>
      <c r="C507" s="136"/>
      <c r="D507" s="137"/>
      <c r="E507" s="138"/>
      <c r="F507" s="137"/>
      <c r="G507" s="127"/>
      <c r="H507" s="143"/>
      <c r="I507" s="143"/>
      <c r="K507" s="6"/>
      <c r="L507" s="6"/>
    </row>
    <row r="508" spans="1:12" x14ac:dyDescent="0.2">
      <c r="A508" s="477"/>
      <c r="B508" s="135"/>
      <c r="C508" s="136"/>
      <c r="D508" s="137"/>
      <c r="E508" s="138"/>
      <c r="F508" s="137"/>
      <c r="G508" s="127"/>
      <c r="H508" s="143"/>
      <c r="I508" s="143"/>
      <c r="K508" s="6"/>
      <c r="L508" s="6"/>
    </row>
    <row r="509" spans="1:12" x14ac:dyDescent="0.2">
      <c r="A509" s="477"/>
      <c r="B509" s="135"/>
      <c r="C509" s="136"/>
      <c r="D509" s="137"/>
      <c r="E509" s="138"/>
      <c r="F509" s="137"/>
      <c r="G509" s="127"/>
      <c r="H509" s="143"/>
      <c r="I509" s="143"/>
      <c r="K509" s="6"/>
      <c r="L509" s="6"/>
    </row>
    <row r="510" spans="1:12" x14ac:dyDescent="0.2">
      <c r="A510" s="477"/>
      <c r="B510" s="135"/>
      <c r="C510" s="136"/>
      <c r="D510" s="137"/>
      <c r="E510" s="138"/>
      <c r="F510" s="137"/>
      <c r="G510" s="127"/>
      <c r="H510" s="143"/>
      <c r="I510" s="143"/>
      <c r="K510" s="6"/>
      <c r="L510" s="6"/>
    </row>
    <row r="511" spans="1:12" x14ac:dyDescent="0.2">
      <c r="A511" s="477"/>
      <c r="B511" s="135"/>
      <c r="C511" s="136"/>
      <c r="D511" s="137"/>
      <c r="E511" s="138"/>
      <c r="F511" s="137"/>
      <c r="G511" s="127"/>
      <c r="H511" s="143"/>
      <c r="I511" s="143"/>
      <c r="K511" s="6"/>
      <c r="L511" s="6"/>
    </row>
    <row r="512" spans="1:12" x14ac:dyDescent="0.2">
      <c r="A512" s="477"/>
      <c r="B512" s="135"/>
      <c r="C512" s="136"/>
      <c r="D512" s="137"/>
      <c r="E512" s="138"/>
      <c r="F512" s="137"/>
      <c r="G512" s="127"/>
      <c r="H512" s="143"/>
      <c r="I512" s="143"/>
      <c r="K512" s="6"/>
      <c r="L512" s="6"/>
    </row>
    <row r="513" spans="1:12" x14ac:dyDescent="0.2">
      <c r="A513" s="477"/>
      <c r="B513" s="135"/>
      <c r="C513" s="136"/>
      <c r="D513" s="137"/>
      <c r="E513" s="138"/>
      <c r="F513" s="137"/>
      <c r="G513" s="127"/>
      <c r="H513" s="143"/>
      <c r="I513" s="143"/>
      <c r="K513" s="6"/>
      <c r="L513" s="6"/>
    </row>
    <row r="514" spans="1:12" x14ac:dyDescent="0.2">
      <c r="A514" s="477"/>
      <c r="B514" s="135"/>
      <c r="C514" s="136"/>
      <c r="D514" s="137"/>
      <c r="E514" s="138"/>
      <c r="F514" s="137"/>
      <c r="G514" s="127"/>
      <c r="H514" s="143"/>
      <c r="I514" s="143"/>
      <c r="K514" s="6"/>
      <c r="L514" s="6"/>
    </row>
    <row r="515" spans="1:12" x14ac:dyDescent="0.2">
      <c r="A515" s="477"/>
      <c r="B515" s="135"/>
      <c r="C515" s="136"/>
      <c r="D515" s="137"/>
      <c r="E515" s="138"/>
      <c r="F515" s="137"/>
      <c r="G515" s="127"/>
      <c r="H515" s="143"/>
      <c r="I515" s="143"/>
      <c r="K515" s="6"/>
      <c r="L515" s="6"/>
    </row>
    <row r="516" spans="1:12" x14ac:dyDescent="0.2">
      <c r="A516" s="477"/>
      <c r="B516" s="135"/>
      <c r="C516" s="136"/>
      <c r="D516" s="137"/>
      <c r="E516" s="138"/>
      <c r="F516" s="137"/>
      <c r="G516" s="127"/>
      <c r="H516" s="143"/>
      <c r="I516" s="143"/>
      <c r="K516" s="6"/>
      <c r="L516" s="6"/>
    </row>
    <row r="517" spans="1:12" x14ac:dyDescent="0.2">
      <c r="A517" s="477"/>
      <c r="B517" s="135"/>
      <c r="C517" s="136"/>
      <c r="D517" s="137"/>
      <c r="E517" s="138"/>
      <c r="F517" s="137"/>
      <c r="G517" s="127"/>
      <c r="H517" s="143"/>
      <c r="I517" s="143"/>
      <c r="K517" s="6"/>
      <c r="L517" s="6"/>
    </row>
    <row r="518" spans="1:12" x14ac:dyDescent="0.2">
      <c r="A518" s="477"/>
      <c r="B518" s="135"/>
      <c r="C518" s="136"/>
      <c r="D518" s="137"/>
      <c r="E518" s="138"/>
      <c r="F518" s="137"/>
      <c r="G518" s="127"/>
      <c r="H518" s="143"/>
      <c r="I518" s="143"/>
      <c r="K518" s="6"/>
      <c r="L518" s="6"/>
    </row>
    <row r="519" spans="1:12" x14ac:dyDescent="0.2">
      <c r="A519" s="477"/>
      <c r="B519" s="135"/>
      <c r="C519" s="136"/>
      <c r="D519" s="137"/>
      <c r="E519" s="138"/>
      <c r="F519" s="137"/>
      <c r="G519" s="127"/>
      <c r="H519" s="143"/>
      <c r="I519" s="143"/>
      <c r="K519" s="6"/>
      <c r="L519" s="6"/>
    </row>
    <row r="520" spans="1:12" x14ac:dyDescent="0.2">
      <c r="A520" s="477"/>
      <c r="B520" s="135"/>
      <c r="C520" s="136"/>
      <c r="D520" s="137"/>
      <c r="E520" s="138"/>
      <c r="F520" s="137"/>
      <c r="G520" s="127"/>
      <c r="H520" s="143"/>
      <c r="I520" s="143"/>
      <c r="K520" s="6"/>
      <c r="L520" s="6"/>
    </row>
    <row r="521" spans="1:12" x14ac:dyDescent="0.2">
      <c r="A521" s="477"/>
      <c r="B521" s="135"/>
      <c r="C521" s="136"/>
      <c r="D521" s="137"/>
      <c r="E521" s="138"/>
      <c r="F521" s="137"/>
      <c r="G521" s="127"/>
      <c r="H521" s="143"/>
      <c r="I521" s="143"/>
      <c r="K521" s="6"/>
      <c r="L521" s="6"/>
    </row>
    <row r="522" spans="1:12" x14ac:dyDescent="0.2">
      <c r="A522" s="477"/>
      <c r="B522" s="135"/>
      <c r="C522" s="136"/>
      <c r="D522" s="137"/>
      <c r="E522" s="138"/>
      <c r="F522" s="137"/>
      <c r="G522" s="127"/>
      <c r="H522" s="143"/>
      <c r="I522" s="143"/>
      <c r="K522" s="6"/>
      <c r="L522" s="6"/>
    </row>
    <row r="523" spans="1:12" x14ac:dyDescent="0.2">
      <c r="A523" s="477"/>
      <c r="B523" s="135"/>
      <c r="C523" s="136"/>
      <c r="D523" s="137"/>
      <c r="E523" s="138"/>
      <c r="F523" s="137"/>
      <c r="G523" s="127"/>
      <c r="H523" s="143"/>
      <c r="I523" s="143"/>
      <c r="K523" s="6"/>
      <c r="L523" s="6"/>
    </row>
    <row r="524" spans="1:12" x14ac:dyDescent="0.2">
      <c r="A524" s="477"/>
      <c r="B524" s="135"/>
      <c r="C524" s="136"/>
      <c r="D524" s="137"/>
      <c r="E524" s="138"/>
      <c r="F524" s="137"/>
      <c r="G524" s="127"/>
      <c r="H524" s="143"/>
      <c r="I524" s="143"/>
      <c r="K524" s="6"/>
      <c r="L524" s="6"/>
    </row>
    <row r="525" spans="1:12" x14ac:dyDescent="0.2">
      <c r="A525" s="477"/>
      <c r="B525" s="135"/>
      <c r="C525" s="136"/>
      <c r="D525" s="137"/>
      <c r="E525" s="138"/>
      <c r="F525" s="137"/>
      <c r="G525" s="127"/>
      <c r="H525" s="143"/>
      <c r="I525" s="143"/>
      <c r="K525" s="6"/>
      <c r="L525" s="6"/>
    </row>
    <row r="526" spans="1:12" x14ac:dyDescent="0.2">
      <c r="A526" s="477"/>
      <c r="B526" s="135"/>
      <c r="C526" s="136"/>
      <c r="D526" s="137"/>
      <c r="E526" s="138"/>
      <c r="F526" s="137"/>
      <c r="G526" s="127"/>
      <c r="H526" s="143"/>
      <c r="I526" s="143"/>
      <c r="K526" s="6"/>
      <c r="L526" s="6"/>
    </row>
    <row r="527" spans="1:12" x14ac:dyDescent="0.2">
      <c r="A527" s="477"/>
      <c r="B527" s="135"/>
      <c r="C527" s="136"/>
      <c r="D527" s="137"/>
      <c r="E527" s="138"/>
      <c r="F527" s="137"/>
      <c r="G527" s="127"/>
      <c r="H527" s="143"/>
      <c r="I527" s="143"/>
      <c r="K527" s="6"/>
      <c r="L527" s="6"/>
    </row>
    <row r="528" spans="1:12" x14ac:dyDescent="0.2">
      <c r="A528" s="477"/>
      <c r="B528" s="135"/>
      <c r="C528" s="136"/>
      <c r="D528" s="137"/>
      <c r="E528" s="138"/>
      <c r="F528" s="137"/>
      <c r="G528" s="127"/>
      <c r="H528" s="143"/>
      <c r="I528" s="143"/>
      <c r="K528" s="6"/>
      <c r="L528" s="6"/>
    </row>
    <row r="529" spans="1:12" x14ac:dyDescent="0.2">
      <c r="A529" s="477"/>
      <c r="B529" s="135"/>
      <c r="C529" s="136"/>
      <c r="D529" s="137"/>
      <c r="E529" s="138"/>
      <c r="F529" s="137"/>
      <c r="G529" s="127"/>
      <c r="H529" s="143"/>
      <c r="I529" s="143"/>
      <c r="K529" s="6"/>
      <c r="L529" s="6"/>
    </row>
    <row r="530" spans="1:12" x14ac:dyDescent="0.2">
      <c r="A530" s="477"/>
      <c r="B530" s="135"/>
      <c r="C530" s="136"/>
      <c r="D530" s="137"/>
      <c r="E530" s="138"/>
      <c r="F530" s="137"/>
      <c r="G530" s="127"/>
      <c r="H530" s="143"/>
      <c r="I530" s="143"/>
      <c r="K530" s="6"/>
      <c r="L530" s="6"/>
    </row>
    <row r="531" spans="1:12" x14ac:dyDescent="0.2">
      <c r="A531" s="477"/>
      <c r="B531" s="135"/>
      <c r="C531" s="136"/>
      <c r="D531" s="137"/>
      <c r="E531" s="138"/>
      <c r="F531" s="137"/>
      <c r="G531" s="127"/>
      <c r="H531" s="143"/>
      <c r="I531" s="143"/>
      <c r="K531" s="6"/>
      <c r="L531" s="6"/>
    </row>
    <row r="532" spans="1:12" x14ac:dyDescent="0.2">
      <c r="A532" s="477"/>
      <c r="B532" s="135"/>
      <c r="C532" s="136"/>
      <c r="D532" s="137"/>
      <c r="E532" s="138"/>
      <c r="F532" s="137"/>
      <c r="G532" s="127"/>
      <c r="H532" s="143"/>
      <c r="I532" s="143"/>
      <c r="K532" s="6"/>
      <c r="L532" s="6"/>
    </row>
    <row r="533" spans="1:12" x14ac:dyDescent="0.2">
      <c r="A533" s="477"/>
      <c r="B533" s="135"/>
      <c r="C533" s="136"/>
      <c r="D533" s="137"/>
      <c r="E533" s="138"/>
      <c r="F533" s="137"/>
      <c r="G533" s="127"/>
      <c r="H533" s="143"/>
      <c r="I533" s="143"/>
      <c r="K533" s="6"/>
      <c r="L533" s="6"/>
    </row>
    <row r="534" spans="1:12" x14ac:dyDescent="0.2">
      <c r="A534" s="477"/>
      <c r="B534" s="135"/>
      <c r="C534" s="136"/>
      <c r="D534" s="137"/>
      <c r="E534" s="138"/>
      <c r="F534" s="137"/>
      <c r="G534" s="127"/>
      <c r="H534" s="143"/>
      <c r="I534" s="143"/>
      <c r="K534" s="6"/>
      <c r="L534" s="6"/>
    </row>
    <row r="535" spans="1:12" x14ac:dyDescent="0.2">
      <c r="A535" s="477"/>
      <c r="B535" s="135"/>
      <c r="C535" s="136"/>
      <c r="D535" s="137"/>
      <c r="E535" s="138"/>
      <c r="F535" s="137"/>
      <c r="G535" s="127"/>
      <c r="H535" s="143"/>
      <c r="I535" s="143"/>
      <c r="K535" s="6"/>
      <c r="L535" s="6"/>
    </row>
    <row r="536" spans="1:12" x14ac:dyDescent="0.2">
      <c r="A536" s="477"/>
      <c r="B536" s="135"/>
      <c r="C536" s="136"/>
      <c r="D536" s="137"/>
      <c r="E536" s="138"/>
      <c r="F536" s="137"/>
      <c r="G536" s="127"/>
      <c r="H536" s="143"/>
      <c r="I536" s="143"/>
      <c r="K536" s="6"/>
      <c r="L536" s="6"/>
    </row>
    <row r="537" spans="1:12" x14ac:dyDescent="0.2">
      <c r="A537" s="477"/>
      <c r="B537" s="135"/>
      <c r="C537" s="136"/>
      <c r="D537" s="137"/>
      <c r="E537" s="138"/>
      <c r="F537" s="137"/>
      <c r="G537" s="127"/>
      <c r="H537" s="143"/>
      <c r="I537" s="143"/>
      <c r="K537" s="6"/>
      <c r="L537" s="6"/>
    </row>
    <row r="538" spans="1:12" x14ac:dyDescent="0.2">
      <c r="A538" s="477"/>
      <c r="B538" s="135"/>
      <c r="C538" s="136"/>
      <c r="D538" s="137"/>
      <c r="E538" s="138"/>
      <c r="F538" s="137"/>
      <c r="G538" s="127"/>
      <c r="H538" s="143"/>
      <c r="I538" s="143"/>
      <c r="K538" s="6"/>
      <c r="L538" s="6"/>
    </row>
    <row r="539" spans="1:12" x14ac:dyDescent="0.2">
      <c r="A539" s="477"/>
      <c r="B539" s="135"/>
      <c r="C539" s="136"/>
      <c r="D539" s="137"/>
      <c r="E539" s="138"/>
      <c r="F539" s="137"/>
      <c r="G539" s="127"/>
      <c r="H539" s="143"/>
      <c r="I539" s="143"/>
      <c r="K539" s="6"/>
      <c r="L539" s="6"/>
    </row>
    <row r="540" spans="1:12" x14ac:dyDescent="0.2">
      <c r="A540" s="477"/>
      <c r="B540" s="135"/>
      <c r="C540" s="136"/>
      <c r="D540" s="137"/>
      <c r="E540" s="138"/>
      <c r="F540" s="137"/>
      <c r="G540" s="127"/>
      <c r="H540" s="143"/>
      <c r="I540" s="143"/>
      <c r="K540" s="6"/>
      <c r="L540" s="6"/>
    </row>
    <row r="541" spans="1:12" x14ac:dyDescent="0.2">
      <c r="A541" s="477"/>
      <c r="B541" s="135"/>
      <c r="C541" s="136"/>
      <c r="D541" s="137"/>
      <c r="E541" s="138"/>
      <c r="F541" s="137"/>
      <c r="G541" s="127"/>
      <c r="H541" s="143"/>
      <c r="I541" s="143"/>
      <c r="K541" s="6"/>
      <c r="L541" s="6"/>
    </row>
    <row r="542" spans="1:12" x14ac:dyDescent="0.2">
      <c r="A542" s="477"/>
      <c r="B542" s="135"/>
      <c r="C542" s="136"/>
      <c r="D542" s="137"/>
      <c r="E542" s="138"/>
      <c r="F542" s="137"/>
      <c r="G542" s="127"/>
      <c r="H542" s="143"/>
      <c r="I542" s="143"/>
      <c r="K542" s="6"/>
      <c r="L542" s="6"/>
    </row>
    <row r="543" spans="1:12" x14ac:dyDescent="0.2">
      <c r="A543" s="477"/>
      <c r="B543" s="135"/>
      <c r="C543" s="136"/>
      <c r="D543" s="137"/>
      <c r="E543" s="138"/>
      <c r="F543" s="137"/>
      <c r="G543" s="127"/>
      <c r="H543" s="143"/>
      <c r="I543" s="143"/>
      <c r="K543" s="6"/>
      <c r="L543" s="6"/>
    </row>
    <row r="544" spans="1:12" x14ac:dyDescent="0.2">
      <c r="A544" s="477"/>
      <c r="B544" s="135"/>
      <c r="C544" s="136"/>
      <c r="D544" s="137"/>
      <c r="E544" s="138"/>
      <c r="F544" s="137"/>
      <c r="G544" s="127"/>
      <c r="H544" s="143"/>
      <c r="I544" s="143"/>
      <c r="K544" s="6"/>
      <c r="L544" s="6"/>
    </row>
    <row r="545" spans="1:12" x14ac:dyDescent="0.2">
      <c r="A545" s="477"/>
      <c r="B545" s="135"/>
      <c r="C545" s="136"/>
      <c r="D545" s="137"/>
      <c r="E545" s="138"/>
      <c r="F545" s="137"/>
      <c r="G545" s="127"/>
      <c r="H545" s="143"/>
      <c r="I545" s="143"/>
      <c r="K545" s="6"/>
      <c r="L545" s="6"/>
    </row>
    <row r="546" spans="1:12" x14ac:dyDescent="0.2">
      <c r="A546" s="477"/>
      <c r="B546" s="135"/>
      <c r="C546" s="136"/>
      <c r="D546" s="137"/>
      <c r="E546" s="138"/>
      <c r="F546" s="137"/>
      <c r="G546" s="127"/>
      <c r="H546" s="143"/>
      <c r="I546" s="143"/>
      <c r="K546" s="6"/>
      <c r="L546" s="6"/>
    </row>
    <row r="547" spans="1:12" x14ac:dyDescent="0.2">
      <c r="A547" s="477"/>
      <c r="B547" s="135"/>
      <c r="C547" s="136"/>
      <c r="D547" s="137"/>
      <c r="E547" s="138"/>
      <c r="F547" s="137"/>
      <c r="G547" s="127"/>
      <c r="H547" s="143"/>
      <c r="I547" s="143"/>
      <c r="K547" s="6"/>
      <c r="L547" s="6"/>
    </row>
    <row r="548" spans="1:12" x14ac:dyDescent="0.2">
      <c r="A548" s="477"/>
      <c r="B548" s="135"/>
      <c r="C548" s="136"/>
      <c r="D548" s="137"/>
      <c r="E548" s="138"/>
      <c r="F548" s="137"/>
      <c r="G548" s="127"/>
      <c r="H548" s="143"/>
      <c r="I548" s="143"/>
      <c r="K548" s="6"/>
      <c r="L548" s="6"/>
    </row>
    <row r="549" spans="1:12" x14ac:dyDescent="0.2">
      <c r="A549" s="477"/>
      <c r="B549" s="135"/>
      <c r="C549" s="136"/>
      <c r="D549" s="137"/>
      <c r="E549" s="138"/>
      <c r="F549" s="137"/>
      <c r="G549" s="127"/>
      <c r="H549" s="143"/>
      <c r="I549" s="143"/>
      <c r="K549" s="6"/>
      <c r="L549" s="6"/>
    </row>
    <row r="550" spans="1:12" x14ac:dyDescent="0.2">
      <c r="A550" s="477"/>
      <c r="B550" s="135"/>
      <c r="C550" s="136"/>
      <c r="D550" s="137"/>
      <c r="E550" s="138"/>
      <c r="F550" s="137"/>
      <c r="G550" s="127"/>
      <c r="H550" s="143"/>
      <c r="I550" s="143"/>
      <c r="K550" s="6"/>
      <c r="L550" s="6"/>
    </row>
    <row r="551" spans="1:12" x14ac:dyDescent="0.2">
      <c r="A551" s="477"/>
      <c r="B551" s="135"/>
      <c r="C551" s="136"/>
      <c r="D551" s="137"/>
      <c r="E551" s="138"/>
      <c r="F551" s="137"/>
      <c r="G551" s="127"/>
      <c r="H551" s="143"/>
      <c r="I551" s="143"/>
      <c r="K551" s="6"/>
      <c r="L551" s="6"/>
    </row>
    <row r="552" spans="1:12" x14ac:dyDescent="0.2">
      <c r="A552" s="477"/>
      <c r="B552" s="135"/>
      <c r="C552" s="136"/>
      <c r="D552" s="137"/>
      <c r="E552" s="138"/>
      <c r="F552" s="137"/>
      <c r="G552" s="127"/>
      <c r="H552" s="143"/>
      <c r="I552" s="143"/>
      <c r="K552" s="6"/>
      <c r="L552" s="6"/>
    </row>
    <row r="553" spans="1:12" x14ac:dyDescent="0.2">
      <c r="A553" s="477"/>
      <c r="B553" s="135"/>
      <c r="C553" s="136"/>
      <c r="D553" s="137"/>
      <c r="E553" s="138"/>
      <c r="F553" s="137"/>
      <c r="G553" s="127"/>
      <c r="H553" s="143"/>
      <c r="I553" s="143"/>
      <c r="K553" s="6"/>
      <c r="L553" s="6"/>
    </row>
    <row r="554" spans="1:12" x14ac:dyDescent="0.2">
      <c r="A554" s="477"/>
      <c r="B554" s="135"/>
      <c r="C554" s="136"/>
      <c r="D554" s="137"/>
      <c r="E554" s="138"/>
      <c r="F554" s="137"/>
      <c r="G554" s="127"/>
      <c r="H554" s="143"/>
      <c r="I554" s="143"/>
      <c r="K554" s="6"/>
      <c r="L554" s="6"/>
    </row>
    <row r="555" spans="1:12" x14ac:dyDescent="0.2">
      <c r="A555" s="477"/>
      <c r="B555" s="135"/>
      <c r="C555" s="136"/>
      <c r="D555" s="137"/>
      <c r="E555" s="138"/>
      <c r="F555" s="137"/>
      <c r="G555" s="127"/>
      <c r="H555" s="143"/>
      <c r="I555" s="143"/>
      <c r="K555" s="6"/>
      <c r="L555" s="6"/>
    </row>
    <row r="556" spans="1:12" x14ac:dyDescent="0.2">
      <c r="A556" s="477"/>
      <c r="B556" s="135"/>
      <c r="C556" s="136"/>
      <c r="D556" s="137"/>
      <c r="E556" s="138"/>
      <c r="F556" s="137"/>
      <c r="G556" s="127"/>
      <c r="H556" s="143"/>
      <c r="I556" s="143"/>
      <c r="K556" s="6"/>
      <c r="L556" s="6"/>
    </row>
    <row r="557" spans="1:12" x14ac:dyDescent="0.2">
      <c r="A557" s="477"/>
      <c r="B557" s="135"/>
      <c r="C557" s="136"/>
      <c r="D557" s="137"/>
      <c r="E557" s="138"/>
      <c r="F557" s="137"/>
      <c r="G557" s="127"/>
      <c r="H557" s="143"/>
      <c r="I557" s="143"/>
      <c r="K557" s="6"/>
      <c r="L557" s="6"/>
    </row>
    <row r="558" spans="1:12" x14ac:dyDescent="0.2">
      <c r="A558" s="477"/>
      <c r="B558" s="135"/>
      <c r="C558" s="136"/>
      <c r="D558" s="137"/>
      <c r="E558" s="138"/>
      <c r="F558" s="137"/>
      <c r="G558" s="127"/>
      <c r="H558" s="143"/>
      <c r="I558" s="143"/>
      <c r="K558" s="6"/>
      <c r="L558" s="6"/>
    </row>
    <row r="559" spans="1:12" x14ac:dyDescent="0.2">
      <c r="A559" s="477"/>
      <c r="B559" s="135"/>
      <c r="C559" s="136"/>
      <c r="D559" s="137"/>
      <c r="E559" s="138"/>
      <c r="F559" s="137"/>
      <c r="G559" s="127"/>
      <c r="H559" s="143"/>
      <c r="I559" s="143"/>
      <c r="K559" s="6"/>
      <c r="L559" s="6"/>
    </row>
    <row r="560" spans="1:12" x14ac:dyDescent="0.2">
      <c r="A560" s="477"/>
      <c r="B560" s="135"/>
      <c r="C560" s="136"/>
      <c r="D560" s="137"/>
      <c r="E560" s="138"/>
      <c r="F560" s="137"/>
      <c r="G560" s="127"/>
      <c r="H560" s="143"/>
      <c r="I560" s="143"/>
      <c r="K560" s="6"/>
      <c r="L560" s="6"/>
    </row>
    <row r="561" spans="1:12" x14ac:dyDescent="0.2">
      <c r="A561" s="477"/>
      <c r="B561" s="135"/>
      <c r="C561" s="136"/>
      <c r="D561" s="137"/>
      <c r="E561" s="138"/>
      <c r="F561" s="137"/>
      <c r="G561" s="127"/>
      <c r="H561" s="143"/>
      <c r="I561" s="143"/>
      <c r="K561" s="6"/>
      <c r="L561" s="6"/>
    </row>
    <row r="562" spans="1:12" x14ac:dyDescent="0.2">
      <c r="A562" s="477"/>
      <c r="B562" s="135"/>
      <c r="C562" s="136"/>
      <c r="D562" s="137"/>
      <c r="E562" s="138"/>
      <c r="F562" s="137"/>
      <c r="G562" s="127"/>
      <c r="H562" s="143"/>
      <c r="I562" s="143"/>
      <c r="K562" s="6"/>
      <c r="L562" s="6"/>
    </row>
    <row r="563" spans="1:12" x14ac:dyDescent="0.2">
      <c r="A563" s="477"/>
      <c r="B563" s="135"/>
      <c r="C563" s="136"/>
      <c r="D563" s="137"/>
      <c r="E563" s="138"/>
      <c r="F563" s="137"/>
      <c r="G563" s="127"/>
      <c r="H563" s="143"/>
      <c r="I563" s="143"/>
      <c r="K563" s="6"/>
      <c r="L563" s="6"/>
    </row>
    <row r="564" spans="1:12" x14ac:dyDescent="0.2">
      <c r="A564" s="477"/>
      <c r="B564" s="135"/>
      <c r="C564" s="136"/>
      <c r="D564" s="137"/>
      <c r="E564" s="138"/>
      <c r="F564" s="137"/>
      <c r="G564" s="127"/>
      <c r="H564" s="143"/>
      <c r="I564" s="143"/>
      <c r="K564" s="6"/>
      <c r="L564" s="6"/>
    </row>
    <row r="565" spans="1:12" x14ac:dyDescent="0.2">
      <c r="A565" s="477"/>
      <c r="B565" s="135"/>
      <c r="C565" s="136"/>
      <c r="D565" s="137"/>
      <c r="E565" s="138"/>
      <c r="F565" s="137"/>
      <c r="G565" s="127"/>
      <c r="H565" s="143"/>
      <c r="I565" s="143"/>
      <c r="K565" s="6"/>
      <c r="L565" s="6"/>
    </row>
    <row r="566" spans="1:12" x14ac:dyDescent="0.2">
      <c r="A566" s="477"/>
      <c r="B566" s="135"/>
      <c r="C566" s="136"/>
      <c r="D566" s="137"/>
      <c r="E566" s="138"/>
      <c r="F566" s="137"/>
      <c r="G566" s="127"/>
      <c r="H566" s="143"/>
      <c r="I566" s="143"/>
      <c r="K566" s="6"/>
      <c r="L566" s="6"/>
    </row>
    <row r="567" spans="1:12" x14ac:dyDescent="0.2">
      <c r="A567" s="477"/>
      <c r="B567" s="135"/>
      <c r="C567" s="136"/>
      <c r="D567" s="137"/>
      <c r="E567" s="138"/>
      <c r="F567" s="137"/>
      <c r="G567" s="127"/>
      <c r="H567" s="143"/>
      <c r="I567" s="143"/>
      <c r="K567" s="6"/>
      <c r="L567" s="6"/>
    </row>
    <row r="568" spans="1:12" x14ac:dyDescent="0.2">
      <c r="A568" s="477"/>
      <c r="B568" s="135"/>
      <c r="C568" s="136"/>
      <c r="D568" s="137"/>
      <c r="E568" s="138"/>
      <c r="F568" s="137"/>
      <c r="G568" s="127"/>
      <c r="H568" s="143"/>
      <c r="I568" s="143"/>
      <c r="K568" s="6"/>
      <c r="L568" s="6"/>
    </row>
    <row r="569" spans="1:12" x14ac:dyDescent="0.2">
      <c r="A569" s="477"/>
      <c r="B569" s="135"/>
      <c r="C569" s="136"/>
      <c r="D569" s="137"/>
      <c r="E569" s="138"/>
      <c r="F569" s="137"/>
      <c r="G569" s="127"/>
      <c r="H569" s="143"/>
      <c r="I569" s="143"/>
      <c r="K569" s="6"/>
      <c r="L569" s="6"/>
    </row>
    <row r="570" spans="1:12" x14ac:dyDescent="0.2">
      <c r="A570" s="477"/>
      <c r="B570" s="135"/>
      <c r="C570" s="136"/>
      <c r="D570" s="137"/>
      <c r="E570" s="138"/>
      <c r="F570" s="137"/>
      <c r="G570" s="127"/>
      <c r="H570" s="143"/>
      <c r="I570" s="143"/>
      <c r="K570" s="6"/>
      <c r="L570" s="6"/>
    </row>
    <row r="571" spans="1:12" x14ac:dyDescent="0.2">
      <c r="A571" s="477"/>
      <c r="B571" s="135"/>
      <c r="C571" s="136"/>
      <c r="D571" s="137"/>
      <c r="E571" s="138"/>
      <c r="F571" s="137"/>
      <c r="G571" s="127"/>
      <c r="H571" s="143"/>
      <c r="I571" s="143"/>
      <c r="K571" s="6"/>
      <c r="L571" s="6"/>
    </row>
    <row r="572" spans="1:12" x14ac:dyDescent="0.2">
      <c r="A572" s="477"/>
      <c r="B572" s="135"/>
      <c r="C572" s="136"/>
      <c r="D572" s="137"/>
      <c r="E572" s="138"/>
      <c r="F572" s="137"/>
      <c r="G572" s="127"/>
      <c r="H572" s="143"/>
      <c r="I572" s="143"/>
      <c r="K572" s="6"/>
      <c r="L572" s="6"/>
    </row>
    <row r="573" spans="1:12" x14ac:dyDescent="0.2">
      <c r="A573" s="477"/>
      <c r="B573" s="135"/>
      <c r="C573" s="136"/>
      <c r="D573" s="137"/>
      <c r="E573" s="138"/>
      <c r="F573" s="137"/>
      <c r="G573" s="127"/>
      <c r="H573" s="143"/>
      <c r="I573" s="143"/>
      <c r="K573" s="6"/>
      <c r="L573" s="6"/>
    </row>
    <row r="574" spans="1:12" x14ac:dyDescent="0.2">
      <c r="A574" s="477"/>
      <c r="B574" s="135"/>
      <c r="C574" s="136"/>
      <c r="D574" s="137"/>
      <c r="E574" s="138"/>
      <c r="F574" s="137"/>
      <c r="G574" s="127"/>
      <c r="H574" s="143"/>
      <c r="I574" s="143"/>
      <c r="K574" s="6"/>
      <c r="L574" s="6"/>
    </row>
    <row r="575" spans="1:12" x14ac:dyDescent="0.2">
      <c r="A575" s="477"/>
      <c r="B575" s="135"/>
      <c r="C575" s="136"/>
      <c r="D575" s="137"/>
      <c r="E575" s="138"/>
      <c r="F575" s="137"/>
      <c r="G575" s="127"/>
      <c r="H575" s="143"/>
      <c r="I575" s="143"/>
      <c r="K575" s="6"/>
      <c r="L575" s="6"/>
    </row>
    <row r="576" spans="1:12" x14ac:dyDescent="0.2">
      <c r="A576" s="477"/>
      <c r="B576" s="135"/>
      <c r="C576" s="136"/>
      <c r="D576" s="137"/>
      <c r="E576" s="138"/>
      <c r="F576" s="137"/>
      <c r="G576" s="127"/>
      <c r="H576" s="143"/>
      <c r="I576" s="143"/>
      <c r="K576" s="6"/>
      <c r="L576" s="6"/>
    </row>
    <row r="577" spans="1:12" x14ac:dyDescent="0.2">
      <c r="A577" s="477"/>
      <c r="B577" s="135"/>
      <c r="C577" s="136"/>
      <c r="D577" s="137"/>
      <c r="E577" s="138"/>
      <c r="F577" s="137"/>
      <c r="G577" s="127"/>
      <c r="H577" s="143"/>
      <c r="I577" s="143"/>
      <c r="K577" s="6"/>
      <c r="L577" s="6"/>
    </row>
    <row r="578" spans="1:12" x14ac:dyDescent="0.2">
      <c r="A578" s="477"/>
      <c r="B578" s="135"/>
      <c r="C578" s="136"/>
      <c r="D578" s="137"/>
      <c r="E578" s="138"/>
      <c r="F578" s="137"/>
      <c r="G578" s="127"/>
      <c r="H578" s="143"/>
      <c r="I578" s="143"/>
      <c r="K578" s="6"/>
      <c r="L578" s="6"/>
    </row>
    <row r="579" spans="1:12" x14ac:dyDescent="0.2">
      <c r="A579" s="477"/>
      <c r="B579" s="135"/>
      <c r="C579" s="136"/>
      <c r="D579" s="137"/>
      <c r="E579" s="138"/>
      <c r="F579" s="137"/>
      <c r="G579" s="127"/>
      <c r="H579" s="143"/>
      <c r="I579" s="143"/>
      <c r="K579" s="6"/>
      <c r="L579" s="6"/>
    </row>
    <row r="580" spans="1:12" x14ac:dyDescent="0.2">
      <c r="A580" s="477"/>
      <c r="B580" s="135"/>
      <c r="C580" s="136"/>
      <c r="D580" s="137"/>
      <c r="E580" s="138"/>
      <c r="F580" s="137"/>
      <c r="G580" s="127"/>
      <c r="H580" s="143"/>
      <c r="I580" s="143"/>
      <c r="K580" s="6"/>
      <c r="L580" s="6"/>
    </row>
    <row r="581" spans="1:12" x14ac:dyDescent="0.2">
      <c r="A581" s="477"/>
      <c r="B581" s="135"/>
      <c r="C581" s="136"/>
      <c r="D581" s="137"/>
      <c r="E581" s="138"/>
      <c r="F581" s="137"/>
      <c r="G581" s="127"/>
      <c r="H581" s="143"/>
      <c r="I581" s="143"/>
      <c r="K581" s="6"/>
      <c r="L581" s="6"/>
    </row>
    <row r="582" spans="1:12" x14ac:dyDescent="0.2">
      <c r="A582" s="477"/>
      <c r="B582" s="135"/>
      <c r="C582" s="136"/>
      <c r="D582" s="137"/>
      <c r="E582" s="138"/>
      <c r="F582" s="137"/>
      <c r="G582" s="127"/>
      <c r="H582" s="143"/>
      <c r="I582" s="143"/>
      <c r="K582" s="6"/>
      <c r="L582" s="6"/>
    </row>
    <row r="583" spans="1:12" x14ac:dyDescent="0.2">
      <c r="A583" s="477"/>
      <c r="B583" s="135"/>
      <c r="C583" s="136"/>
      <c r="D583" s="137"/>
      <c r="E583" s="138"/>
      <c r="F583" s="137"/>
      <c r="G583" s="127"/>
      <c r="H583" s="143"/>
      <c r="I583" s="143"/>
      <c r="K583" s="6"/>
      <c r="L583" s="6"/>
    </row>
    <row r="584" spans="1:12" x14ac:dyDescent="0.2">
      <c r="A584" s="477"/>
      <c r="B584" s="135"/>
      <c r="C584" s="136"/>
      <c r="D584" s="137"/>
      <c r="E584" s="138"/>
      <c r="F584" s="137"/>
      <c r="G584" s="127"/>
      <c r="H584" s="143"/>
      <c r="I584" s="143"/>
      <c r="K584" s="6"/>
      <c r="L584" s="6"/>
    </row>
    <row r="585" spans="1:12" x14ac:dyDescent="0.2">
      <c r="A585" s="477"/>
      <c r="B585" s="135"/>
      <c r="C585" s="136"/>
      <c r="D585" s="137"/>
      <c r="E585" s="138"/>
      <c r="F585" s="137"/>
      <c r="G585" s="127"/>
      <c r="H585" s="143"/>
      <c r="I585" s="143"/>
      <c r="K585" s="6"/>
      <c r="L585" s="6"/>
    </row>
    <row r="586" spans="1:12" x14ac:dyDescent="0.2">
      <c r="A586" s="477"/>
      <c r="B586" s="135"/>
      <c r="C586" s="136"/>
      <c r="D586" s="137"/>
      <c r="E586" s="138"/>
      <c r="F586" s="137"/>
      <c r="G586" s="127"/>
      <c r="H586" s="143"/>
      <c r="I586" s="143"/>
      <c r="K586" s="6"/>
      <c r="L586" s="6"/>
    </row>
    <row r="587" spans="1:12" x14ac:dyDescent="0.2">
      <c r="A587" s="477"/>
      <c r="B587" s="135"/>
      <c r="C587" s="136"/>
      <c r="D587" s="137"/>
      <c r="E587" s="138"/>
      <c r="F587" s="137"/>
      <c r="G587" s="127"/>
      <c r="H587" s="143"/>
      <c r="I587" s="143"/>
      <c r="K587" s="6"/>
      <c r="L587" s="6"/>
    </row>
    <row r="588" spans="1:12" x14ac:dyDescent="0.2">
      <c r="A588" s="477"/>
      <c r="B588" s="135"/>
      <c r="C588" s="136"/>
      <c r="D588" s="137"/>
      <c r="E588" s="138"/>
      <c r="F588" s="137"/>
      <c r="G588" s="127"/>
      <c r="H588" s="143"/>
      <c r="I588" s="143"/>
      <c r="K588" s="6"/>
      <c r="L588" s="6"/>
    </row>
    <row r="589" spans="1:12" x14ac:dyDescent="0.2">
      <c r="A589" s="477"/>
      <c r="B589" s="135"/>
      <c r="C589" s="136"/>
      <c r="D589" s="137"/>
      <c r="E589" s="138"/>
      <c r="F589" s="137"/>
      <c r="G589" s="127"/>
      <c r="H589" s="143"/>
      <c r="I589" s="143"/>
      <c r="K589" s="6"/>
      <c r="L589" s="6"/>
    </row>
    <row r="590" spans="1:12" x14ac:dyDescent="0.2">
      <c r="A590" s="477"/>
      <c r="B590" s="135"/>
      <c r="C590" s="136"/>
      <c r="D590" s="137"/>
      <c r="E590" s="138"/>
      <c r="F590" s="137"/>
      <c r="G590" s="127"/>
      <c r="H590" s="143"/>
      <c r="I590" s="143"/>
      <c r="K590" s="6"/>
      <c r="L590" s="6"/>
    </row>
    <row r="591" spans="1:12" x14ac:dyDescent="0.2">
      <c r="A591" s="477"/>
      <c r="B591" s="135"/>
      <c r="C591" s="136"/>
      <c r="D591" s="137"/>
      <c r="E591" s="138"/>
      <c r="F591" s="137"/>
      <c r="G591" s="127"/>
      <c r="H591" s="143"/>
      <c r="I591" s="143"/>
      <c r="K591" s="6"/>
      <c r="L591" s="6"/>
    </row>
    <row r="592" spans="1:12" x14ac:dyDescent="0.2">
      <c r="A592" s="477"/>
      <c r="B592" s="135"/>
      <c r="C592" s="136"/>
      <c r="D592" s="137"/>
      <c r="E592" s="138"/>
      <c r="F592" s="137"/>
      <c r="G592" s="127"/>
      <c r="H592" s="143"/>
      <c r="I592" s="143"/>
      <c r="K592" s="6"/>
      <c r="L592" s="6"/>
    </row>
    <row r="593" spans="1:12" x14ac:dyDescent="0.2">
      <c r="A593" s="477"/>
      <c r="B593" s="135"/>
      <c r="C593" s="136"/>
      <c r="D593" s="137"/>
      <c r="E593" s="138"/>
      <c r="F593" s="137"/>
      <c r="G593" s="127"/>
      <c r="H593" s="143"/>
      <c r="I593" s="143"/>
      <c r="K593" s="6"/>
      <c r="L593" s="6"/>
    </row>
    <row r="594" spans="1:12" x14ac:dyDescent="0.2">
      <c r="A594" s="477"/>
      <c r="B594" s="135"/>
      <c r="C594" s="136"/>
      <c r="D594" s="137"/>
      <c r="E594" s="138"/>
      <c r="F594" s="137"/>
      <c r="G594" s="127"/>
      <c r="H594" s="143"/>
      <c r="I594" s="143"/>
      <c r="K594" s="6"/>
      <c r="L594" s="6"/>
    </row>
    <row r="595" spans="1:12" x14ac:dyDescent="0.2">
      <c r="A595" s="477"/>
      <c r="B595" s="135"/>
      <c r="C595" s="136"/>
      <c r="D595" s="137"/>
      <c r="E595" s="138"/>
      <c r="F595" s="137"/>
      <c r="G595" s="127"/>
      <c r="H595" s="143"/>
      <c r="I595" s="143"/>
      <c r="K595" s="6"/>
      <c r="L595" s="6"/>
    </row>
    <row r="596" spans="1:12" x14ac:dyDescent="0.2">
      <c r="A596" s="477"/>
      <c r="B596" s="135"/>
      <c r="C596" s="136"/>
      <c r="D596" s="137"/>
      <c r="E596" s="138"/>
      <c r="F596" s="137"/>
      <c r="G596" s="127"/>
      <c r="H596" s="143"/>
      <c r="I596" s="143"/>
      <c r="K596" s="6"/>
      <c r="L596" s="6"/>
    </row>
    <row r="597" spans="1:12" x14ac:dyDescent="0.2">
      <c r="A597" s="477"/>
      <c r="B597" s="135"/>
      <c r="C597" s="136"/>
      <c r="D597" s="137"/>
      <c r="E597" s="138"/>
      <c r="F597" s="137"/>
      <c r="G597" s="127"/>
      <c r="H597" s="143"/>
      <c r="I597" s="143"/>
      <c r="K597" s="6"/>
      <c r="L597" s="6"/>
    </row>
    <row r="598" spans="1:12" x14ac:dyDescent="0.2">
      <c r="A598" s="477"/>
      <c r="B598" s="135"/>
      <c r="C598" s="136"/>
      <c r="D598" s="137"/>
      <c r="E598" s="138"/>
      <c r="F598" s="137"/>
      <c r="G598" s="127"/>
      <c r="H598" s="143"/>
      <c r="I598" s="143"/>
      <c r="K598" s="6"/>
      <c r="L598" s="6"/>
    </row>
    <row r="599" spans="1:12" x14ac:dyDescent="0.2">
      <c r="A599" s="477"/>
      <c r="B599" s="135"/>
      <c r="C599" s="136"/>
      <c r="D599" s="137"/>
      <c r="E599" s="138"/>
      <c r="F599" s="137"/>
      <c r="G599" s="127"/>
      <c r="H599" s="143"/>
      <c r="I599" s="143"/>
      <c r="K599" s="6"/>
      <c r="L599" s="6"/>
    </row>
    <row r="600" spans="1:12" x14ac:dyDescent="0.2">
      <c r="A600" s="477"/>
      <c r="B600" s="135"/>
      <c r="C600" s="136"/>
      <c r="D600" s="137"/>
      <c r="E600" s="138"/>
      <c r="F600" s="137"/>
      <c r="G600" s="127"/>
      <c r="H600" s="143"/>
      <c r="I600" s="143"/>
      <c r="K600" s="6"/>
      <c r="L600" s="6"/>
    </row>
    <row r="601" spans="1:12" x14ac:dyDescent="0.2">
      <c r="A601" s="477"/>
      <c r="B601" s="135"/>
      <c r="C601" s="136"/>
      <c r="D601" s="137"/>
      <c r="E601" s="138"/>
      <c r="F601" s="137"/>
      <c r="G601" s="127"/>
      <c r="H601" s="143"/>
      <c r="I601" s="143"/>
      <c r="K601" s="6"/>
      <c r="L601" s="6"/>
    </row>
    <row r="602" spans="1:12" x14ac:dyDescent="0.2">
      <c r="A602" s="477"/>
      <c r="B602" s="135"/>
      <c r="C602" s="136"/>
      <c r="D602" s="137"/>
      <c r="E602" s="138"/>
      <c r="F602" s="137"/>
      <c r="G602" s="127"/>
      <c r="H602" s="143"/>
      <c r="I602" s="143"/>
      <c r="K602" s="6"/>
      <c r="L602" s="6"/>
    </row>
    <row r="603" spans="1:12" x14ac:dyDescent="0.2">
      <c r="A603" s="477"/>
      <c r="B603" s="135"/>
      <c r="C603" s="136"/>
      <c r="D603" s="137"/>
      <c r="E603" s="138"/>
      <c r="F603" s="137"/>
      <c r="G603" s="127"/>
      <c r="H603" s="143"/>
      <c r="I603" s="143"/>
      <c r="K603" s="6"/>
      <c r="L603" s="6"/>
    </row>
    <row r="604" spans="1:12" x14ac:dyDescent="0.2">
      <c r="A604" s="477"/>
      <c r="B604" s="135"/>
      <c r="C604" s="136"/>
      <c r="D604" s="137"/>
      <c r="E604" s="138"/>
      <c r="F604" s="137"/>
      <c r="G604" s="127"/>
      <c r="H604" s="143"/>
      <c r="I604" s="143"/>
      <c r="K604" s="6"/>
      <c r="L604" s="6"/>
    </row>
    <row r="605" spans="1:12" x14ac:dyDescent="0.2">
      <c r="A605" s="477"/>
      <c r="B605" s="135"/>
      <c r="C605" s="136"/>
      <c r="D605" s="137"/>
      <c r="E605" s="138"/>
      <c r="F605" s="137"/>
      <c r="G605" s="127"/>
      <c r="H605" s="143"/>
      <c r="I605" s="143"/>
      <c r="K605" s="6"/>
      <c r="L605" s="6"/>
    </row>
    <row r="606" spans="1:12" x14ac:dyDescent="0.2">
      <c r="A606" s="477"/>
      <c r="B606" s="135"/>
      <c r="C606" s="136"/>
      <c r="D606" s="137"/>
      <c r="E606" s="138"/>
      <c r="F606" s="137"/>
      <c r="G606" s="127"/>
      <c r="H606" s="143"/>
      <c r="I606" s="143"/>
      <c r="K606" s="6"/>
      <c r="L606" s="6"/>
    </row>
    <row r="607" spans="1:12" x14ac:dyDescent="0.2">
      <c r="A607" s="477"/>
      <c r="B607" s="135"/>
      <c r="C607" s="136"/>
      <c r="D607" s="137"/>
      <c r="E607" s="138"/>
      <c r="F607" s="137"/>
      <c r="G607" s="127"/>
      <c r="H607" s="143"/>
      <c r="I607" s="143"/>
      <c r="K607" s="6"/>
      <c r="L607" s="6"/>
    </row>
    <row r="608" spans="1:12" x14ac:dyDescent="0.2">
      <c r="A608" s="477"/>
      <c r="B608" s="135"/>
      <c r="C608" s="136"/>
      <c r="D608" s="137"/>
      <c r="E608" s="138"/>
      <c r="F608" s="137"/>
      <c r="G608" s="127"/>
      <c r="H608" s="143"/>
      <c r="I608" s="143"/>
      <c r="K608" s="6"/>
      <c r="L608" s="6"/>
    </row>
    <row r="609" spans="1:12" x14ac:dyDescent="0.2">
      <c r="A609" s="477"/>
      <c r="B609" s="135"/>
      <c r="C609" s="136"/>
      <c r="D609" s="137"/>
      <c r="E609" s="138"/>
      <c r="F609" s="137"/>
      <c r="G609" s="127"/>
      <c r="H609" s="143"/>
      <c r="I609" s="143"/>
      <c r="K609" s="6"/>
      <c r="L609" s="6"/>
    </row>
    <row r="610" spans="1:12" x14ac:dyDescent="0.2">
      <c r="A610" s="477"/>
      <c r="B610" s="135"/>
      <c r="C610" s="136"/>
      <c r="D610" s="137"/>
      <c r="E610" s="138"/>
      <c r="F610" s="137"/>
      <c r="G610" s="127"/>
      <c r="H610" s="143"/>
      <c r="I610" s="143"/>
      <c r="K610" s="6"/>
      <c r="L610" s="6"/>
    </row>
    <row r="611" spans="1:12" x14ac:dyDescent="0.2">
      <c r="A611" s="477"/>
      <c r="B611" s="135"/>
      <c r="C611" s="136"/>
      <c r="D611" s="137"/>
      <c r="E611" s="138"/>
      <c r="F611" s="137"/>
      <c r="G611" s="127"/>
      <c r="H611" s="143"/>
      <c r="I611" s="143"/>
      <c r="K611" s="6"/>
      <c r="L611" s="6"/>
    </row>
    <row r="612" spans="1:12" x14ac:dyDescent="0.2">
      <c r="A612" s="477"/>
      <c r="B612" s="135"/>
      <c r="C612" s="136"/>
      <c r="D612" s="137"/>
      <c r="E612" s="138"/>
      <c r="F612" s="137"/>
      <c r="G612" s="127"/>
      <c r="H612" s="143"/>
      <c r="I612" s="143"/>
      <c r="K612" s="6"/>
      <c r="L612" s="6"/>
    </row>
    <row r="613" spans="1:12" x14ac:dyDescent="0.2">
      <c r="A613" s="477"/>
      <c r="B613" s="135"/>
      <c r="C613" s="136"/>
      <c r="D613" s="137"/>
      <c r="E613" s="138"/>
      <c r="F613" s="137"/>
      <c r="G613" s="127"/>
      <c r="H613" s="143"/>
      <c r="I613" s="143"/>
      <c r="K613" s="6"/>
      <c r="L613" s="6"/>
    </row>
    <row r="614" spans="1:12" x14ac:dyDescent="0.2">
      <c r="A614" s="477"/>
      <c r="B614" s="135"/>
      <c r="C614" s="136"/>
      <c r="D614" s="137"/>
      <c r="E614" s="138"/>
      <c r="F614" s="137"/>
      <c r="G614" s="127"/>
      <c r="H614" s="143"/>
      <c r="I614" s="143"/>
      <c r="K614" s="6"/>
      <c r="L614" s="6"/>
    </row>
    <row r="615" spans="1:12" x14ac:dyDescent="0.2">
      <c r="A615" s="477"/>
      <c r="B615" s="135"/>
      <c r="C615" s="136"/>
      <c r="D615" s="137"/>
      <c r="E615" s="138"/>
      <c r="F615" s="137"/>
      <c r="G615" s="127"/>
      <c r="H615" s="143"/>
      <c r="I615" s="143"/>
      <c r="K615" s="6"/>
      <c r="L615" s="6"/>
    </row>
    <row r="616" spans="1:12" x14ac:dyDescent="0.2">
      <c r="A616" s="477"/>
      <c r="B616" s="135"/>
      <c r="C616" s="136"/>
      <c r="D616" s="137"/>
      <c r="E616" s="138"/>
      <c r="F616" s="137"/>
      <c r="G616" s="127"/>
      <c r="H616" s="143"/>
      <c r="I616" s="143"/>
      <c r="K616" s="6"/>
      <c r="L616" s="6"/>
    </row>
    <row r="617" spans="1:12" x14ac:dyDescent="0.2">
      <c r="A617" s="477"/>
      <c r="B617" s="135"/>
      <c r="C617" s="136"/>
      <c r="D617" s="137"/>
      <c r="E617" s="138"/>
      <c r="F617" s="137"/>
      <c r="G617" s="127"/>
      <c r="H617" s="143"/>
      <c r="I617" s="143"/>
      <c r="K617" s="6"/>
      <c r="L617" s="6"/>
    </row>
    <row r="618" spans="1:12" x14ac:dyDescent="0.2">
      <c r="A618" s="477"/>
      <c r="B618" s="135"/>
      <c r="C618" s="136"/>
      <c r="D618" s="137"/>
      <c r="E618" s="138"/>
      <c r="F618" s="137"/>
      <c r="G618" s="127"/>
      <c r="H618" s="143"/>
      <c r="I618" s="143"/>
      <c r="K618" s="6"/>
      <c r="L618" s="6"/>
    </row>
    <row r="619" spans="1:12" x14ac:dyDescent="0.2">
      <c r="A619" s="477"/>
      <c r="B619" s="135"/>
      <c r="C619" s="136"/>
      <c r="D619" s="137"/>
      <c r="E619" s="138"/>
      <c r="F619" s="137"/>
      <c r="G619" s="127"/>
      <c r="H619" s="143"/>
      <c r="I619" s="143"/>
      <c r="K619" s="6"/>
      <c r="L619" s="6"/>
    </row>
    <row r="620" spans="1:12" x14ac:dyDescent="0.2">
      <c r="A620" s="477"/>
      <c r="B620" s="135"/>
      <c r="C620" s="136"/>
      <c r="D620" s="137"/>
      <c r="E620" s="138"/>
      <c r="F620" s="137"/>
      <c r="G620" s="127"/>
      <c r="H620" s="143"/>
      <c r="I620" s="143"/>
      <c r="K620" s="6"/>
      <c r="L620" s="6"/>
    </row>
    <row r="621" spans="1:12" x14ac:dyDescent="0.2">
      <c r="A621" s="477"/>
      <c r="B621" s="135"/>
      <c r="C621" s="136"/>
      <c r="D621" s="137"/>
      <c r="E621" s="138"/>
      <c r="F621" s="137"/>
      <c r="G621" s="127"/>
      <c r="H621" s="143"/>
      <c r="I621" s="143"/>
      <c r="K621" s="6"/>
      <c r="L621" s="6"/>
    </row>
    <row r="622" spans="1:12" x14ac:dyDescent="0.2">
      <c r="A622" s="477"/>
      <c r="B622" s="135"/>
      <c r="C622" s="136"/>
      <c r="D622" s="137"/>
      <c r="E622" s="138"/>
      <c r="F622" s="137"/>
      <c r="G622" s="127"/>
      <c r="H622" s="143"/>
      <c r="I622" s="143"/>
      <c r="K622" s="6"/>
      <c r="L622" s="6"/>
    </row>
    <row r="623" spans="1:12" x14ac:dyDescent="0.2">
      <c r="A623" s="477"/>
      <c r="B623" s="135"/>
      <c r="C623" s="136"/>
      <c r="D623" s="137"/>
      <c r="E623" s="138"/>
      <c r="F623" s="137"/>
      <c r="G623" s="127"/>
      <c r="H623" s="143"/>
      <c r="I623" s="143"/>
      <c r="K623" s="6"/>
      <c r="L623" s="6"/>
    </row>
    <row r="624" spans="1:12" x14ac:dyDescent="0.2">
      <c r="A624" s="477"/>
      <c r="B624" s="135"/>
      <c r="C624" s="136"/>
      <c r="D624" s="137"/>
      <c r="E624" s="138"/>
      <c r="F624" s="137"/>
      <c r="G624" s="127"/>
      <c r="H624" s="143"/>
      <c r="I624" s="143"/>
      <c r="K624" s="6"/>
      <c r="L624" s="6"/>
    </row>
    <row r="625" spans="1:12" x14ac:dyDescent="0.2">
      <c r="A625" s="477"/>
      <c r="B625" s="135"/>
      <c r="C625" s="136"/>
      <c r="D625" s="137"/>
      <c r="E625" s="138"/>
      <c r="F625" s="137"/>
      <c r="G625" s="127"/>
      <c r="H625" s="143"/>
      <c r="I625" s="143"/>
      <c r="K625" s="6"/>
      <c r="L625" s="6"/>
    </row>
    <row r="626" spans="1:12" x14ac:dyDescent="0.2">
      <c r="A626" s="477"/>
      <c r="B626" s="135"/>
      <c r="C626" s="136"/>
      <c r="D626" s="137"/>
      <c r="E626" s="138"/>
      <c r="F626" s="137"/>
      <c r="G626" s="127"/>
      <c r="H626" s="143"/>
      <c r="I626" s="143"/>
      <c r="K626" s="6"/>
      <c r="L626" s="6"/>
    </row>
    <row r="627" spans="1:12" x14ac:dyDescent="0.2">
      <c r="A627" s="477"/>
      <c r="B627" s="135"/>
      <c r="C627" s="136"/>
      <c r="D627" s="137"/>
      <c r="E627" s="138"/>
      <c r="F627" s="137"/>
      <c r="G627" s="127"/>
      <c r="H627" s="143"/>
      <c r="I627" s="143"/>
      <c r="K627" s="6"/>
      <c r="L627" s="6"/>
    </row>
    <row r="628" spans="1:12" x14ac:dyDescent="0.2">
      <c r="A628" s="477"/>
      <c r="B628" s="135"/>
      <c r="C628" s="136"/>
      <c r="D628" s="137"/>
      <c r="E628" s="138"/>
      <c r="F628" s="137"/>
      <c r="G628" s="127"/>
      <c r="H628" s="143"/>
      <c r="I628" s="143"/>
      <c r="K628" s="6"/>
      <c r="L628" s="6"/>
    </row>
    <row r="629" spans="1:12" x14ac:dyDescent="0.2">
      <c r="A629" s="477"/>
      <c r="B629" s="135"/>
      <c r="C629" s="136"/>
      <c r="D629" s="137"/>
      <c r="E629" s="138"/>
      <c r="F629" s="137"/>
      <c r="G629" s="127"/>
      <c r="H629" s="143"/>
      <c r="I629" s="143"/>
      <c r="K629" s="6"/>
      <c r="L629" s="6"/>
    </row>
    <row r="630" spans="1:12" x14ac:dyDescent="0.2">
      <c r="A630" s="477"/>
      <c r="B630" s="135"/>
      <c r="C630" s="136"/>
      <c r="D630" s="137"/>
      <c r="E630" s="138"/>
      <c r="F630" s="137"/>
      <c r="G630" s="127"/>
      <c r="H630" s="143"/>
      <c r="I630" s="143"/>
      <c r="K630" s="6"/>
      <c r="L630" s="6"/>
    </row>
    <row r="631" spans="1:12" x14ac:dyDescent="0.2">
      <c r="A631" s="477"/>
      <c r="B631" s="135"/>
      <c r="C631" s="136"/>
      <c r="D631" s="137"/>
      <c r="E631" s="138"/>
      <c r="F631" s="137"/>
      <c r="G631" s="127"/>
      <c r="H631" s="143"/>
      <c r="I631" s="143"/>
      <c r="K631" s="6"/>
      <c r="L631" s="6"/>
    </row>
    <row r="632" spans="1:12" x14ac:dyDescent="0.2">
      <c r="A632" s="477"/>
      <c r="B632" s="135"/>
      <c r="C632" s="136"/>
      <c r="D632" s="137"/>
      <c r="E632" s="138"/>
      <c r="F632" s="137"/>
      <c r="G632" s="127"/>
      <c r="H632" s="143"/>
      <c r="I632" s="143"/>
      <c r="K632" s="6"/>
      <c r="L632" s="6"/>
    </row>
    <row r="633" spans="1:12" x14ac:dyDescent="0.2">
      <c r="A633" s="477"/>
      <c r="B633" s="135"/>
      <c r="C633" s="136"/>
      <c r="D633" s="137"/>
      <c r="E633" s="138"/>
      <c r="F633" s="137"/>
      <c r="G633" s="127"/>
      <c r="H633" s="143"/>
      <c r="I633" s="143"/>
      <c r="K633" s="6"/>
      <c r="L633" s="6"/>
    </row>
    <row r="634" spans="1:12" x14ac:dyDescent="0.2">
      <c r="A634" s="477"/>
      <c r="B634" s="135"/>
      <c r="C634" s="136"/>
      <c r="D634" s="137"/>
      <c r="E634" s="138"/>
      <c r="F634" s="137"/>
      <c r="G634" s="127"/>
      <c r="H634" s="143"/>
      <c r="I634" s="143"/>
      <c r="K634" s="6"/>
      <c r="L634" s="6"/>
    </row>
    <row r="635" spans="1:12" x14ac:dyDescent="0.2">
      <c r="A635" s="477"/>
      <c r="B635" s="135"/>
      <c r="C635" s="136"/>
      <c r="D635" s="137"/>
      <c r="E635" s="138"/>
      <c r="F635" s="137"/>
      <c r="G635" s="127"/>
      <c r="H635" s="143"/>
      <c r="I635" s="143"/>
      <c r="K635" s="6"/>
      <c r="L635" s="6"/>
    </row>
    <row r="636" spans="1:12" x14ac:dyDescent="0.2">
      <c r="A636" s="477"/>
      <c r="B636" s="135"/>
      <c r="C636" s="136"/>
      <c r="D636" s="137"/>
      <c r="E636" s="138"/>
      <c r="F636" s="137"/>
      <c r="G636" s="127"/>
      <c r="H636" s="143"/>
      <c r="I636" s="143"/>
      <c r="K636" s="6"/>
      <c r="L636" s="6"/>
    </row>
    <row r="637" spans="1:12" x14ac:dyDescent="0.2">
      <c r="A637" s="477"/>
      <c r="B637" s="135"/>
      <c r="C637" s="136"/>
      <c r="D637" s="137"/>
      <c r="E637" s="138"/>
      <c r="F637" s="137"/>
      <c r="G637" s="127"/>
      <c r="H637" s="143"/>
      <c r="I637" s="143"/>
      <c r="K637" s="6"/>
      <c r="L637" s="6"/>
    </row>
    <row r="638" spans="1:12" x14ac:dyDescent="0.2">
      <c r="A638" s="477"/>
      <c r="B638" s="135"/>
      <c r="C638" s="136"/>
      <c r="D638" s="137"/>
      <c r="E638" s="138"/>
      <c r="F638" s="137"/>
      <c r="G638" s="127"/>
      <c r="H638" s="143"/>
      <c r="I638" s="143"/>
      <c r="K638" s="6"/>
      <c r="L638" s="6"/>
    </row>
    <row r="639" spans="1:12" x14ac:dyDescent="0.2">
      <c r="A639" s="477"/>
      <c r="B639" s="135"/>
      <c r="C639" s="136"/>
      <c r="D639" s="137"/>
      <c r="E639" s="138"/>
      <c r="F639" s="137"/>
      <c r="G639" s="127"/>
      <c r="H639" s="143"/>
      <c r="I639" s="143"/>
      <c r="K639" s="6"/>
      <c r="L639" s="6"/>
    </row>
    <row r="640" spans="1:12" x14ac:dyDescent="0.2">
      <c r="A640" s="477"/>
      <c r="B640" s="135"/>
      <c r="C640" s="136"/>
      <c r="D640" s="137"/>
      <c r="E640" s="138"/>
      <c r="F640" s="137"/>
      <c r="G640" s="127"/>
      <c r="H640" s="143"/>
      <c r="I640" s="143"/>
      <c r="K640" s="6"/>
      <c r="L640" s="6"/>
    </row>
    <row r="641" spans="1:12" x14ac:dyDescent="0.2">
      <c r="A641" s="477"/>
      <c r="B641" s="135"/>
      <c r="C641" s="136"/>
      <c r="D641" s="137"/>
      <c r="E641" s="138"/>
      <c r="F641" s="137"/>
      <c r="G641" s="127"/>
      <c r="H641" s="143"/>
      <c r="I641" s="143"/>
      <c r="K641" s="6"/>
      <c r="L641" s="6"/>
    </row>
    <row r="642" spans="1:12" x14ac:dyDescent="0.2">
      <c r="A642" s="477"/>
      <c r="B642" s="135"/>
      <c r="C642" s="136"/>
      <c r="D642" s="137"/>
      <c r="E642" s="138"/>
      <c r="F642" s="137"/>
      <c r="G642" s="127"/>
      <c r="H642" s="143"/>
      <c r="I642" s="143"/>
      <c r="K642" s="6"/>
      <c r="L642" s="6"/>
    </row>
    <row r="643" spans="1:12" x14ac:dyDescent="0.2">
      <c r="A643" s="477"/>
      <c r="B643" s="135"/>
      <c r="C643" s="136"/>
      <c r="D643" s="137"/>
      <c r="E643" s="138"/>
      <c r="F643" s="137"/>
      <c r="G643" s="127"/>
      <c r="H643" s="143"/>
      <c r="I643" s="143"/>
      <c r="K643" s="6"/>
      <c r="L643" s="6"/>
    </row>
    <row r="644" spans="1:12" x14ac:dyDescent="0.2">
      <c r="A644" s="477"/>
      <c r="B644" s="135"/>
      <c r="C644" s="136"/>
      <c r="D644" s="137"/>
      <c r="E644" s="138"/>
      <c r="F644" s="137"/>
      <c r="G644" s="127"/>
      <c r="H644" s="143"/>
      <c r="I644" s="143"/>
      <c r="K644" s="6"/>
      <c r="L644" s="6"/>
    </row>
    <row r="645" spans="1:12" x14ac:dyDescent="0.2">
      <c r="A645" s="477"/>
      <c r="B645" s="135"/>
      <c r="C645" s="136"/>
      <c r="D645" s="137"/>
      <c r="E645" s="138"/>
      <c r="F645" s="137"/>
      <c r="G645" s="127"/>
      <c r="H645" s="143"/>
      <c r="I645" s="143"/>
      <c r="K645" s="6"/>
      <c r="L645" s="6"/>
    </row>
    <row r="646" spans="1:12" x14ac:dyDescent="0.2">
      <c r="A646" s="477"/>
      <c r="B646" s="135"/>
      <c r="C646" s="136"/>
      <c r="D646" s="137"/>
      <c r="E646" s="138"/>
      <c r="F646" s="137"/>
      <c r="G646" s="127"/>
      <c r="H646" s="143"/>
      <c r="I646" s="143"/>
      <c r="K646" s="6"/>
      <c r="L646" s="6"/>
    </row>
    <row r="647" spans="1:12" x14ac:dyDescent="0.2">
      <c r="A647" s="477"/>
      <c r="B647" s="135"/>
      <c r="C647" s="136"/>
      <c r="D647" s="137"/>
      <c r="E647" s="138"/>
      <c r="F647" s="137"/>
      <c r="G647" s="127"/>
      <c r="H647" s="143"/>
      <c r="I647" s="143"/>
      <c r="K647" s="6"/>
      <c r="L647" s="6"/>
    </row>
    <row r="648" spans="1:12" x14ac:dyDescent="0.2">
      <c r="A648" s="477"/>
      <c r="B648" s="135"/>
      <c r="C648" s="136"/>
      <c r="D648" s="137"/>
      <c r="E648" s="138"/>
      <c r="F648" s="137"/>
      <c r="G648" s="127"/>
      <c r="H648" s="143"/>
      <c r="I648" s="143"/>
      <c r="K648" s="6"/>
      <c r="L648" s="6"/>
    </row>
    <row r="649" spans="1:12" x14ac:dyDescent="0.2">
      <c r="A649" s="477"/>
      <c r="B649" s="135"/>
      <c r="C649" s="136"/>
      <c r="D649" s="137"/>
      <c r="E649" s="138"/>
      <c r="F649" s="137"/>
      <c r="G649" s="127"/>
      <c r="H649" s="143"/>
      <c r="I649" s="143"/>
      <c r="K649" s="6"/>
      <c r="L649" s="6"/>
    </row>
    <row r="650" spans="1:12" x14ac:dyDescent="0.2">
      <c r="A650" s="477"/>
      <c r="B650" s="135"/>
      <c r="C650" s="136"/>
      <c r="D650" s="137"/>
      <c r="E650" s="138"/>
      <c r="F650" s="137"/>
      <c r="G650" s="127"/>
      <c r="H650" s="143"/>
      <c r="I650" s="143"/>
      <c r="K650" s="6"/>
      <c r="L650" s="6"/>
    </row>
    <row r="651" spans="1:12" x14ac:dyDescent="0.2">
      <c r="A651" s="477"/>
      <c r="B651" s="135"/>
      <c r="C651" s="136"/>
      <c r="D651" s="137"/>
      <c r="E651" s="138"/>
      <c r="F651" s="137"/>
      <c r="G651" s="127"/>
      <c r="H651" s="143"/>
      <c r="I651" s="143"/>
      <c r="K651" s="6"/>
      <c r="L651" s="6"/>
    </row>
    <row r="652" spans="1:12" x14ac:dyDescent="0.2">
      <c r="A652" s="477"/>
      <c r="B652" s="135"/>
      <c r="C652" s="136"/>
      <c r="D652" s="137"/>
      <c r="E652" s="138"/>
      <c r="F652" s="137"/>
      <c r="G652" s="127"/>
      <c r="H652" s="143"/>
      <c r="I652" s="143"/>
      <c r="K652" s="6"/>
      <c r="L652" s="6"/>
    </row>
    <row r="653" spans="1:12" x14ac:dyDescent="0.2">
      <c r="A653" s="477"/>
      <c r="B653" s="135"/>
      <c r="C653" s="136"/>
      <c r="D653" s="137"/>
      <c r="E653" s="138"/>
      <c r="F653" s="137"/>
      <c r="G653" s="127"/>
      <c r="H653" s="143"/>
      <c r="I653" s="143"/>
      <c r="K653" s="6"/>
      <c r="L653" s="6"/>
    </row>
    <row r="654" spans="1:12" x14ac:dyDescent="0.2">
      <c r="A654" s="477"/>
      <c r="B654" s="135"/>
      <c r="C654" s="136"/>
      <c r="D654" s="137"/>
      <c r="E654" s="138"/>
      <c r="F654" s="137"/>
      <c r="G654" s="127"/>
      <c r="H654" s="143"/>
      <c r="I654" s="143"/>
      <c r="K654" s="6"/>
      <c r="L654" s="6"/>
    </row>
    <row r="655" spans="1:12" x14ac:dyDescent="0.2">
      <c r="A655" s="477"/>
      <c r="B655" s="135"/>
      <c r="C655" s="136"/>
      <c r="D655" s="137"/>
      <c r="E655" s="138"/>
      <c r="F655" s="137"/>
      <c r="G655" s="127"/>
      <c r="H655" s="143"/>
      <c r="I655" s="143"/>
      <c r="K655" s="6"/>
      <c r="L655" s="6"/>
    </row>
    <row r="656" spans="1:12" x14ac:dyDescent="0.2">
      <c r="A656" s="477"/>
      <c r="B656" s="135"/>
      <c r="C656" s="136"/>
      <c r="D656" s="137"/>
      <c r="E656" s="138"/>
      <c r="F656" s="137"/>
      <c r="G656" s="127"/>
      <c r="H656" s="143"/>
      <c r="I656" s="143"/>
      <c r="K656" s="6"/>
      <c r="L656" s="6"/>
    </row>
    <row r="657" spans="1:12" x14ac:dyDescent="0.2">
      <c r="A657" s="477"/>
      <c r="B657" s="135"/>
      <c r="C657" s="136"/>
      <c r="D657" s="137"/>
      <c r="E657" s="138"/>
      <c r="F657" s="137"/>
      <c r="G657" s="127"/>
      <c r="H657" s="143"/>
      <c r="I657" s="143"/>
      <c r="K657" s="6"/>
      <c r="L657" s="6"/>
    </row>
    <row r="658" spans="1:12" x14ac:dyDescent="0.2">
      <c r="A658" s="477"/>
      <c r="B658" s="135"/>
      <c r="C658" s="136"/>
      <c r="D658" s="137"/>
      <c r="E658" s="138"/>
      <c r="F658" s="137"/>
      <c r="G658" s="127"/>
      <c r="H658" s="143"/>
      <c r="I658" s="143"/>
      <c r="K658" s="6"/>
      <c r="L658" s="6"/>
    </row>
    <row r="659" spans="1:12" x14ac:dyDescent="0.2">
      <c r="A659" s="477"/>
      <c r="B659" s="135"/>
      <c r="C659" s="136"/>
      <c r="D659" s="137"/>
      <c r="E659" s="138"/>
      <c r="F659" s="137"/>
      <c r="G659" s="127"/>
      <c r="H659" s="143"/>
      <c r="I659" s="143"/>
      <c r="K659" s="6"/>
      <c r="L659" s="6"/>
    </row>
    <row r="660" spans="1:12" x14ac:dyDescent="0.2">
      <c r="A660" s="477"/>
      <c r="B660" s="135"/>
      <c r="C660" s="136"/>
      <c r="D660" s="137"/>
      <c r="E660" s="138"/>
      <c r="F660" s="137"/>
      <c r="G660" s="127"/>
      <c r="H660" s="143"/>
      <c r="I660" s="143"/>
      <c r="K660" s="6"/>
      <c r="L660" s="6"/>
    </row>
    <row r="661" spans="1:12" x14ac:dyDescent="0.2">
      <c r="A661" s="477"/>
      <c r="B661" s="135"/>
      <c r="C661" s="136"/>
      <c r="D661" s="137"/>
      <c r="E661" s="138"/>
      <c r="F661" s="137"/>
      <c r="G661" s="127"/>
      <c r="H661" s="143"/>
      <c r="I661" s="143"/>
      <c r="K661" s="6"/>
      <c r="L661" s="6"/>
    </row>
    <row r="662" spans="1:12" x14ac:dyDescent="0.2">
      <c r="A662" s="477"/>
      <c r="B662" s="135"/>
      <c r="C662" s="136"/>
      <c r="D662" s="137"/>
      <c r="E662" s="138"/>
      <c r="F662" s="137"/>
      <c r="G662" s="127"/>
      <c r="H662" s="143"/>
      <c r="I662" s="143"/>
      <c r="K662" s="6"/>
      <c r="L662" s="6"/>
    </row>
    <row r="663" spans="1:12" x14ac:dyDescent="0.2">
      <c r="A663" s="477"/>
      <c r="B663" s="135"/>
      <c r="C663" s="136"/>
      <c r="D663" s="137"/>
      <c r="E663" s="138"/>
      <c r="F663" s="137"/>
      <c r="G663" s="127"/>
      <c r="H663" s="143"/>
      <c r="I663" s="143"/>
      <c r="K663" s="6"/>
      <c r="L663" s="6"/>
    </row>
    <row r="664" spans="1:12" x14ac:dyDescent="0.2">
      <c r="A664" s="477"/>
      <c r="B664" s="135"/>
      <c r="C664" s="136"/>
      <c r="D664" s="137"/>
      <c r="E664" s="138"/>
      <c r="F664" s="137"/>
      <c r="G664" s="127"/>
      <c r="H664" s="143"/>
      <c r="I664" s="143"/>
      <c r="K664" s="6"/>
      <c r="L664" s="6"/>
    </row>
    <row r="665" spans="1:12" x14ac:dyDescent="0.2">
      <c r="A665" s="477"/>
      <c r="B665" s="135"/>
      <c r="C665" s="136"/>
      <c r="D665" s="137"/>
      <c r="E665" s="138"/>
      <c r="F665" s="137"/>
      <c r="G665" s="127"/>
      <c r="H665" s="143"/>
      <c r="I665" s="143"/>
      <c r="K665" s="6"/>
      <c r="L665" s="6"/>
    </row>
    <row r="666" spans="1:12" x14ac:dyDescent="0.2">
      <c r="A666" s="477"/>
      <c r="B666" s="135"/>
      <c r="C666" s="136"/>
      <c r="D666" s="137"/>
      <c r="E666" s="138"/>
      <c r="F666" s="137"/>
      <c r="G666" s="127"/>
      <c r="H666" s="143"/>
      <c r="I666" s="143"/>
      <c r="K666" s="6"/>
      <c r="L666" s="6"/>
    </row>
    <row r="667" spans="1:12" x14ac:dyDescent="0.2">
      <c r="A667" s="477"/>
      <c r="B667" s="135"/>
      <c r="C667" s="136"/>
      <c r="D667" s="137"/>
      <c r="E667" s="138"/>
      <c r="F667" s="137"/>
      <c r="G667" s="127"/>
      <c r="H667" s="143"/>
      <c r="I667" s="143"/>
      <c r="K667" s="6"/>
      <c r="L667" s="6"/>
    </row>
    <row r="668" spans="1:12" x14ac:dyDescent="0.2">
      <c r="A668" s="477"/>
      <c r="B668" s="135"/>
      <c r="C668" s="136"/>
      <c r="D668" s="137"/>
      <c r="E668" s="138"/>
      <c r="F668" s="137"/>
      <c r="G668" s="127"/>
      <c r="H668" s="143"/>
      <c r="I668" s="143"/>
      <c r="K668" s="6"/>
      <c r="L668" s="6"/>
    </row>
    <row r="669" spans="1:12" x14ac:dyDescent="0.2">
      <c r="A669" s="477"/>
      <c r="B669" s="135"/>
      <c r="C669" s="136"/>
      <c r="D669" s="137"/>
      <c r="E669" s="138"/>
      <c r="F669" s="137"/>
      <c r="G669" s="127"/>
      <c r="H669" s="143"/>
      <c r="I669" s="143"/>
      <c r="K669" s="6"/>
      <c r="L669" s="6"/>
    </row>
    <row r="670" spans="1:12" x14ac:dyDescent="0.2">
      <c r="A670" s="477"/>
      <c r="B670" s="135"/>
      <c r="C670" s="136"/>
      <c r="D670" s="137"/>
      <c r="E670" s="138"/>
      <c r="F670" s="137"/>
      <c r="G670" s="127"/>
      <c r="H670" s="143"/>
      <c r="I670" s="143"/>
      <c r="K670" s="6"/>
      <c r="L670" s="6"/>
    </row>
    <row r="671" spans="1:12" x14ac:dyDescent="0.2">
      <c r="A671" s="477"/>
      <c r="B671" s="135"/>
      <c r="C671" s="136"/>
      <c r="D671" s="137"/>
      <c r="E671" s="138"/>
      <c r="F671" s="137"/>
      <c r="G671" s="127"/>
      <c r="H671" s="143"/>
      <c r="I671" s="143"/>
      <c r="K671" s="6"/>
      <c r="L671" s="6"/>
    </row>
    <row r="672" spans="1:12" x14ac:dyDescent="0.2">
      <c r="A672" s="477"/>
      <c r="B672" s="135"/>
      <c r="C672" s="136"/>
      <c r="D672" s="137"/>
      <c r="E672" s="138"/>
      <c r="F672" s="137"/>
      <c r="G672" s="127"/>
      <c r="H672" s="143"/>
      <c r="I672" s="143"/>
      <c r="K672" s="6"/>
      <c r="L672" s="6"/>
    </row>
    <row r="673" spans="1:12" x14ac:dyDescent="0.2">
      <c r="A673" s="477"/>
      <c r="B673" s="135"/>
      <c r="C673" s="136"/>
      <c r="D673" s="137"/>
      <c r="E673" s="138"/>
      <c r="F673" s="137"/>
      <c r="G673" s="127"/>
      <c r="H673" s="143"/>
      <c r="I673" s="143"/>
      <c r="K673" s="6"/>
      <c r="L673" s="6"/>
    </row>
    <row r="674" spans="1:12" x14ac:dyDescent="0.2">
      <c r="A674" s="477"/>
      <c r="B674" s="135"/>
      <c r="C674" s="136"/>
      <c r="D674" s="137"/>
      <c r="E674" s="138"/>
      <c r="F674" s="137"/>
      <c r="G674" s="127"/>
      <c r="H674" s="143"/>
      <c r="I674" s="143"/>
      <c r="K674" s="6"/>
      <c r="L674" s="6"/>
    </row>
    <row r="675" spans="1:12" x14ac:dyDescent="0.2">
      <c r="A675" s="477"/>
      <c r="B675" s="135"/>
      <c r="C675" s="136"/>
      <c r="D675" s="137"/>
      <c r="E675" s="138"/>
      <c r="F675" s="137"/>
      <c r="G675" s="127"/>
      <c r="H675" s="143"/>
      <c r="I675" s="143"/>
      <c r="K675" s="6"/>
      <c r="L675" s="6"/>
    </row>
    <row r="676" spans="1:12" x14ac:dyDescent="0.2">
      <c r="A676" s="477"/>
      <c r="B676" s="135"/>
      <c r="C676" s="136"/>
      <c r="D676" s="137"/>
      <c r="E676" s="138"/>
      <c r="F676" s="137"/>
      <c r="G676" s="127"/>
      <c r="H676" s="143"/>
      <c r="I676" s="143"/>
      <c r="K676" s="6"/>
      <c r="L676" s="6"/>
    </row>
    <row r="677" spans="1:12" x14ac:dyDescent="0.2">
      <c r="A677" s="477"/>
      <c r="B677" s="135"/>
      <c r="C677" s="136"/>
      <c r="D677" s="137"/>
      <c r="E677" s="138"/>
      <c r="F677" s="137"/>
      <c r="G677" s="127"/>
      <c r="H677" s="143"/>
      <c r="I677" s="143"/>
      <c r="K677" s="6"/>
      <c r="L677" s="6"/>
    </row>
    <row r="678" spans="1:12" x14ac:dyDescent="0.2">
      <c r="A678" s="477"/>
      <c r="B678" s="135"/>
      <c r="C678" s="136"/>
      <c r="D678" s="137"/>
      <c r="E678" s="138"/>
      <c r="F678" s="137"/>
      <c r="G678" s="127"/>
      <c r="H678" s="143"/>
      <c r="I678" s="143"/>
      <c r="K678" s="6"/>
      <c r="L678" s="6"/>
    </row>
    <row r="679" spans="1:12" x14ac:dyDescent="0.2">
      <c r="A679" s="477"/>
      <c r="B679" s="135"/>
      <c r="C679" s="136"/>
      <c r="D679" s="137"/>
      <c r="E679" s="138"/>
      <c r="F679" s="137"/>
      <c r="G679" s="127"/>
      <c r="H679" s="143"/>
      <c r="I679" s="143"/>
      <c r="K679" s="6"/>
      <c r="L679" s="6"/>
    </row>
    <row r="680" spans="1:12" x14ac:dyDescent="0.2">
      <c r="A680" s="477"/>
      <c r="B680" s="135"/>
      <c r="C680" s="136"/>
      <c r="D680" s="137"/>
      <c r="E680" s="138"/>
      <c r="F680" s="137"/>
      <c r="G680" s="127"/>
      <c r="H680" s="143"/>
      <c r="I680" s="143"/>
      <c r="K680" s="6"/>
      <c r="L680" s="6"/>
    </row>
    <row r="681" spans="1:12" x14ac:dyDescent="0.2">
      <c r="A681" s="477"/>
      <c r="B681" s="135"/>
      <c r="C681" s="136"/>
      <c r="D681" s="137"/>
      <c r="E681" s="138"/>
      <c r="F681" s="137"/>
      <c r="G681" s="127"/>
      <c r="H681" s="143"/>
      <c r="I681" s="143"/>
      <c r="K681" s="6"/>
      <c r="L681" s="6"/>
    </row>
    <row r="682" spans="1:12" x14ac:dyDescent="0.2">
      <c r="A682" s="477"/>
      <c r="B682" s="135"/>
      <c r="C682" s="136"/>
      <c r="D682" s="137"/>
      <c r="E682" s="138"/>
      <c r="F682" s="137"/>
      <c r="G682" s="127"/>
      <c r="H682" s="143"/>
      <c r="I682" s="143"/>
      <c r="K682" s="6"/>
      <c r="L682" s="6"/>
    </row>
    <row r="683" spans="1:12" x14ac:dyDescent="0.2">
      <c r="A683" s="477"/>
      <c r="B683" s="135"/>
      <c r="C683" s="136"/>
      <c r="D683" s="137"/>
      <c r="E683" s="138"/>
      <c r="F683" s="137"/>
      <c r="G683" s="127"/>
      <c r="H683" s="143"/>
      <c r="I683" s="143"/>
      <c r="K683" s="6"/>
      <c r="L683" s="6"/>
    </row>
    <row r="684" spans="1:12" x14ac:dyDescent="0.2">
      <c r="A684" s="477"/>
      <c r="B684" s="135"/>
      <c r="C684" s="136"/>
      <c r="D684" s="137"/>
      <c r="E684" s="138"/>
      <c r="F684" s="137"/>
      <c r="G684" s="127"/>
      <c r="H684" s="143"/>
      <c r="I684" s="143"/>
      <c r="K684" s="6"/>
      <c r="L684" s="6"/>
    </row>
    <row r="685" spans="1:12" x14ac:dyDescent="0.2">
      <c r="A685" s="477"/>
      <c r="B685" s="135"/>
      <c r="C685" s="136"/>
      <c r="D685" s="137"/>
      <c r="E685" s="138"/>
      <c r="F685" s="137"/>
      <c r="G685" s="127"/>
      <c r="H685" s="143"/>
      <c r="I685" s="143"/>
      <c r="K685" s="6"/>
      <c r="L685" s="6"/>
    </row>
    <row r="686" spans="1:12" x14ac:dyDescent="0.2">
      <c r="A686" s="477"/>
      <c r="B686" s="135"/>
      <c r="C686" s="136"/>
      <c r="D686" s="137"/>
      <c r="E686" s="138"/>
      <c r="F686" s="137"/>
      <c r="G686" s="127"/>
      <c r="H686" s="143"/>
      <c r="I686" s="143"/>
      <c r="K686" s="6"/>
      <c r="L686" s="6"/>
    </row>
    <row r="687" spans="1:12" x14ac:dyDescent="0.2">
      <c r="A687" s="477"/>
      <c r="B687" s="135"/>
      <c r="C687" s="136"/>
      <c r="D687" s="137"/>
      <c r="E687" s="138"/>
      <c r="F687" s="137"/>
      <c r="G687" s="127"/>
      <c r="H687" s="143"/>
      <c r="I687" s="143"/>
      <c r="K687" s="6"/>
      <c r="L687" s="6"/>
    </row>
    <row r="688" spans="1:12" x14ac:dyDescent="0.2">
      <c r="A688" s="477"/>
      <c r="B688" s="135"/>
      <c r="C688" s="136"/>
      <c r="D688" s="137"/>
      <c r="E688" s="138"/>
      <c r="F688" s="137"/>
      <c r="G688" s="127"/>
      <c r="H688" s="143"/>
      <c r="I688" s="143"/>
      <c r="K688" s="6"/>
      <c r="L688" s="6"/>
    </row>
    <row r="689" spans="1:12" x14ac:dyDescent="0.2">
      <c r="A689" s="477"/>
      <c r="B689" s="135"/>
      <c r="C689" s="136"/>
      <c r="D689" s="137"/>
      <c r="E689" s="138"/>
      <c r="F689" s="137"/>
      <c r="G689" s="127"/>
      <c r="H689" s="143"/>
      <c r="I689" s="143"/>
      <c r="K689" s="6"/>
      <c r="L689" s="6"/>
    </row>
    <row r="690" spans="1:12" x14ac:dyDescent="0.2">
      <c r="A690" s="477"/>
      <c r="B690" s="135"/>
      <c r="C690" s="136"/>
      <c r="D690" s="137"/>
      <c r="E690" s="138"/>
      <c r="F690" s="137"/>
      <c r="G690" s="127"/>
      <c r="H690" s="143"/>
      <c r="I690" s="143"/>
      <c r="K690" s="6"/>
      <c r="L690" s="6"/>
    </row>
    <row r="691" spans="1:12" x14ac:dyDescent="0.2">
      <c r="A691" s="477"/>
      <c r="B691" s="135"/>
      <c r="C691" s="136"/>
      <c r="D691" s="137"/>
      <c r="E691" s="138"/>
      <c r="F691" s="137"/>
      <c r="G691" s="127"/>
      <c r="H691" s="143"/>
      <c r="I691" s="143"/>
      <c r="K691" s="6"/>
      <c r="L691" s="6"/>
    </row>
    <row r="692" spans="1:12" x14ac:dyDescent="0.2">
      <c r="A692" s="477"/>
      <c r="B692" s="135"/>
      <c r="C692" s="136"/>
      <c r="D692" s="137"/>
      <c r="E692" s="138"/>
      <c r="F692" s="137"/>
      <c r="G692" s="127"/>
      <c r="H692" s="143"/>
      <c r="I692" s="143"/>
      <c r="K692" s="6"/>
      <c r="L692" s="6"/>
    </row>
    <row r="693" spans="1:12" x14ac:dyDescent="0.2">
      <c r="A693" s="477"/>
      <c r="B693" s="135"/>
      <c r="C693" s="136"/>
      <c r="D693" s="137"/>
      <c r="E693" s="138"/>
      <c r="F693" s="137"/>
      <c r="G693" s="127"/>
      <c r="H693" s="143"/>
      <c r="I693" s="143"/>
      <c r="K693" s="6"/>
      <c r="L693" s="6"/>
    </row>
    <row r="694" spans="1:12" x14ac:dyDescent="0.2">
      <c r="A694" s="477"/>
      <c r="B694" s="135"/>
      <c r="C694" s="136"/>
      <c r="D694" s="137"/>
      <c r="E694" s="138"/>
      <c r="F694" s="137"/>
      <c r="G694" s="127"/>
      <c r="H694" s="143"/>
      <c r="I694" s="143"/>
      <c r="K694" s="6"/>
      <c r="L694" s="6"/>
    </row>
    <row r="695" spans="1:12" x14ac:dyDescent="0.2">
      <c r="A695" s="477"/>
      <c r="B695" s="135"/>
      <c r="C695" s="136"/>
      <c r="D695" s="137"/>
      <c r="E695" s="138"/>
      <c r="F695" s="137"/>
      <c r="G695" s="127"/>
      <c r="H695" s="143"/>
      <c r="I695" s="143"/>
      <c r="K695" s="6"/>
      <c r="L695" s="6"/>
    </row>
    <row r="696" spans="1:12" x14ac:dyDescent="0.2">
      <c r="A696" s="477"/>
      <c r="B696" s="135"/>
      <c r="C696" s="136"/>
      <c r="D696" s="137"/>
      <c r="E696" s="138"/>
      <c r="F696" s="137"/>
      <c r="G696" s="127"/>
      <c r="H696" s="143"/>
      <c r="I696" s="143"/>
      <c r="K696" s="6"/>
      <c r="L696" s="6"/>
    </row>
    <row r="697" spans="1:12" x14ac:dyDescent="0.2">
      <c r="A697" s="477"/>
      <c r="B697" s="135"/>
      <c r="C697" s="136"/>
      <c r="D697" s="137"/>
      <c r="E697" s="138"/>
      <c r="F697" s="137"/>
      <c r="G697" s="127"/>
      <c r="H697" s="143"/>
      <c r="I697" s="143"/>
      <c r="K697" s="6"/>
      <c r="L697" s="6"/>
    </row>
    <row r="698" spans="1:12" x14ac:dyDescent="0.2">
      <c r="A698" s="477"/>
      <c r="B698" s="135"/>
      <c r="C698" s="136"/>
      <c r="D698" s="137"/>
      <c r="E698" s="138"/>
      <c r="F698" s="137"/>
      <c r="G698" s="127"/>
      <c r="H698" s="143"/>
      <c r="I698" s="143"/>
      <c r="K698" s="6"/>
      <c r="L698" s="6"/>
    </row>
    <row r="699" spans="1:12" x14ac:dyDescent="0.2">
      <c r="A699" s="477"/>
      <c r="B699" s="135"/>
      <c r="C699" s="136"/>
      <c r="D699" s="137"/>
      <c r="E699" s="138"/>
      <c r="F699" s="137"/>
      <c r="G699" s="127"/>
      <c r="H699" s="143"/>
      <c r="I699" s="143"/>
      <c r="K699" s="6"/>
      <c r="L699" s="6"/>
    </row>
    <row r="700" spans="1:12" x14ac:dyDescent="0.2">
      <c r="A700" s="477"/>
      <c r="B700" s="135"/>
      <c r="C700" s="136"/>
      <c r="D700" s="137"/>
      <c r="E700" s="138"/>
      <c r="F700" s="137"/>
      <c r="G700" s="127"/>
      <c r="H700" s="143"/>
      <c r="I700" s="143"/>
      <c r="K700" s="6"/>
      <c r="L700" s="6"/>
    </row>
    <row r="701" spans="1:12" x14ac:dyDescent="0.2">
      <c r="A701" s="477"/>
      <c r="B701" s="135"/>
      <c r="C701" s="136"/>
      <c r="D701" s="137"/>
      <c r="E701" s="138"/>
      <c r="F701" s="137"/>
      <c r="G701" s="127"/>
      <c r="H701" s="143"/>
      <c r="I701" s="143"/>
      <c r="K701" s="6"/>
      <c r="L701" s="6"/>
    </row>
    <row r="702" spans="1:12" x14ac:dyDescent="0.2">
      <c r="A702" s="477"/>
      <c r="B702" s="135"/>
      <c r="C702" s="136"/>
      <c r="D702" s="137"/>
      <c r="E702" s="138"/>
      <c r="F702" s="137"/>
      <c r="G702" s="127"/>
      <c r="H702" s="143"/>
      <c r="I702" s="143"/>
      <c r="K702" s="6"/>
      <c r="L702" s="6"/>
    </row>
    <row r="703" spans="1:12" x14ac:dyDescent="0.2">
      <c r="A703" s="477"/>
      <c r="B703" s="135"/>
      <c r="C703" s="136"/>
      <c r="D703" s="137"/>
      <c r="E703" s="138"/>
      <c r="F703" s="137"/>
      <c r="G703" s="127"/>
      <c r="H703" s="143"/>
      <c r="I703" s="143"/>
      <c r="K703" s="6"/>
      <c r="L703" s="6"/>
    </row>
    <row r="704" spans="1:12" x14ac:dyDescent="0.2">
      <c r="A704" s="477"/>
      <c r="B704" s="135"/>
      <c r="C704" s="136"/>
      <c r="D704" s="137"/>
      <c r="E704" s="138"/>
      <c r="F704" s="137"/>
      <c r="G704" s="127"/>
      <c r="H704" s="143"/>
      <c r="I704" s="143"/>
      <c r="K704" s="6"/>
      <c r="L704" s="6"/>
    </row>
    <row r="705" spans="1:12" x14ac:dyDescent="0.2">
      <c r="A705" s="477"/>
      <c r="B705" s="135"/>
      <c r="C705" s="136"/>
      <c r="D705" s="137"/>
      <c r="E705" s="138"/>
      <c r="F705" s="137"/>
      <c r="G705" s="127"/>
      <c r="H705" s="143"/>
      <c r="I705" s="143"/>
      <c r="K705" s="6"/>
      <c r="L705" s="6"/>
    </row>
    <row r="706" spans="1:12" x14ac:dyDescent="0.2">
      <c r="A706" s="477"/>
      <c r="B706" s="135"/>
      <c r="C706" s="136"/>
      <c r="D706" s="137"/>
      <c r="E706" s="138"/>
      <c r="F706" s="137"/>
      <c r="G706" s="127"/>
      <c r="H706" s="143"/>
      <c r="I706" s="143"/>
      <c r="K706" s="6"/>
      <c r="L706" s="6"/>
    </row>
    <row r="707" spans="1:12" x14ac:dyDescent="0.2">
      <c r="A707" s="477"/>
      <c r="B707" s="135"/>
      <c r="C707" s="136"/>
      <c r="D707" s="137"/>
      <c r="E707" s="138"/>
      <c r="F707" s="137"/>
      <c r="G707" s="127"/>
      <c r="H707" s="143"/>
      <c r="I707" s="143"/>
      <c r="K707" s="6"/>
      <c r="L707" s="6"/>
    </row>
    <row r="708" spans="1:12" x14ac:dyDescent="0.2">
      <c r="A708" s="477"/>
      <c r="B708" s="135"/>
      <c r="C708" s="136"/>
      <c r="D708" s="137"/>
      <c r="E708" s="138"/>
      <c r="F708" s="137"/>
      <c r="G708" s="127"/>
      <c r="H708" s="143"/>
      <c r="I708" s="143"/>
      <c r="K708" s="6"/>
      <c r="L708" s="6"/>
    </row>
    <row r="709" spans="1:12" x14ac:dyDescent="0.2">
      <c r="A709" s="477"/>
      <c r="B709" s="135"/>
      <c r="C709" s="136"/>
      <c r="D709" s="137"/>
      <c r="E709" s="138"/>
      <c r="F709" s="137"/>
      <c r="G709" s="127"/>
      <c r="H709" s="143"/>
      <c r="I709" s="143"/>
      <c r="K709" s="6"/>
      <c r="L709" s="6"/>
    </row>
    <row r="710" spans="1:12" x14ac:dyDescent="0.2">
      <c r="A710" s="477"/>
      <c r="B710" s="135"/>
      <c r="C710" s="136"/>
      <c r="D710" s="137"/>
      <c r="E710" s="138"/>
      <c r="F710" s="137"/>
      <c r="G710" s="127"/>
      <c r="H710" s="143"/>
      <c r="I710" s="143"/>
      <c r="K710" s="6"/>
      <c r="L710" s="6"/>
    </row>
    <row r="711" spans="1:12" x14ac:dyDescent="0.2">
      <c r="A711" s="477"/>
      <c r="B711" s="135"/>
      <c r="C711" s="136"/>
      <c r="D711" s="137"/>
      <c r="E711" s="138"/>
      <c r="F711" s="137"/>
      <c r="G711" s="127"/>
      <c r="H711" s="143"/>
      <c r="I711" s="143"/>
      <c r="K711" s="6"/>
      <c r="L711" s="6"/>
    </row>
    <row r="712" spans="1:12" x14ac:dyDescent="0.2">
      <c r="A712" s="477"/>
      <c r="B712" s="135"/>
      <c r="C712" s="136"/>
      <c r="D712" s="137"/>
      <c r="E712" s="138"/>
      <c r="F712" s="137"/>
      <c r="G712" s="127"/>
      <c r="H712" s="143"/>
      <c r="I712" s="143"/>
      <c r="K712" s="6"/>
      <c r="L712" s="6"/>
    </row>
    <row r="713" spans="1:12" x14ac:dyDescent="0.2">
      <c r="A713" s="477"/>
      <c r="B713" s="135"/>
      <c r="C713" s="136"/>
      <c r="D713" s="137"/>
      <c r="E713" s="138"/>
      <c r="F713" s="137"/>
      <c r="G713" s="127"/>
      <c r="H713" s="143"/>
      <c r="I713" s="143"/>
      <c r="K713" s="6"/>
      <c r="L713" s="6"/>
    </row>
    <row r="714" spans="1:12" x14ac:dyDescent="0.2">
      <c r="A714" s="477"/>
      <c r="B714" s="135"/>
      <c r="C714" s="136"/>
      <c r="D714" s="137"/>
      <c r="E714" s="138"/>
      <c r="F714" s="137"/>
      <c r="G714" s="127"/>
      <c r="H714" s="143"/>
      <c r="I714" s="143"/>
      <c r="K714" s="6"/>
      <c r="L714" s="6"/>
    </row>
    <row r="715" spans="1:12" x14ac:dyDescent="0.2">
      <c r="A715" s="477"/>
      <c r="B715" s="135"/>
      <c r="C715" s="136"/>
      <c r="D715" s="137"/>
      <c r="E715" s="138"/>
      <c r="F715" s="137"/>
      <c r="G715" s="127"/>
      <c r="H715" s="143"/>
      <c r="I715" s="143"/>
      <c r="K715" s="6"/>
      <c r="L715" s="6"/>
    </row>
    <row r="716" spans="1:12" x14ac:dyDescent="0.2">
      <c r="A716" s="477"/>
      <c r="B716" s="135"/>
      <c r="C716" s="136"/>
      <c r="D716" s="137"/>
      <c r="E716" s="138"/>
      <c r="F716" s="137"/>
      <c r="G716" s="127"/>
      <c r="H716" s="143"/>
      <c r="I716" s="143"/>
      <c r="K716" s="6"/>
      <c r="L716" s="6"/>
    </row>
    <row r="717" spans="1:12" x14ac:dyDescent="0.2">
      <c r="A717" s="477"/>
      <c r="B717" s="135"/>
      <c r="C717" s="136"/>
      <c r="D717" s="137"/>
      <c r="E717" s="138"/>
      <c r="F717" s="137"/>
      <c r="G717" s="127"/>
      <c r="H717" s="143"/>
      <c r="I717" s="143"/>
      <c r="K717" s="6"/>
      <c r="L717" s="6"/>
    </row>
    <row r="718" spans="1:12" x14ac:dyDescent="0.2">
      <c r="A718" s="477"/>
      <c r="B718" s="135"/>
      <c r="C718" s="136"/>
      <c r="D718" s="137"/>
      <c r="E718" s="138"/>
      <c r="F718" s="137"/>
      <c r="G718" s="127"/>
      <c r="H718" s="143"/>
      <c r="I718" s="143"/>
      <c r="K718" s="6"/>
      <c r="L718" s="6"/>
    </row>
    <row r="719" spans="1:12" x14ac:dyDescent="0.2">
      <c r="A719" s="477"/>
      <c r="B719" s="135"/>
      <c r="C719" s="136"/>
      <c r="D719" s="137"/>
      <c r="E719" s="138"/>
      <c r="F719" s="137"/>
      <c r="G719" s="127"/>
      <c r="H719" s="143"/>
      <c r="I719" s="143"/>
      <c r="K719" s="6"/>
      <c r="L719" s="6"/>
    </row>
    <row r="720" spans="1:12" x14ac:dyDescent="0.2">
      <c r="A720" s="477"/>
      <c r="B720" s="135"/>
      <c r="C720" s="136"/>
      <c r="D720" s="137"/>
      <c r="E720" s="138"/>
      <c r="F720" s="137"/>
      <c r="G720" s="127"/>
      <c r="H720" s="143"/>
      <c r="I720" s="143"/>
      <c r="K720" s="6"/>
      <c r="L720" s="6"/>
    </row>
    <row r="721" spans="1:12" x14ac:dyDescent="0.2">
      <c r="A721" s="477"/>
      <c r="B721" s="135"/>
      <c r="C721" s="136"/>
      <c r="D721" s="137"/>
      <c r="E721" s="138"/>
      <c r="F721" s="137"/>
      <c r="G721" s="127"/>
      <c r="H721" s="143"/>
      <c r="I721" s="143"/>
      <c r="K721" s="6"/>
      <c r="L721" s="6"/>
    </row>
    <row r="722" spans="1:12" x14ac:dyDescent="0.2">
      <c r="A722" s="477"/>
      <c r="B722" s="135"/>
      <c r="C722" s="136"/>
      <c r="D722" s="137"/>
      <c r="E722" s="138"/>
      <c r="F722" s="137"/>
      <c r="G722" s="127"/>
      <c r="H722" s="143"/>
      <c r="I722" s="143"/>
      <c r="K722" s="6"/>
      <c r="L722" s="6"/>
    </row>
    <row r="723" spans="1:12" x14ac:dyDescent="0.2">
      <c r="A723" s="477"/>
      <c r="B723" s="135"/>
      <c r="C723" s="136"/>
      <c r="D723" s="137"/>
      <c r="E723" s="138"/>
      <c r="F723" s="137"/>
      <c r="G723" s="127"/>
      <c r="H723" s="143"/>
      <c r="I723" s="143"/>
      <c r="K723" s="6"/>
      <c r="L723" s="6"/>
    </row>
    <row r="724" spans="1:12" x14ac:dyDescent="0.2">
      <c r="A724" s="477"/>
      <c r="B724" s="135"/>
      <c r="C724" s="136"/>
      <c r="D724" s="137"/>
      <c r="E724" s="138"/>
      <c r="F724" s="137"/>
      <c r="G724" s="127"/>
      <c r="H724" s="143"/>
      <c r="I724" s="143"/>
      <c r="K724" s="6"/>
      <c r="L724" s="6"/>
    </row>
    <row r="725" spans="1:12" x14ac:dyDescent="0.2">
      <c r="A725" s="477"/>
      <c r="B725" s="135"/>
      <c r="C725" s="136"/>
      <c r="D725" s="137"/>
      <c r="E725" s="138"/>
      <c r="F725" s="137"/>
      <c r="G725" s="127"/>
      <c r="H725" s="143"/>
      <c r="I725" s="143"/>
      <c r="K725" s="6"/>
      <c r="L725" s="6"/>
    </row>
    <row r="726" spans="1:12" x14ac:dyDescent="0.2">
      <c r="A726" s="477"/>
      <c r="B726" s="135"/>
      <c r="C726" s="136"/>
      <c r="D726" s="137"/>
      <c r="E726" s="138"/>
      <c r="F726" s="137"/>
      <c r="G726" s="127"/>
      <c r="H726" s="143"/>
      <c r="I726" s="143"/>
      <c r="K726" s="6"/>
      <c r="L726" s="6"/>
    </row>
    <row r="727" spans="1:12" x14ac:dyDescent="0.2">
      <c r="A727" s="477"/>
      <c r="B727" s="135"/>
      <c r="C727" s="136"/>
      <c r="D727" s="137"/>
      <c r="E727" s="138"/>
      <c r="F727" s="137"/>
      <c r="G727" s="127"/>
      <c r="H727" s="143"/>
      <c r="I727" s="143"/>
      <c r="K727" s="6"/>
      <c r="L727" s="6"/>
    </row>
    <row r="728" spans="1:12" x14ac:dyDescent="0.2">
      <c r="A728" s="477"/>
      <c r="B728" s="135"/>
      <c r="C728" s="136"/>
      <c r="D728" s="137"/>
      <c r="E728" s="138"/>
      <c r="F728" s="137"/>
      <c r="G728" s="127"/>
      <c r="H728" s="143"/>
      <c r="I728" s="143"/>
      <c r="K728" s="6"/>
      <c r="L728" s="6"/>
    </row>
    <row r="729" spans="1:12" x14ac:dyDescent="0.2">
      <c r="A729" s="477"/>
      <c r="B729" s="135"/>
      <c r="C729" s="136"/>
      <c r="D729" s="137"/>
      <c r="E729" s="138"/>
      <c r="F729" s="137"/>
      <c r="G729" s="127"/>
      <c r="H729" s="143"/>
      <c r="I729" s="143"/>
      <c r="K729" s="6"/>
      <c r="L729" s="6"/>
    </row>
    <row r="730" spans="1:12" x14ac:dyDescent="0.2">
      <c r="A730" s="477"/>
      <c r="B730" s="135"/>
      <c r="C730" s="136"/>
      <c r="D730" s="137"/>
      <c r="E730" s="138"/>
      <c r="F730" s="137"/>
      <c r="G730" s="127"/>
      <c r="H730" s="143"/>
      <c r="I730" s="143"/>
      <c r="K730" s="6"/>
      <c r="L730" s="6"/>
    </row>
    <row r="731" spans="1:12" x14ac:dyDescent="0.2">
      <c r="A731" s="477"/>
      <c r="B731" s="135"/>
      <c r="C731" s="136"/>
      <c r="D731" s="137"/>
      <c r="E731" s="138"/>
      <c r="F731" s="137"/>
      <c r="G731" s="127"/>
      <c r="H731" s="143"/>
      <c r="I731" s="143"/>
      <c r="K731" s="6"/>
      <c r="L731" s="6"/>
    </row>
    <row r="732" spans="1:12" x14ac:dyDescent="0.2">
      <c r="A732" s="477"/>
      <c r="B732" s="135"/>
      <c r="C732" s="136"/>
      <c r="D732" s="137"/>
      <c r="E732" s="138"/>
      <c r="F732" s="137"/>
      <c r="G732" s="127"/>
      <c r="H732" s="143"/>
      <c r="I732" s="143"/>
      <c r="K732" s="6"/>
      <c r="L732" s="6"/>
    </row>
    <row r="733" spans="1:12" x14ac:dyDescent="0.2">
      <c r="A733" s="477"/>
      <c r="B733" s="135"/>
      <c r="C733" s="136"/>
      <c r="D733" s="137"/>
      <c r="E733" s="138"/>
      <c r="F733" s="137"/>
      <c r="G733" s="127"/>
      <c r="H733" s="143"/>
      <c r="I733" s="143"/>
      <c r="K733" s="6"/>
      <c r="L733" s="6"/>
    </row>
    <row r="734" spans="1:12" x14ac:dyDescent="0.2">
      <c r="A734" s="477"/>
      <c r="B734" s="135"/>
      <c r="C734" s="136"/>
      <c r="D734" s="137"/>
      <c r="E734" s="138"/>
      <c r="F734" s="137"/>
      <c r="G734" s="127"/>
      <c r="H734" s="143"/>
      <c r="I734" s="143"/>
      <c r="K734" s="6"/>
      <c r="L734" s="6"/>
    </row>
    <row r="735" spans="1:12" x14ac:dyDescent="0.2">
      <c r="A735" s="477"/>
      <c r="B735" s="135"/>
      <c r="C735" s="136"/>
      <c r="D735" s="137"/>
      <c r="E735" s="138"/>
      <c r="F735" s="137"/>
      <c r="G735" s="127"/>
      <c r="H735" s="143"/>
      <c r="I735" s="143"/>
      <c r="K735" s="6"/>
      <c r="L735" s="6"/>
    </row>
    <row r="736" spans="1:12" x14ac:dyDescent="0.2">
      <c r="A736" s="477"/>
      <c r="B736" s="135"/>
      <c r="C736" s="136"/>
      <c r="D736" s="137"/>
      <c r="E736" s="138"/>
      <c r="F736" s="137"/>
      <c r="G736" s="127"/>
      <c r="H736" s="143"/>
      <c r="I736" s="143"/>
      <c r="K736" s="6"/>
      <c r="L736" s="6"/>
    </row>
    <row r="737" spans="1:12" x14ac:dyDescent="0.2">
      <c r="A737" s="477"/>
      <c r="B737" s="135"/>
      <c r="C737" s="136"/>
      <c r="D737" s="137"/>
      <c r="E737" s="138"/>
      <c r="F737" s="137"/>
      <c r="G737" s="127"/>
      <c r="H737" s="143"/>
      <c r="I737" s="143"/>
      <c r="K737" s="6"/>
      <c r="L737" s="6"/>
    </row>
    <row r="738" spans="1:12" x14ac:dyDescent="0.2">
      <c r="A738" s="477"/>
      <c r="B738" s="135"/>
      <c r="C738" s="136"/>
      <c r="D738" s="137"/>
      <c r="E738" s="138"/>
      <c r="F738" s="137"/>
      <c r="G738" s="127"/>
      <c r="H738" s="143"/>
      <c r="I738" s="143"/>
      <c r="K738" s="6"/>
      <c r="L738" s="6"/>
    </row>
    <row r="739" spans="1:12" x14ac:dyDescent="0.2">
      <c r="A739" s="477"/>
      <c r="B739" s="135"/>
      <c r="C739" s="136"/>
      <c r="D739" s="137"/>
      <c r="E739" s="138"/>
      <c r="F739" s="137"/>
      <c r="G739" s="127"/>
      <c r="H739" s="143"/>
      <c r="I739" s="143"/>
      <c r="K739" s="6"/>
      <c r="L739" s="6"/>
    </row>
    <row r="740" spans="1:12" x14ac:dyDescent="0.2">
      <c r="A740" s="477"/>
      <c r="B740" s="135"/>
      <c r="C740" s="136"/>
      <c r="D740" s="137"/>
      <c r="E740" s="138"/>
      <c r="F740" s="137"/>
      <c r="G740" s="127"/>
      <c r="H740" s="143"/>
      <c r="I740" s="143"/>
      <c r="K740" s="6"/>
      <c r="L740" s="6"/>
    </row>
    <row r="741" spans="1:12" x14ac:dyDescent="0.2">
      <c r="A741" s="477"/>
      <c r="B741" s="135"/>
      <c r="C741" s="136"/>
      <c r="D741" s="137"/>
      <c r="E741" s="138"/>
      <c r="F741" s="137"/>
      <c r="G741" s="127"/>
      <c r="H741" s="143"/>
      <c r="I741" s="143"/>
      <c r="K741" s="6"/>
      <c r="L741" s="6"/>
    </row>
    <row r="742" spans="1:12" x14ac:dyDescent="0.2">
      <c r="A742" s="477"/>
      <c r="B742" s="135"/>
      <c r="C742" s="136"/>
      <c r="D742" s="137"/>
      <c r="E742" s="138"/>
      <c r="F742" s="137"/>
      <c r="G742" s="127"/>
      <c r="H742" s="143"/>
      <c r="I742" s="143"/>
      <c r="K742" s="6"/>
      <c r="L742" s="6"/>
    </row>
    <row r="743" spans="1:12" x14ac:dyDescent="0.2">
      <c r="A743" s="477"/>
      <c r="B743" s="135"/>
      <c r="C743" s="136"/>
      <c r="D743" s="137"/>
      <c r="E743" s="138"/>
      <c r="F743" s="137"/>
      <c r="G743" s="127"/>
      <c r="H743" s="143"/>
      <c r="I743" s="143"/>
      <c r="K743" s="6"/>
      <c r="L743" s="6"/>
    </row>
    <row r="744" spans="1:12" x14ac:dyDescent="0.2">
      <c r="A744" s="477"/>
      <c r="B744" s="135"/>
      <c r="C744" s="136"/>
      <c r="D744" s="137"/>
      <c r="E744" s="138"/>
      <c r="F744" s="137"/>
      <c r="G744" s="127"/>
      <c r="H744" s="143"/>
      <c r="I744" s="143"/>
      <c r="K744" s="6"/>
      <c r="L744" s="6"/>
    </row>
    <row r="745" spans="1:12" x14ac:dyDescent="0.2">
      <c r="A745" s="477"/>
      <c r="B745" s="135"/>
      <c r="C745" s="136"/>
      <c r="D745" s="137"/>
      <c r="E745" s="138"/>
      <c r="F745" s="137"/>
      <c r="G745" s="127"/>
      <c r="H745" s="143"/>
      <c r="I745" s="143"/>
      <c r="K745" s="6"/>
      <c r="L745" s="6"/>
    </row>
    <row r="746" spans="1:12" x14ac:dyDescent="0.2">
      <c r="A746" s="477"/>
      <c r="B746" s="135"/>
      <c r="C746" s="136"/>
      <c r="D746" s="137"/>
      <c r="E746" s="138"/>
      <c r="F746" s="137"/>
      <c r="G746" s="127"/>
      <c r="H746" s="143"/>
      <c r="I746" s="143"/>
      <c r="K746" s="6"/>
      <c r="L746" s="6"/>
    </row>
    <row r="747" spans="1:12" x14ac:dyDescent="0.2">
      <c r="A747" s="477"/>
      <c r="B747" s="135"/>
      <c r="C747" s="136"/>
      <c r="D747" s="137"/>
      <c r="E747" s="138"/>
      <c r="F747" s="137"/>
      <c r="G747" s="127"/>
      <c r="H747" s="143"/>
      <c r="I747" s="143"/>
      <c r="K747" s="6"/>
      <c r="L747" s="6"/>
    </row>
    <row r="748" spans="1:12" x14ac:dyDescent="0.2">
      <c r="A748" s="477"/>
      <c r="B748" s="135"/>
      <c r="C748" s="136"/>
      <c r="D748" s="137"/>
      <c r="E748" s="138"/>
      <c r="F748" s="137"/>
      <c r="G748" s="127"/>
      <c r="H748" s="143"/>
      <c r="I748" s="143"/>
      <c r="K748" s="6"/>
      <c r="L748" s="6"/>
    </row>
    <row r="749" spans="1:12" x14ac:dyDescent="0.2">
      <c r="A749" s="477"/>
      <c r="B749" s="135"/>
      <c r="C749" s="136"/>
      <c r="D749" s="137"/>
      <c r="E749" s="138"/>
      <c r="F749" s="137"/>
      <c r="G749" s="127"/>
      <c r="H749" s="143"/>
      <c r="I749" s="143"/>
      <c r="K749" s="6"/>
      <c r="L749" s="6"/>
    </row>
    <row r="750" spans="1:12" x14ac:dyDescent="0.2">
      <c r="A750" s="477"/>
      <c r="B750" s="135"/>
      <c r="C750" s="136"/>
      <c r="D750" s="137"/>
      <c r="E750" s="138"/>
      <c r="F750" s="137"/>
      <c r="G750" s="127"/>
      <c r="H750" s="143"/>
      <c r="I750" s="143"/>
      <c r="K750" s="6"/>
      <c r="L750" s="6"/>
    </row>
    <row r="751" spans="1:12" x14ac:dyDescent="0.2">
      <c r="A751" s="477"/>
      <c r="B751" s="135"/>
      <c r="C751" s="136"/>
      <c r="D751" s="137"/>
      <c r="E751" s="138"/>
      <c r="F751" s="137"/>
      <c r="G751" s="127"/>
      <c r="H751" s="143"/>
      <c r="I751" s="143"/>
      <c r="K751" s="6"/>
      <c r="L751" s="6"/>
    </row>
    <row r="752" spans="1:12" x14ac:dyDescent="0.2">
      <c r="A752" s="477"/>
      <c r="B752" s="135"/>
      <c r="C752" s="136"/>
      <c r="D752" s="137"/>
      <c r="E752" s="138"/>
      <c r="F752" s="137"/>
      <c r="G752" s="127"/>
      <c r="H752" s="143"/>
      <c r="I752" s="143"/>
      <c r="K752" s="6"/>
      <c r="L752" s="6"/>
    </row>
    <row r="753" spans="1:12" x14ac:dyDescent="0.2">
      <c r="A753" s="477"/>
      <c r="B753" s="135"/>
      <c r="C753" s="136"/>
      <c r="D753" s="137"/>
      <c r="E753" s="138"/>
      <c r="F753" s="137"/>
      <c r="G753" s="127"/>
      <c r="H753" s="143"/>
      <c r="I753" s="143"/>
      <c r="K753" s="6"/>
      <c r="L753" s="6"/>
    </row>
    <row r="754" spans="1:12" x14ac:dyDescent="0.2">
      <c r="A754" s="477"/>
      <c r="B754" s="135"/>
      <c r="C754" s="136"/>
      <c r="D754" s="137"/>
      <c r="E754" s="138"/>
      <c r="F754" s="137"/>
      <c r="G754" s="127"/>
      <c r="H754" s="143"/>
      <c r="I754" s="143"/>
      <c r="K754" s="6"/>
      <c r="L754" s="6"/>
    </row>
    <row r="755" spans="1:12" x14ac:dyDescent="0.2">
      <c r="A755" s="477"/>
      <c r="B755" s="135"/>
      <c r="C755" s="136"/>
      <c r="D755" s="137"/>
      <c r="E755" s="138"/>
      <c r="F755" s="137"/>
      <c r="G755" s="127"/>
      <c r="H755" s="143"/>
      <c r="I755" s="143"/>
      <c r="K755" s="6"/>
      <c r="L755" s="6"/>
    </row>
    <row r="756" spans="1:12" x14ac:dyDescent="0.2">
      <c r="A756" s="477"/>
      <c r="B756" s="135"/>
      <c r="C756" s="136"/>
      <c r="D756" s="137"/>
      <c r="E756" s="138"/>
      <c r="F756" s="137"/>
      <c r="G756" s="127"/>
      <c r="H756" s="143"/>
      <c r="I756" s="143"/>
      <c r="K756" s="6"/>
      <c r="L756" s="6"/>
    </row>
    <row r="757" spans="1:12" x14ac:dyDescent="0.2">
      <c r="A757" s="477"/>
      <c r="B757" s="135"/>
      <c r="C757" s="136"/>
      <c r="D757" s="137"/>
      <c r="E757" s="138"/>
      <c r="F757" s="137"/>
      <c r="G757" s="127"/>
      <c r="H757" s="143"/>
      <c r="I757" s="143"/>
      <c r="K757" s="6"/>
      <c r="L757" s="6"/>
    </row>
    <row r="758" spans="1:12" x14ac:dyDescent="0.2">
      <c r="A758" s="477"/>
      <c r="B758" s="135"/>
      <c r="C758" s="136"/>
      <c r="D758" s="137"/>
      <c r="E758" s="138"/>
      <c r="F758" s="137"/>
      <c r="G758" s="127"/>
      <c r="H758" s="143"/>
      <c r="I758" s="143"/>
      <c r="K758" s="6"/>
      <c r="L758" s="6"/>
    </row>
    <row r="759" spans="1:12" x14ac:dyDescent="0.2">
      <c r="A759" s="477"/>
      <c r="B759" s="135"/>
      <c r="C759" s="136"/>
      <c r="D759" s="137"/>
      <c r="E759" s="138"/>
      <c r="F759" s="137"/>
      <c r="G759" s="127"/>
      <c r="H759" s="143"/>
      <c r="I759" s="143"/>
      <c r="K759" s="6"/>
      <c r="L759" s="6"/>
    </row>
    <row r="760" spans="1:12" x14ac:dyDescent="0.2">
      <c r="A760" s="477"/>
      <c r="B760" s="135"/>
      <c r="C760" s="136"/>
      <c r="D760" s="137"/>
      <c r="E760" s="138"/>
      <c r="F760" s="137"/>
      <c r="G760" s="127"/>
      <c r="H760" s="143"/>
      <c r="I760" s="143"/>
      <c r="K760" s="6"/>
      <c r="L760" s="6"/>
    </row>
    <row r="761" spans="1:12" x14ac:dyDescent="0.2">
      <c r="A761" s="477"/>
      <c r="B761" s="135"/>
      <c r="C761" s="136"/>
      <c r="D761" s="137"/>
      <c r="E761" s="138"/>
      <c r="F761" s="137"/>
      <c r="G761" s="127"/>
      <c r="H761" s="143"/>
      <c r="I761" s="143"/>
      <c r="K761" s="6"/>
      <c r="L761" s="6"/>
    </row>
    <row r="762" spans="1:12" x14ac:dyDescent="0.2">
      <c r="A762" s="477"/>
      <c r="B762" s="135"/>
      <c r="C762" s="136"/>
      <c r="D762" s="137"/>
      <c r="E762" s="138"/>
      <c r="F762" s="137"/>
      <c r="G762" s="127"/>
      <c r="H762" s="143"/>
      <c r="I762" s="143"/>
      <c r="K762" s="6"/>
      <c r="L762" s="6"/>
    </row>
    <row r="763" spans="1:12" x14ac:dyDescent="0.2">
      <c r="A763" s="477"/>
      <c r="B763" s="135"/>
      <c r="C763" s="136"/>
      <c r="D763" s="137"/>
      <c r="E763" s="138"/>
      <c r="F763" s="137"/>
      <c r="G763" s="127"/>
      <c r="H763" s="143"/>
      <c r="I763" s="143"/>
      <c r="K763" s="6"/>
      <c r="L763" s="6"/>
    </row>
    <row r="764" spans="1:12" x14ac:dyDescent="0.2">
      <c r="A764" s="477"/>
      <c r="B764" s="135"/>
      <c r="C764" s="136"/>
      <c r="D764" s="137"/>
      <c r="E764" s="138"/>
      <c r="F764" s="137"/>
      <c r="G764" s="127"/>
      <c r="H764" s="143"/>
      <c r="I764" s="143"/>
      <c r="K764" s="6"/>
      <c r="L764" s="6"/>
    </row>
    <row r="765" spans="1:12" x14ac:dyDescent="0.2">
      <c r="A765" s="477"/>
      <c r="B765" s="135"/>
      <c r="C765" s="136"/>
      <c r="D765" s="137"/>
      <c r="E765" s="138"/>
      <c r="F765" s="137"/>
      <c r="G765" s="127"/>
      <c r="H765" s="143"/>
      <c r="I765" s="143"/>
      <c r="K765" s="6"/>
      <c r="L765" s="6"/>
    </row>
    <row r="766" spans="1:12" x14ac:dyDescent="0.2">
      <c r="A766" s="477"/>
      <c r="B766" s="135"/>
      <c r="C766" s="136"/>
      <c r="D766" s="137"/>
      <c r="E766" s="138"/>
      <c r="F766" s="137"/>
      <c r="G766" s="127"/>
      <c r="H766" s="143"/>
      <c r="I766" s="143"/>
      <c r="K766" s="6"/>
      <c r="L766" s="6"/>
    </row>
    <row r="767" spans="1:12" x14ac:dyDescent="0.2">
      <c r="A767" s="477"/>
      <c r="B767" s="135"/>
      <c r="C767" s="136"/>
      <c r="D767" s="137"/>
      <c r="E767" s="138"/>
      <c r="F767" s="137"/>
      <c r="G767" s="127"/>
      <c r="H767" s="143"/>
      <c r="I767" s="143"/>
      <c r="K767" s="6"/>
      <c r="L767" s="6"/>
    </row>
    <row r="768" spans="1:12" x14ac:dyDescent="0.2">
      <c r="A768" s="477"/>
      <c r="B768" s="135"/>
      <c r="C768" s="136"/>
      <c r="D768" s="137"/>
      <c r="E768" s="138"/>
      <c r="F768" s="137"/>
      <c r="G768" s="127"/>
      <c r="H768" s="143"/>
      <c r="I768" s="143"/>
      <c r="K768" s="6"/>
      <c r="L768" s="6"/>
    </row>
    <row r="769" spans="1:12" x14ac:dyDescent="0.2">
      <c r="A769" s="477"/>
      <c r="B769" s="135"/>
      <c r="C769" s="136"/>
      <c r="D769" s="137"/>
      <c r="E769" s="138"/>
      <c r="F769" s="137"/>
      <c r="G769" s="127"/>
      <c r="H769" s="143"/>
      <c r="I769" s="143"/>
      <c r="K769" s="6"/>
      <c r="L769" s="6"/>
    </row>
    <row r="770" spans="1:12" x14ac:dyDescent="0.2">
      <c r="A770" s="477"/>
      <c r="B770" s="135"/>
      <c r="C770" s="136"/>
      <c r="D770" s="137"/>
      <c r="E770" s="138"/>
      <c r="F770" s="137"/>
      <c r="G770" s="127"/>
      <c r="H770" s="143"/>
      <c r="I770" s="143"/>
      <c r="K770" s="6"/>
      <c r="L770" s="6"/>
    </row>
    <row r="771" spans="1:12" x14ac:dyDescent="0.2">
      <c r="A771" s="477"/>
      <c r="B771" s="135"/>
      <c r="C771" s="136"/>
      <c r="D771" s="137"/>
      <c r="E771" s="138"/>
      <c r="F771" s="137"/>
      <c r="G771" s="127"/>
      <c r="H771" s="143"/>
      <c r="I771" s="143"/>
      <c r="K771" s="6"/>
      <c r="L771" s="6"/>
    </row>
    <row r="772" spans="1:12" x14ac:dyDescent="0.2">
      <c r="A772" s="477"/>
      <c r="B772" s="135"/>
      <c r="C772" s="136"/>
      <c r="D772" s="137"/>
      <c r="E772" s="138"/>
      <c r="F772" s="137"/>
      <c r="G772" s="127"/>
      <c r="H772" s="143"/>
      <c r="I772" s="143"/>
      <c r="K772" s="6"/>
      <c r="L772" s="6"/>
    </row>
    <row r="773" spans="1:12" x14ac:dyDescent="0.2">
      <c r="A773" s="477"/>
      <c r="B773" s="135"/>
      <c r="C773" s="136"/>
      <c r="D773" s="137"/>
      <c r="E773" s="138"/>
      <c r="F773" s="137"/>
      <c r="G773" s="127"/>
      <c r="H773" s="143"/>
      <c r="I773" s="143"/>
      <c r="K773" s="6"/>
      <c r="L773" s="6"/>
    </row>
    <row r="774" spans="1:12" x14ac:dyDescent="0.2">
      <c r="A774" s="477"/>
      <c r="B774" s="135"/>
      <c r="C774" s="136"/>
      <c r="D774" s="137"/>
      <c r="E774" s="138"/>
      <c r="F774" s="137"/>
      <c r="G774" s="127"/>
      <c r="H774" s="143"/>
      <c r="I774" s="143"/>
      <c r="K774" s="6"/>
      <c r="L774" s="6"/>
    </row>
    <row r="775" spans="1:12" x14ac:dyDescent="0.2">
      <c r="A775" s="477"/>
      <c r="B775" s="135"/>
      <c r="C775" s="136"/>
      <c r="D775" s="137"/>
      <c r="E775" s="138"/>
      <c r="F775" s="137"/>
      <c r="G775" s="127"/>
      <c r="H775" s="143"/>
      <c r="I775" s="143"/>
      <c r="K775" s="6"/>
      <c r="L775" s="6"/>
    </row>
    <row r="776" spans="1:12" x14ac:dyDescent="0.2">
      <c r="A776" s="477"/>
      <c r="B776" s="135"/>
      <c r="C776" s="136"/>
      <c r="D776" s="137"/>
      <c r="E776" s="138"/>
      <c r="F776" s="137"/>
      <c r="G776" s="127"/>
      <c r="H776" s="143"/>
      <c r="I776" s="143"/>
      <c r="K776" s="6"/>
      <c r="L776" s="6"/>
    </row>
    <row r="777" spans="1:12" x14ac:dyDescent="0.2">
      <c r="A777" s="477"/>
      <c r="B777" s="135"/>
      <c r="C777" s="136"/>
      <c r="D777" s="137"/>
      <c r="E777" s="138"/>
      <c r="F777" s="137"/>
      <c r="G777" s="127"/>
      <c r="H777" s="143"/>
      <c r="I777" s="143"/>
      <c r="K777" s="6"/>
      <c r="L777" s="6"/>
    </row>
    <row r="778" spans="1:12" x14ac:dyDescent="0.2">
      <c r="A778" s="477"/>
      <c r="B778" s="135"/>
      <c r="C778" s="136"/>
      <c r="D778" s="137"/>
      <c r="E778" s="138"/>
      <c r="F778" s="137"/>
      <c r="G778" s="127"/>
      <c r="H778" s="143"/>
      <c r="I778" s="143"/>
      <c r="K778" s="6"/>
      <c r="L778" s="6"/>
    </row>
    <row r="779" spans="1:12" x14ac:dyDescent="0.2">
      <c r="A779" s="477"/>
      <c r="B779" s="135"/>
      <c r="C779" s="136"/>
      <c r="D779" s="137"/>
      <c r="E779" s="138"/>
      <c r="F779" s="137"/>
      <c r="G779" s="127"/>
      <c r="H779" s="143"/>
      <c r="I779" s="143"/>
      <c r="K779" s="6"/>
      <c r="L779" s="6"/>
    </row>
    <row r="780" spans="1:12" x14ac:dyDescent="0.2">
      <c r="A780" s="477"/>
      <c r="B780" s="135"/>
      <c r="C780" s="136"/>
      <c r="D780" s="137"/>
      <c r="E780" s="138"/>
      <c r="F780" s="137"/>
      <c r="G780" s="127"/>
      <c r="H780" s="143"/>
      <c r="I780" s="143"/>
      <c r="K780" s="6"/>
      <c r="L780" s="6"/>
    </row>
    <row r="781" spans="1:12" x14ac:dyDescent="0.2">
      <c r="A781" s="477"/>
      <c r="B781" s="135"/>
      <c r="C781" s="136"/>
      <c r="D781" s="137"/>
      <c r="E781" s="138"/>
      <c r="F781" s="137"/>
      <c r="G781" s="127"/>
      <c r="H781" s="143"/>
      <c r="I781" s="143"/>
      <c r="K781" s="6"/>
      <c r="L781" s="6"/>
    </row>
    <row r="782" spans="1:12" x14ac:dyDescent="0.2">
      <c r="A782" s="477"/>
      <c r="B782" s="135"/>
      <c r="C782" s="136"/>
      <c r="D782" s="137"/>
      <c r="E782" s="138"/>
      <c r="F782" s="137"/>
      <c r="G782" s="127"/>
      <c r="H782" s="143"/>
      <c r="I782" s="143"/>
      <c r="K782" s="6"/>
      <c r="L782" s="6"/>
    </row>
    <row r="783" spans="1:12" x14ac:dyDescent="0.2">
      <c r="A783" s="477"/>
      <c r="B783" s="135"/>
      <c r="C783" s="136"/>
      <c r="D783" s="137"/>
      <c r="E783" s="138"/>
      <c r="F783" s="137"/>
      <c r="G783" s="127"/>
      <c r="H783" s="143"/>
      <c r="I783" s="143"/>
      <c r="K783" s="6"/>
      <c r="L783" s="6"/>
    </row>
    <row r="784" spans="1:12" x14ac:dyDescent="0.2">
      <c r="A784" s="477"/>
      <c r="B784" s="135"/>
      <c r="C784" s="136"/>
      <c r="D784" s="137"/>
      <c r="E784" s="138"/>
      <c r="F784" s="137"/>
      <c r="G784" s="127"/>
      <c r="H784" s="143"/>
      <c r="I784" s="143"/>
      <c r="K784" s="6"/>
      <c r="L784" s="6"/>
    </row>
    <row r="785" spans="1:12" x14ac:dyDescent="0.2">
      <c r="A785" s="477"/>
      <c r="B785" s="135"/>
      <c r="C785" s="136"/>
      <c r="D785" s="137"/>
      <c r="E785" s="138"/>
      <c r="F785" s="137"/>
      <c r="G785" s="127"/>
      <c r="H785" s="143"/>
      <c r="I785" s="143"/>
      <c r="K785" s="6"/>
      <c r="L785" s="6"/>
    </row>
    <row r="786" spans="1:12" x14ac:dyDescent="0.2">
      <c r="A786" s="477"/>
      <c r="B786" s="135"/>
      <c r="C786" s="136"/>
      <c r="D786" s="137"/>
      <c r="E786" s="138"/>
      <c r="F786" s="137"/>
      <c r="G786" s="127"/>
      <c r="H786" s="143"/>
      <c r="I786" s="143"/>
      <c r="K786" s="6"/>
      <c r="L786" s="6"/>
    </row>
    <row r="787" spans="1:12" x14ac:dyDescent="0.2">
      <c r="A787" s="477"/>
      <c r="B787" s="135"/>
      <c r="C787" s="136"/>
      <c r="D787" s="137"/>
      <c r="E787" s="138"/>
      <c r="F787" s="137"/>
      <c r="G787" s="127"/>
      <c r="H787" s="143"/>
      <c r="I787" s="143"/>
      <c r="K787" s="6"/>
      <c r="L787" s="6"/>
    </row>
    <row r="788" spans="1:12" x14ac:dyDescent="0.2">
      <c r="A788" s="477"/>
      <c r="B788" s="135"/>
      <c r="C788" s="136"/>
      <c r="D788" s="137"/>
      <c r="E788" s="138"/>
      <c r="F788" s="137"/>
      <c r="G788" s="127"/>
      <c r="H788" s="143"/>
      <c r="I788" s="143"/>
      <c r="K788" s="6"/>
      <c r="L788" s="6"/>
    </row>
    <row r="789" spans="1:12" x14ac:dyDescent="0.2">
      <c r="A789" s="477"/>
      <c r="B789" s="135"/>
      <c r="C789" s="136"/>
      <c r="D789" s="137"/>
      <c r="E789" s="138"/>
      <c r="F789" s="137"/>
      <c r="G789" s="127"/>
      <c r="H789" s="143"/>
      <c r="I789" s="143"/>
      <c r="K789" s="6"/>
      <c r="L789" s="6"/>
    </row>
    <row r="790" spans="1:12" x14ac:dyDescent="0.2">
      <c r="A790" s="477"/>
      <c r="B790" s="135"/>
      <c r="C790" s="136"/>
      <c r="D790" s="137"/>
      <c r="E790" s="138"/>
      <c r="F790" s="137"/>
      <c r="G790" s="127"/>
      <c r="H790" s="143"/>
      <c r="I790" s="143"/>
      <c r="K790" s="6"/>
      <c r="L790" s="6"/>
    </row>
    <row r="791" spans="1:12" x14ac:dyDescent="0.2">
      <c r="A791" s="477"/>
      <c r="B791" s="135"/>
      <c r="C791" s="136"/>
      <c r="D791" s="137"/>
      <c r="E791" s="138"/>
      <c r="F791" s="137"/>
      <c r="G791" s="127"/>
      <c r="H791" s="143"/>
      <c r="I791" s="143"/>
      <c r="K791" s="6"/>
      <c r="L791" s="6"/>
    </row>
    <row r="792" spans="1:12" x14ac:dyDescent="0.2">
      <c r="A792" s="477"/>
      <c r="B792" s="135"/>
      <c r="C792" s="136"/>
      <c r="D792" s="137"/>
      <c r="E792" s="138"/>
      <c r="F792" s="137"/>
      <c r="G792" s="127"/>
      <c r="H792" s="143"/>
      <c r="I792" s="143"/>
      <c r="K792" s="6"/>
      <c r="L792" s="6"/>
    </row>
    <row r="793" spans="1:12" x14ac:dyDescent="0.2">
      <c r="A793" s="477"/>
      <c r="B793" s="135"/>
      <c r="C793" s="136"/>
      <c r="D793" s="137"/>
      <c r="E793" s="138"/>
      <c r="F793" s="137"/>
      <c r="G793" s="127"/>
      <c r="H793" s="143"/>
      <c r="I793" s="143"/>
      <c r="K793" s="6"/>
      <c r="L793" s="6"/>
    </row>
    <row r="794" spans="1:12" x14ac:dyDescent="0.2">
      <c r="A794" s="477"/>
      <c r="B794" s="135"/>
      <c r="C794" s="136"/>
      <c r="D794" s="137"/>
      <c r="E794" s="138"/>
      <c r="F794" s="137"/>
      <c r="G794" s="127"/>
      <c r="H794" s="143"/>
      <c r="I794" s="143"/>
      <c r="K794" s="6"/>
      <c r="L794" s="6"/>
    </row>
    <row r="795" spans="1:12" x14ac:dyDescent="0.2">
      <c r="A795" s="477"/>
      <c r="B795" s="135"/>
      <c r="C795" s="136"/>
      <c r="D795" s="137"/>
      <c r="E795" s="138"/>
      <c r="F795" s="137"/>
      <c r="G795" s="127"/>
      <c r="H795" s="143"/>
      <c r="I795" s="143"/>
      <c r="K795" s="6"/>
      <c r="L795" s="6"/>
    </row>
    <row r="796" spans="1:12" x14ac:dyDescent="0.2">
      <c r="A796" s="477"/>
      <c r="B796" s="135"/>
      <c r="C796" s="136"/>
      <c r="D796" s="137"/>
      <c r="E796" s="138"/>
      <c r="F796" s="137"/>
      <c r="G796" s="127"/>
      <c r="H796" s="143"/>
      <c r="I796" s="143"/>
      <c r="K796" s="6"/>
      <c r="L796" s="6"/>
    </row>
    <row r="797" spans="1:12" x14ac:dyDescent="0.2">
      <c r="A797" s="477"/>
      <c r="B797" s="135"/>
      <c r="C797" s="136"/>
      <c r="D797" s="137"/>
      <c r="E797" s="138"/>
      <c r="F797" s="137"/>
      <c r="G797" s="127"/>
      <c r="H797" s="143"/>
      <c r="I797" s="143"/>
      <c r="K797" s="6"/>
      <c r="L797" s="6"/>
    </row>
    <row r="798" spans="1:12" x14ac:dyDescent="0.2">
      <c r="A798" s="477"/>
      <c r="B798" s="135"/>
      <c r="C798" s="136"/>
      <c r="D798" s="137"/>
      <c r="E798" s="138"/>
      <c r="F798" s="137"/>
      <c r="G798" s="127"/>
      <c r="H798" s="143"/>
      <c r="I798" s="143"/>
      <c r="K798" s="6"/>
      <c r="L798" s="6"/>
    </row>
    <row r="799" spans="1:12" x14ac:dyDescent="0.2">
      <c r="A799" s="477"/>
      <c r="B799" s="135"/>
      <c r="C799" s="136"/>
      <c r="D799" s="137"/>
      <c r="E799" s="138"/>
      <c r="F799" s="137"/>
      <c r="G799" s="127"/>
      <c r="H799" s="143"/>
      <c r="I799" s="143"/>
      <c r="K799" s="6"/>
      <c r="L799" s="6"/>
    </row>
    <row r="800" spans="1:12" x14ac:dyDescent="0.2">
      <c r="A800" s="477"/>
      <c r="B800" s="135"/>
      <c r="C800" s="136"/>
      <c r="D800" s="137"/>
      <c r="E800" s="138"/>
      <c r="F800" s="137"/>
      <c r="G800" s="127"/>
      <c r="H800" s="143"/>
      <c r="I800" s="143"/>
      <c r="K800" s="6"/>
      <c r="L800" s="6"/>
    </row>
    <row r="801" spans="1:12" x14ac:dyDescent="0.2">
      <c r="A801" s="477"/>
      <c r="B801" s="135"/>
      <c r="C801" s="136"/>
      <c r="D801" s="137"/>
      <c r="E801" s="138"/>
      <c r="F801" s="137"/>
      <c r="G801" s="127"/>
      <c r="H801" s="143"/>
      <c r="I801" s="143"/>
      <c r="K801" s="6"/>
      <c r="L801" s="6"/>
    </row>
    <row r="802" spans="1:12" x14ac:dyDescent="0.2">
      <c r="A802" s="477"/>
      <c r="B802" s="135"/>
      <c r="C802" s="136"/>
      <c r="D802" s="137"/>
      <c r="E802" s="138"/>
      <c r="F802" s="137"/>
      <c r="G802" s="127"/>
      <c r="H802" s="143"/>
      <c r="I802" s="143"/>
      <c r="K802" s="6"/>
      <c r="L802" s="6"/>
    </row>
    <row r="803" spans="1:12" x14ac:dyDescent="0.2">
      <c r="A803" s="477"/>
      <c r="B803" s="135"/>
      <c r="C803" s="136"/>
      <c r="D803" s="137"/>
      <c r="E803" s="138"/>
      <c r="F803" s="137"/>
      <c r="G803" s="127"/>
      <c r="H803" s="143"/>
      <c r="I803" s="143"/>
      <c r="K803" s="6"/>
      <c r="L803" s="6"/>
    </row>
    <row r="804" spans="1:12" x14ac:dyDescent="0.2">
      <c r="A804" s="477"/>
      <c r="B804" s="135"/>
      <c r="C804" s="136"/>
      <c r="D804" s="137"/>
      <c r="E804" s="138"/>
      <c r="F804" s="137"/>
      <c r="G804" s="127"/>
      <c r="H804" s="143"/>
      <c r="I804" s="143"/>
      <c r="K804" s="6"/>
      <c r="L804" s="6"/>
    </row>
    <row r="805" spans="1:12" x14ac:dyDescent="0.2">
      <c r="A805" s="477"/>
      <c r="B805" s="135"/>
      <c r="C805" s="136"/>
      <c r="D805" s="137"/>
      <c r="E805" s="138"/>
      <c r="F805" s="137"/>
      <c r="G805" s="127"/>
      <c r="H805" s="143"/>
      <c r="I805" s="143"/>
      <c r="K805" s="6"/>
      <c r="L805" s="6"/>
    </row>
    <row r="806" spans="1:12" x14ac:dyDescent="0.2">
      <c r="A806" s="477"/>
      <c r="B806" s="135"/>
      <c r="C806" s="136"/>
      <c r="D806" s="137"/>
      <c r="E806" s="138"/>
      <c r="F806" s="137"/>
      <c r="G806" s="127"/>
      <c r="H806" s="143"/>
      <c r="I806" s="143"/>
      <c r="K806" s="6"/>
      <c r="L806" s="6"/>
    </row>
    <row r="807" spans="1:12" x14ac:dyDescent="0.2">
      <c r="A807" s="477"/>
      <c r="B807" s="135"/>
      <c r="C807" s="136"/>
      <c r="D807" s="137"/>
      <c r="E807" s="138"/>
      <c r="F807" s="137"/>
      <c r="G807" s="127"/>
      <c r="H807" s="143"/>
      <c r="I807" s="143"/>
      <c r="K807" s="6"/>
      <c r="L807" s="6"/>
    </row>
    <row r="808" spans="1:12" x14ac:dyDescent="0.2">
      <c r="A808" s="477"/>
      <c r="B808" s="135"/>
      <c r="C808" s="136"/>
      <c r="D808" s="137"/>
      <c r="E808" s="138"/>
      <c r="F808" s="137"/>
      <c r="G808" s="127"/>
      <c r="H808" s="143"/>
      <c r="I808" s="143"/>
      <c r="K808" s="6"/>
      <c r="L808" s="6"/>
    </row>
    <row r="809" spans="1:12" x14ac:dyDescent="0.2">
      <c r="A809" s="477"/>
      <c r="B809" s="135"/>
      <c r="C809" s="136"/>
      <c r="D809" s="137"/>
      <c r="E809" s="138"/>
      <c r="F809" s="137"/>
      <c r="G809" s="127"/>
      <c r="H809" s="143"/>
      <c r="I809" s="143"/>
      <c r="K809" s="6"/>
      <c r="L809" s="6"/>
    </row>
    <row r="810" spans="1:12" x14ac:dyDescent="0.2">
      <c r="A810" s="477"/>
      <c r="B810" s="135"/>
      <c r="C810" s="136"/>
      <c r="D810" s="137"/>
      <c r="E810" s="138"/>
      <c r="F810" s="137"/>
      <c r="G810" s="127"/>
      <c r="H810" s="143"/>
      <c r="I810" s="143"/>
      <c r="K810" s="6"/>
      <c r="L810" s="6"/>
    </row>
    <row r="811" spans="1:12" x14ac:dyDescent="0.2">
      <c r="A811" s="477"/>
      <c r="B811" s="135"/>
      <c r="C811" s="136"/>
      <c r="D811" s="137"/>
      <c r="E811" s="138"/>
      <c r="F811" s="137"/>
      <c r="G811" s="127"/>
      <c r="H811" s="143"/>
      <c r="I811" s="143"/>
      <c r="K811" s="6"/>
      <c r="L811" s="6"/>
    </row>
    <row r="812" spans="1:12" x14ac:dyDescent="0.2">
      <c r="A812" s="477"/>
      <c r="B812" s="135"/>
      <c r="C812" s="136"/>
      <c r="D812" s="137"/>
      <c r="E812" s="138"/>
      <c r="F812" s="137"/>
      <c r="G812" s="127"/>
      <c r="H812" s="143"/>
      <c r="I812" s="143"/>
      <c r="K812" s="6"/>
      <c r="L812" s="6"/>
    </row>
    <row r="813" spans="1:12" x14ac:dyDescent="0.2">
      <c r="A813" s="477"/>
      <c r="B813" s="135"/>
      <c r="C813" s="136"/>
      <c r="D813" s="137"/>
      <c r="E813" s="138"/>
      <c r="F813" s="137"/>
      <c r="G813" s="127"/>
      <c r="H813" s="143"/>
      <c r="I813" s="143"/>
      <c r="K813" s="6"/>
      <c r="L813" s="6"/>
    </row>
    <row r="814" spans="1:12" x14ac:dyDescent="0.2">
      <c r="A814" s="477"/>
      <c r="B814" s="135"/>
      <c r="C814" s="136"/>
      <c r="D814" s="137"/>
      <c r="E814" s="138"/>
      <c r="F814" s="137"/>
      <c r="G814" s="127"/>
      <c r="H814" s="143"/>
      <c r="I814" s="143"/>
      <c r="K814" s="6"/>
      <c r="L814" s="6"/>
    </row>
    <row r="815" spans="1:12" x14ac:dyDescent="0.2">
      <c r="A815" s="477"/>
      <c r="B815" s="135"/>
      <c r="C815" s="136"/>
      <c r="D815" s="137"/>
      <c r="E815" s="138"/>
      <c r="F815" s="137"/>
      <c r="G815" s="127"/>
      <c r="H815" s="143"/>
      <c r="I815" s="143"/>
      <c r="K815" s="6"/>
      <c r="L815" s="6"/>
    </row>
    <row r="816" spans="1:12" x14ac:dyDescent="0.2">
      <c r="A816" s="477"/>
      <c r="B816" s="135"/>
      <c r="C816" s="136"/>
      <c r="D816" s="137"/>
      <c r="E816" s="138"/>
      <c r="F816" s="137"/>
      <c r="G816" s="127"/>
      <c r="H816" s="143"/>
      <c r="I816" s="143"/>
      <c r="K816" s="6"/>
      <c r="L816" s="6"/>
    </row>
    <row r="817" spans="1:12" x14ac:dyDescent="0.2">
      <c r="A817" s="477"/>
      <c r="B817" s="135"/>
      <c r="C817" s="136"/>
      <c r="D817" s="137"/>
      <c r="E817" s="138"/>
      <c r="F817" s="137"/>
      <c r="G817" s="127"/>
      <c r="H817" s="143"/>
      <c r="I817" s="143"/>
      <c r="K817" s="6"/>
      <c r="L817" s="6"/>
    </row>
    <row r="818" spans="1:12" x14ac:dyDescent="0.2">
      <c r="A818" s="477"/>
      <c r="B818" s="135"/>
      <c r="C818" s="136"/>
      <c r="D818" s="137"/>
      <c r="E818" s="138"/>
      <c r="F818" s="137"/>
      <c r="G818" s="127"/>
      <c r="H818" s="143"/>
      <c r="I818" s="143"/>
      <c r="K818" s="6"/>
      <c r="L818" s="6"/>
    </row>
    <row r="819" spans="1:12" x14ac:dyDescent="0.2">
      <c r="A819" s="477"/>
      <c r="B819" s="135"/>
      <c r="C819" s="136"/>
      <c r="D819" s="137"/>
      <c r="E819" s="138"/>
      <c r="F819" s="137"/>
      <c r="G819" s="127"/>
      <c r="H819" s="143"/>
      <c r="I819" s="143"/>
      <c r="K819" s="6"/>
      <c r="L819" s="6"/>
    </row>
    <row r="820" spans="1:12" x14ac:dyDescent="0.2">
      <c r="A820" s="477"/>
      <c r="B820" s="135"/>
      <c r="C820" s="136"/>
      <c r="D820" s="137"/>
      <c r="E820" s="138"/>
      <c r="F820" s="137"/>
      <c r="G820" s="127"/>
      <c r="H820" s="143"/>
      <c r="I820" s="143"/>
      <c r="K820" s="6"/>
      <c r="L820" s="6"/>
    </row>
    <row r="821" spans="1:12" x14ac:dyDescent="0.2">
      <c r="A821" s="477"/>
      <c r="B821" s="135"/>
      <c r="C821" s="136"/>
      <c r="D821" s="137"/>
      <c r="E821" s="138"/>
      <c r="F821" s="137"/>
      <c r="G821" s="127"/>
      <c r="H821" s="143"/>
      <c r="I821" s="143"/>
      <c r="K821" s="6"/>
      <c r="L821" s="6"/>
    </row>
    <row r="822" spans="1:12" x14ac:dyDescent="0.2">
      <c r="A822" s="477"/>
      <c r="B822" s="135"/>
      <c r="C822" s="136"/>
      <c r="D822" s="137"/>
      <c r="E822" s="138"/>
      <c r="F822" s="137"/>
      <c r="G822" s="127"/>
      <c r="H822" s="143"/>
      <c r="I822" s="143"/>
      <c r="K822" s="6"/>
      <c r="L822" s="6"/>
    </row>
    <row r="823" spans="1:12" x14ac:dyDescent="0.2">
      <c r="A823" s="477"/>
      <c r="B823" s="135"/>
      <c r="C823" s="136"/>
      <c r="D823" s="137"/>
      <c r="E823" s="138"/>
      <c r="F823" s="137"/>
      <c r="G823" s="127"/>
      <c r="H823" s="143"/>
      <c r="I823" s="143"/>
      <c r="K823" s="6"/>
      <c r="L823" s="6"/>
    </row>
    <row r="824" spans="1:12" x14ac:dyDescent="0.2">
      <c r="A824" s="477"/>
      <c r="B824" s="135"/>
      <c r="C824" s="136"/>
      <c r="D824" s="137"/>
      <c r="E824" s="138"/>
      <c r="F824" s="137"/>
      <c r="G824" s="127"/>
      <c r="H824" s="143"/>
      <c r="I824" s="143"/>
      <c r="K824" s="6"/>
      <c r="L824" s="6"/>
    </row>
    <row r="825" spans="1:12" x14ac:dyDescent="0.2">
      <c r="A825" s="477"/>
      <c r="B825" s="135"/>
      <c r="C825" s="136"/>
      <c r="D825" s="137"/>
      <c r="E825" s="138"/>
      <c r="F825" s="137"/>
      <c r="G825" s="127"/>
      <c r="H825" s="143"/>
      <c r="I825" s="143"/>
      <c r="K825" s="6"/>
      <c r="L825" s="6"/>
    </row>
    <row r="826" spans="1:12" x14ac:dyDescent="0.2">
      <c r="A826" s="477"/>
      <c r="B826" s="135"/>
      <c r="C826" s="136"/>
      <c r="D826" s="137"/>
      <c r="E826" s="138"/>
      <c r="F826" s="137"/>
      <c r="G826" s="127"/>
      <c r="H826" s="143"/>
      <c r="I826" s="143"/>
      <c r="K826" s="6"/>
      <c r="L826" s="6"/>
    </row>
    <row r="827" spans="1:12" x14ac:dyDescent="0.2">
      <c r="A827" s="477"/>
      <c r="B827" s="135"/>
      <c r="C827" s="136"/>
      <c r="D827" s="137"/>
      <c r="E827" s="138"/>
      <c r="F827" s="137"/>
      <c r="G827" s="127"/>
      <c r="H827" s="143"/>
      <c r="I827" s="143"/>
      <c r="K827" s="6"/>
      <c r="L827" s="6"/>
    </row>
    <row r="828" spans="1:12" x14ac:dyDescent="0.2">
      <c r="A828" s="477"/>
      <c r="B828" s="135"/>
      <c r="C828" s="136"/>
      <c r="D828" s="137"/>
      <c r="E828" s="138"/>
      <c r="F828" s="137"/>
      <c r="G828" s="127"/>
      <c r="H828" s="143"/>
      <c r="I828" s="143"/>
      <c r="K828" s="6"/>
      <c r="L828" s="6"/>
    </row>
    <row r="829" spans="1:12" x14ac:dyDescent="0.2">
      <c r="A829" s="477"/>
      <c r="B829" s="135"/>
      <c r="C829" s="136"/>
      <c r="D829" s="137"/>
      <c r="E829" s="138"/>
      <c r="F829" s="137"/>
      <c r="G829" s="127"/>
      <c r="H829" s="143"/>
      <c r="I829" s="143"/>
      <c r="K829" s="6"/>
      <c r="L829" s="6"/>
    </row>
    <row r="830" spans="1:12" x14ac:dyDescent="0.2">
      <c r="A830" s="477"/>
      <c r="B830" s="135"/>
      <c r="C830" s="136"/>
      <c r="D830" s="137"/>
      <c r="E830" s="138"/>
      <c r="F830" s="137"/>
      <c r="G830" s="127"/>
      <c r="H830" s="143"/>
      <c r="I830" s="143"/>
      <c r="K830" s="6"/>
      <c r="L830" s="6"/>
    </row>
    <row r="831" spans="1:12" x14ac:dyDescent="0.2">
      <c r="A831" s="477"/>
      <c r="B831" s="135"/>
      <c r="C831" s="136"/>
      <c r="D831" s="137"/>
      <c r="E831" s="138"/>
      <c r="F831" s="137"/>
      <c r="G831" s="127"/>
      <c r="H831" s="143"/>
      <c r="I831" s="143"/>
      <c r="K831" s="6"/>
      <c r="L831" s="6"/>
    </row>
    <row r="832" spans="1:12" x14ac:dyDescent="0.2">
      <c r="A832" s="477"/>
      <c r="B832" s="135"/>
      <c r="C832" s="136"/>
      <c r="D832" s="137"/>
      <c r="E832" s="138"/>
      <c r="F832" s="137"/>
      <c r="G832" s="127"/>
      <c r="H832" s="143"/>
      <c r="I832" s="143"/>
      <c r="K832" s="6"/>
      <c r="L832" s="6"/>
    </row>
    <row r="833" spans="1:12" x14ac:dyDescent="0.2">
      <c r="A833" s="477"/>
      <c r="B833" s="135"/>
      <c r="C833" s="136"/>
      <c r="D833" s="137"/>
      <c r="E833" s="138"/>
      <c r="F833" s="137"/>
      <c r="G833" s="127"/>
      <c r="H833" s="143"/>
      <c r="I833" s="143"/>
      <c r="K833" s="6"/>
      <c r="L833" s="6"/>
    </row>
    <row r="834" spans="1:12" x14ac:dyDescent="0.2">
      <c r="A834" s="477"/>
      <c r="B834" s="135"/>
      <c r="C834" s="136"/>
      <c r="D834" s="137"/>
      <c r="E834" s="138"/>
      <c r="F834" s="137"/>
      <c r="G834" s="127"/>
      <c r="H834" s="143"/>
      <c r="I834" s="143"/>
      <c r="K834" s="6"/>
      <c r="L834" s="6"/>
    </row>
    <row r="835" spans="1:12" x14ac:dyDescent="0.2">
      <c r="A835" s="477"/>
      <c r="B835" s="135"/>
      <c r="C835" s="136"/>
      <c r="D835" s="137"/>
      <c r="E835" s="138"/>
      <c r="F835" s="137"/>
      <c r="G835" s="127"/>
      <c r="H835" s="143"/>
      <c r="I835" s="143"/>
      <c r="K835" s="6"/>
      <c r="L835" s="6"/>
    </row>
    <row r="836" spans="1:12" x14ac:dyDescent="0.2">
      <c r="A836" s="477"/>
      <c r="B836" s="135"/>
      <c r="C836" s="136"/>
      <c r="D836" s="137"/>
      <c r="E836" s="138"/>
      <c r="F836" s="137"/>
      <c r="G836" s="127"/>
      <c r="H836" s="143"/>
      <c r="I836" s="143"/>
      <c r="K836" s="6"/>
      <c r="L836" s="6"/>
    </row>
    <row r="837" spans="1:12" x14ac:dyDescent="0.2">
      <c r="A837" s="477"/>
      <c r="B837" s="135"/>
      <c r="C837" s="136"/>
      <c r="D837" s="137"/>
      <c r="E837" s="138"/>
      <c r="F837" s="137"/>
      <c r="G837" s="127"/>
      <c r="H837" s="143"/>
      <c r="I837" s="143"/>
      <c r="K837" s="6"/>
      <c r="L837" s="6"/>
    </row>
    <row r="838" spans="1:12" x14ac:dyDescent="0.2">
      <c r="A838" s="477"/>
      <c r="B838" s="135"/>
      <c r="C838" s="136"/>
      <c r="D838" s="137"/>
      <c r="E838" s="138"/>
      <c r="F838" s="137"/>
      <c r="G838" s="127"/>
      <c r="H838" s="143"/>
      <c r="I838" s="143"/>
      <c r="K838" s="6"/>
      <c r="L838" s="6"/>
    </row>
    <row r="839" spans="1:12" x14ac:dyDescent="0.2">
      <c r="A839" s="477"/>
      <c r="B839" s="135"/>
      <c r="C839" s="136"/>
      <c r="D839" s="137"/>
      <c r="E839" s="138"/>
      <c r="F839" s="137"/>
      <c r="G839" s="127"/>
      <c r="H839" s="143"/>
      <c r="I839" s="143"/>
      <c r="K839" s="6"/>
      <c r="L839" s="6"/>
    </row>
    <row r="840" spans="1:12" x14ac:dyDescent="0.2">
      <c r="A840" s="477"/>
      <c r="B840" s="135"/>
      <c r="C840" s="136"/>
      <c r="D840" s="137"/>
      <c r="E840" s="138"/>
      <c r="F840" s="137"/>
      <c r="G840" s="127"/>
      <c r="H840" s="143"/>
      <c r="I840" s="143"/>
      <c r="K840" s="6"/>
      <c r="L840" s="6"/>
    </row>
    <row r="841" spans="1:12" x14ac:dyDescent="0.2">
      <c r="A841" s="477"/>
      <c r="B841" s="135"/>
      <c r="C841" s="136"/>
      <c r="D841" s="137"/>
      <c r="E841" s="138"/>
      <c r="F841" s="137"/>
      <c r="G841" s="127"/>
      <c r="H841" s="143"/>
      <c r="I841" s="143"/>
      <c r="K841" s="6"/>
      <c r="L841" s="6"/>
    </row>
    <row r="842" spans="1:12" x14ac:dyDescent="0.2">
      <c r="A842" s="477"/>
      <c r="B842" s="135"/>
      <c r="C842" s="136"/>
      <c r="D842" s="137"/>
      <c r="E842" s="138"/>
      <c r="F842" s="137"/>
      <c r="G842" s="127"/>
      <c r="H842" s="143"/>
      <c r="I842" s="143"/>
      <c r="K842" s="6"/>
      <c r="L842" s="6"/>
    </row>
    <row r="843" spans="1:12" x14ac:dyDescent="0.2">
      <c r="A843" s="477"/>
      <c r="B843" s="135"/>
      <c r="C843" s="136"/>
      <c r="D843" s="137"/>
      <c r="E843" s="138"/>
      <c r="F843" s="137"/>
      <c r="G843" s="127"/>
      <c r="H843" s="143"/>
      <c r="I843" s="143"/>
      <c r="K843" s="6"/>
      <c r="L843" s="6"/>
    </row>
    <row r="844" spans="1:12" x14ac:dyDescent="0.2">
      <c r="A844" s="477"/>
      <c r="B844" s="135"/>
      <c r="C844" s="136"/>
      <c r="D844" s="137"/>
      <c r="E844" s="138"/>
      <c r="F844" s="137"/>
      <c r="G844" s="127"/>
      <c r="H844" s="143"/>
      <c r="I844" s="143"/>
      <c r="K844" s="6"/>
      <c r="L844" s="6"/>
    </row>
    <row r="845" spans="1:12" x14ac:dyDescent="0.2">
      <c r="A845" s="477"/>
      <c r="B845" s="135"/>
      <c r="C845" s="136"/>
      <c r="D845" s="137"/>
      <c r="E845" s="138"/>
      <c r="F845" s="137"/>
      <c r="G845" s="127"/>
      <c r="H845" s="143"/>
      <c r="I845" s="143"/>
      <c r="K845" s="6"/>
      <c r="L845" s="6"/>
    </row>
    <row r="846" spans="1:12" x14ac:dyDescent="0.2">
      <c r="A846" s="477"/>
      <c r="B846" s="135"/>
      <c r="C846" s="136"/>
      <c r="D846" s="137"/>
      <c r="E846" s="138"/>
      <c r="F846" s="137"/>
      <c r="G846" s="127"/>
      <c r="H846" s="143"/>
      <c r="I846" s="143"/>
      <c r="K846" s="6"/>
      <c r="L846" s="6"/>
    </row>
    <row r="847" spans="1:12" x14ac:dyDescent="0.2">
      <c r="A847" s="477"/>
      <c r="B847" s="135"/>
      <c r="C847" s="136"/>
      <c r="D847" s="137"/>
      <c r="E847" s="138"/>
      <c r="F847" s="137"/>
      <c r="G847" s="127"/>
      <c r="H847" s="143"/>
      <c r="I847" s="143"/>
      <c r="K847" s="6"/>
      <c r="L847" s="6"/>
    </row>
    <row r="848" spans="1:12" x14ac:dyDescent="0.2">
      <c r="A848" s="477"/>
      <c r="B848" s="135"/>
      <c r="C848" s="136"/>
      <c r="D848" s="137"/>
      <c r="E848" s="138"/>
      <c r="F848" s="137"/>
      <c r="G848" s="127"/>
      <c r="H848" s="143"/>
      <c r="I848" s="143"/>
      <c r="K848" s="6"/>
      <c r="L848" s="6"/>
    </row>
    <row r="849" spans="1:12" x14ac:dyDescent="0.2">
      <c r="A849" s="477"/>
      <c r="B849" s="135"/>
      <c r="C849" s="136"/>
      <c r="D849" s="137"/>
      <c r="E849" s="138"/>
      <c r="F849" s="137"/>
      <c r="G849" s="127"/>
      <c r="H849" s="143"/>
      <c r="I849" s="143"/>
      <c r="K849" s="6"/>
      <c r="L849" s="6"/>
    </row>
    <row r="850" spans="1:12" x14ac:dyDescent="0.2">
      <c r="A850" s="477"/>
      <c r="B850" s="135"/>
      <c r="C850" s="136"/>
      <c r="D850" s="137"/>
      <c r="E850" s="138"/>
      <c r="F850" s="137"/>
      <c r="G850" s="127"/>
      <c r="H850" s="143"/>
      <c r="I850" s="143"/>
      <c r="K850" s="6"/>
      <c r="L850" s="6"/>
    </row>
    <row r="851" spans="1:12" x14ac:dyDescent="0.2">
      <c r="A851" s="477"/>
      <c r="B851" s="135"/>
      <c r="C851" s="136"/>
      <c r="D851" s="137"/>
      <c r="E851" s="138"/>
      <c r="F851" s="137"/>
      <c r="G851" s="127"/>
      <c r="H851" s="143"/>
      <c r="I851" s="143"/>
      <c r="K851" s="6"/>
      <c r="L851" s="6"/>
    </row>
    <row r="852" spans="1:12" x14ac:dyDescent="0.2">
      <c r="A852" s="477"/>
      <c r="B852" s="135"/>
      <c r="C852" s="136"/>
      <c r="D852" s="137"/>
      <c r="E852" s="138"/>
      <c r="F852" s="137"/>
      <c r="G852" s="127"/>
      <c r="H852" s="143"/>
      <c r="I852" s="143"/>
      <c r="K852" s="6"/>
      <c r="L852" s="6"/>
    </row>
    <row r="853" spans="1:12" x14ac:dyDescent="0.2">
      <c r="A853" s="477"/>
      <c r="B853" s="135"/>
      <c r="C853" s="136"/>
      <c r="D853" s="137"/>
      <c r="E853" s="138"/>
      <c r="F853" s="137"/>
      <c r="G853" s="127"/>
      <c r="H853" s="143"/>
      <c r="I853" s="143"/>
      <c r="K853" s="6"/>
      <c r="L853" s="6"/>
    </row>
    <row r="854" spans="1:12" x14ac:dyDescent="0.2">
      <c r="A854" s="477"/>
      <c r="B854" s="135"/>
      <c r="C854" s="136"/>
      <c r="D854" s="137"/>
      <c r="E854" s="138"/>
      <c r="F854" s="137"/>
      <c r="G854" s="127"/>
      <c r="H854" s="143"/>
      <c r="I854" s="143"/>
      <c r="K854" s="6"/>
      <c r="L854" s="6"/>
    </row>
    <row r="855" spans="1:12" x14ac:dyDescent="0.2">
      <c r="A855" s="477"/>
      <c r="B855" s="135"/>
      <c r="C855" s="136"/>
      <c r="D855" s="137"/>
      <c r="E855" s="138"/>
      <c r="F855" s="137"/>
      <c r="G855" s="127"/>
      <c r="H855" s="143"/>
      <c r="I855" s="143"/>
      <c r="K855" s="6"/>
      <c r="L855" s="6"/>
    </row>
    <row r="856" spans="1:12" x14ac:dyDescent="0.2">
      <c r="A856" s="477"/>
      <c r="B856" s="135"/>
      <c r="C856" s="136"/>
      <c r="D856" s="137"/>
      <c r="E856" s="138"/>
      <c r="F856" s="137"/>
      <c r="G856" s="127"/>
      <c r="H856" s="143"/>
      <c r="I856" s="143"/>
      <c r="K856" s="6"/>
      <c r="L856" s="6"/>
    </row>
    <row r="857" spans="1:12" x14ac:dyDescent="0.2">
      <c r="A857" s="477"/>
      <c r="B857" s="135"/>
      <c r="C857" s="136"/>
      <c r="D857" s="137"/>
      <c r="E857" s="138"/>
      <c r="F857" s="137"/>
      <c r="G857" s="127"/>
      <c r="H857" s="143"/>
      <c r="I857" s="143"/>
      <c r="K857" s="6"/>
      <c r="L857" s="6"/>
    </row>
    <row r="858" spans="1:12" x14ac:dyDescent="0.2">
      <c r="A858" s="477"/>
      <c r="B858" s="135"/>
      <c r="C858" s="136"/>
      <c r="D858" s="137"/>
      <c r="E858" s="138"/>
      <c r="F858" s="137"/>
      <c r="G858" s="127"/>
      <c r="H858" s="143"/>
      <c r="I858" s="143"/>
      <c r="K858" s="6"/>
      <c r="L858" s="6"/>
    </row>
    <row r="859" spans="1:12" x14ac:dyDescent="0.2">
      <c r="A859" s="477"/>
      <c r="B859" s="135"/>
      <c r="C859" s="136"/>
      <c r="D859" s="137"/>
      <c r="E859" s="138"/>
      <c r="F859" s="137"/>
      <c r="G859" s="127"/>
      <c r="H859" s="143"/>
      <c r="I859" s="143"/>
      <c r="K859" s="6"/>
      <c r="L859" s="6"/>
    </row>
    <row r="860" spans="1:12" x14ac:dyDescent="0.2">
      <c r="A860" s="477"/>
      <c r="B860" s="135"/>
      <c r="C860" s="136"/>
      <c r="D860" s="137"/>
      <c r="E860" s="138"/>
      <c r="F860" s="137"/>
      <c r="G860" s="127"/>
      <c r="H860" s="143"/>
      <c r="I860" s="143"/>
      <c r="K860" s="6"/>
      <c r="L860" s="6"/>
    </row>
    <row r="861" spans="1:12" x14ac:dyDescent="0.2">
      <c r="A861" s="477"/>
      <c r="B861" s="135"/>
      <c r="C861" s="136"/>
      <c r="D861" s="137"/>
      <c r="E861" s="138"/>
      <c r="F861" s="137"/>
      <c r="G861" s="127"/>
      <c r="H861" s="143"/>
      <c r="I861" s="143"/>
      <c r="K861" s="6"/>
      <c r="L861" s="6"/>
    </row>
    <row r="862" spans="1:12" x14ac:dyDescent="0.2">
      <c r="A862" s="477"/>
      <c r="B862" s="135"/>
      <c r="C862" s="136"/>
      <c r="D862" s="137"/>
      <c r="E862" s="138"/>
      <c r="F862" s="137"/>
      <c r="G862" s="127"/>
      <c r="H862" s="143"/>
      <c r="I862" s="143"/>
      <c r="K862" s="6"/>
      <c r="L862" s="6"/>
    </row>
    <row r="863" spans="1:12" x14ac:dyDescent="0.2">
      <c r="A863" s="477"/>
      <c r="B863" s="135"/>
      <c r="C863" s="136"/>
      <c r="D863" s="137"/>
      <c r="E863" s="138"/>
      <c r="F863" s="137"/>
      <c r="G863" s="127"/>
      <c r="H863" s="143"/>
      <c r="I863" s="143"/>
      <c r="K863" s="6"/>
      <c r="L863" s="6"/>
    </row>
    <row r="864" spans="1:12" x14ac:dyDescent="0.2">
      <c r="A864" s="477"/>
      <c r="B864" s="135"/>
      <c r="C864" s="136"/>
      <c r="D864" s="137"/>
      <c r="E864" s="138"/>
      <c r="F864" s="137"/>
      <c r="G864" s="127"/>
      <c r="H864" s="143"/>
      <c r="I864" s="143"/>
      <c r="K864" s="6"/>
      <c r="L864" s="6"/>
    </row>
    <row r="865" spans="1:12" x14ac:dyDescent="0.2">
      <c r="A865" s="477"/>
      <c r="B865" s="135"/>
      <c r="C865" s="136"/>
      <c r="D865" s="137"/>
      <c r="E865" s="138"/>
      <c r="F865" s="137"/>
      <c r="G865" s="127"/>
      <c r="H865" s="143"/>
      <c r="I865" s="143"/>
      <c r="K865" s="6"/>
      <c r="L865" s="6"/>
    </row>
    <row r="866" spans="1:12" x14ac:dyDescent="0.2">
      <c r="A866" s="477"/>
      <c r="B866" s="135"/>
      <c r="C866" s="136"/>
      <c r="D866" s="137"/>
      <c r="E866" s="138"/>
      <c r="F866" s="137"/>
      <c r="G866" s="127"/>
      <c r="H866" s="143"/>
      <c r="I866" s="143"/>
      <c r="K866" s="6"/>
      <c r="L866" s="6"/>
    </row>
    <row r="867" spans="1:12" x14ac:dyDescent="0.2">
      <c r="A867" s="477"/>
      <c r="B867" s="135"/>
      <c r="C867" s="136"/>
      <c r="D867" s="137"/>
      <c r="E867" s="138"/>
      <c r="F867" s="137"/>
      <c r="G867" s="127"/>
      <c r="H867" s="143"/>
      <c r="I867" s="143"/>
      <c r="K867" s="6"/>
      <c r="L867" s="6"/>
    </row>
    <row r="868" spans="1:12" x14ac:dyDescent="0.2">
      <c r="A868" s="477"/>
      <c r="B868" s="135"/>
      <c r="C868" s="136"/>
      <c r="D868" s="137"/>
      <c r="E868" s="138"/>
      <c r="F868" s="137"/>
      <c r="G868" s="127"/>
      <c r="H868" s="143"/>
      <c r="I868" s="143"/>
      <c r="K868" s="6"/>
      <c r="L868" s="6"/>
    </row>
    <row r="869" spans="1:12" x14ac:dyDescent="0.2">
      <c r="A869" s="477"/>
      <c r="B869" s="135"/>
      <c r="C869" s="136"/>
      <c r="D869" s="137"/>
      <c r="E869" s="138"/>
      <c r="F869" s="137"/>
      <c r="G869" s="127"/>
      <c r="H869" s="143"/>
      <c r="I869" s="143"/>
      <c r="K869" s="6"/>
      <c r="L869" s="6"/>
    </row>
    <row r="870" spans="1:12" x14ac:dyDescent="0.2">
      <c r="A870" s="477"/>
      <c r="B870" s="135"/>
      <c r="C870" s="136"/>
      <c r="D870" s="137"/>
      <c r="E870" s="138"/>
      <c r="F870" s="137"/>
      <c r="G870" s="127"/>
      <c r="H870" s="143"/>
      <c r="I870" s="143"/>
      <c r="K870" s="6"/>
      <c r="L870" s="6"/>
    </row>
    <row r="871" spans="1:12" x14ac:dyDescent="0.2">
      <c r="A871" s="477"/>
      <c r="B871" s="135"/>
      <c r="C871" s="136"/>
      <c r="D871" s="137"/>
      <c r="E871" s="138"/>
      <c r="F871" s="137"/>
      <c r="G871" s="127"/>
      <c r="H871" s="143"/>
      <c r="I871" s="143"/>
      <c r="K871" s="6"/>
      <c r="L871" s="6"/>
    </row>
    <row r="872" spans="1:12" x14ac:dyDescent="0.2">
      <c r="A872" s="477"/>
      <c r="B872" s="135"/>
      <c r="C872" s="136"/>
      <c r="D872" s="137"/>
      <c r="E872" s="138"/>
      <c r="F872" s="137"/>
      <c r="G872" s="127"/>
      <c r="H872" s="143"/>
      <c r="I872" s="143"/>
      <c r="K872" s="6"/>
      <c r="L872" s="6"/>
    </row>
    <row r="873" spans="1:12" x14ac:dyDescent="0.2">
      <c r="A873" s="477"/>
      <c r="B873" s="135"/>
      <c r="C873" s="136"/>
      <c r="D873" s="137"/>
      <c r="E873" s="138"/>
      <c r="F873" s="137"/>
      <c r="G873" s="127"/>
      <c r="H873" s="143"/>
      <c r="I873" s="143"/>
      <c r="K873" s="6"/>
      <c r="L873" s="6"/>
    </row>
    <row r="874" spans="1:12" x14ac:dyDescent="0.2">
      <c r="A874" s="477"/>
      <c r="B874" s="135"/>
      <c r="C874" s="136"/>
      <c r="D874" s="137"/>
      <c r="E874" s="138"/>
      <c r="F874" s="137"/>
      <c r="G874" s="127"/>
      <c r="H874" s="143"/>
      <c r="I874" s="143"/>
      <c r="K874" s="6"/>
      <c r="L874" s="6"/>
    </row>
    <row r="875" spans="1:12" x14ac:dyDescent="0.2">
      <c r="A875" s="477"/>
      <c r="B875" s="135"/>
      <c r="C875" s="136"/>
      <c r="D875" s="137"/>
      <c r="E875" s="138"/>
      <c r="F875" s="137"/>
      <c r="G875" s="127"/>
      <c r="H875" s="143"/>
      <c r="I875" s="143"/>
      <c r="K875" s="6"/>
      <c r="L875" s="6"/>
    </row>
    <row r="876" spans="1:12" x14ac:dyDescent="0.2">
      <c r="A876" s="477"/>
      <c r="B876" s="135"/>
      <c r="C876" s="136"/>
      <c r="D876" s="137"/>
      <c r="E876" s="138"/>
      <c r="F876" s="137"/>
      <c r="G876" s="127"/>
      <c r="H876" s="143"/>
      <c r="I876" s="143"/>
      <c r="K876" s="6"/>
      <c r="L876" s="6"/>
    </row>
    <row r="877" spans="1:12" x14ac:dyDescent="0.2">
      <c r="A877" s="477"/>
      <c r="B877" s="135"/>
      <c r="C877" s="136"/>
      <c r="D877" s="137"/>
      <c r="E877" s="138"/>
      <c r="F877" s="137"/>
      <c r="G877" s="127"/>
      <c r="H877" s="143"/>
      <c r="I877" s="143"/>
      <c r="K877" s="6"/>
      <c r="L877" s="6"/>
    </row>
    <row r="878" spans="1:12" x14ac:dyDescent="0.2">
      <c r="A878" s="477"/>
      <c r="B878" s="135"/>
      <c r="C878" s="136"/>
      <c r="D878" s="137"/>
      <c r="E878" s="138"/>
      <c r="F878" s="137"/>
      <c r="G878" s="127"/>
      <c r="H878" s="143"/>
      <c r="I878" s="143"/>
      <c r="K878" s="6"/>
      <c r="L878" s="6"/>
    </row>
    <row r="879" spans="1:12" x14ac:dyDescent="0.2">
      <c r="A879" s="477"/>
      <c r="B879" s="135"/>
      <c r="C879" s="136"/>
      <c r="D879" s="137"/>
      <c r="E879" s="138"/>
      <c r="F879" s="137"/>
      <c r="G879" s="127"/>
      <c r="H879" s="143"/>
      <c r="I879" s="143"/>
      <c r="K879" s="6"/>
      <c r="L879" s="6"/>
    </row>
    <row r="880" spans="1:12" x14ac:dyDescent="0.2">
      <c r="A880" s="477"/>
      <c r="B880" s="135"/>
      <c r="C880" s="136"/>
      <c r="D880" s="137"/>
      <c r="E880" s="138"/>
      <c r="F880" s="137"/>
      <c r="G880" s="127"/>
      <c r="H880" s="143"/>
      <c r="I880" s="143"/>
      <c r="K880" s="6"/>
      <c r="L880" s="6"/>
    </row>
    <row r="881" spans="1:12" x14ac:dyDescent="0.2">
      <c r="A881" s="477"/>
      <c r="B881" s="135"/>
      <c r="C881" s="136"/>
      <c r="D881" s="137"/>
      <c r="E881" s="138"/>
      <c r="F881" s="137"/>
      <c r="G881" s="127"/>
      <c r="H881" s="143"/>
      <c r="I881" s="143"/>
      <c r="K881" s="6"/>
      <c r="L881" s="6"/>
    </row>
    <row r="882" spans="1:12" x14ac:dyDescent="0.2">
      <c r="A882" s="477"/>
      <c r="B882" s="135"/>
      <c r="C882" s="136"/>
      <c r="D882" s="137"/>
      <c r="E882" s="138"/>
      <c r="F882" s="137"/>
      <c r="G882" s="127"/>
      <c r="H882" s="143"/>
      <c r="I882" s="143"/>
      <c r="K882" s="6"/>
      <c r="L882" s="6"/>
    </row>
    <row r="883" spans="1:12" x14ac:dyDescent="0.2">
      <c r="A883" s="477"/>
      <c r="B883" s="135"/>
      <c r="C883" s="136"/>
      <c r="D883" s="137"/>
      <c r="E883" s="138"/>
      <c r="F883" s="137"/>
      <c r="G883" s="127"/>
      <c r="H883" s="143"/>
      <c r="I883" s="143"/>
      <c r="K883" s="6"/>
      <c r="L883" s="6"/>
    </row>
    <row r="884" spans="1:12" x14ac:dyDescent="0.2">
      <c r="A884" s="477"/>
      <c r="B884" s="135"/>
      <c r="C884" s="136"/>
      <c r="D884" s="137"/>
      <c r="E884" s="138"/>
      <c r="F884" s="137"/>
      <c r="G884" s="127"/>
      <c r="H884" s="143"/>
      <c r="I884" s="143"/>
      <c r="K884" s="6"/>
      <c r="L884" s="6"/>
    </row>
    <row r="885" spans="1:12" x14ac:dyDescent="0.2">
      <c r="A885" s="477"/>
      <c r="B885" s="135"/>
      <c r="C885" s="136"/>
      <c r="D885" s="137"/>
      <c r="E885" s="138"/>
      <c r="F885" s="137"/>
      <c r="G885" s="127"/>
      <c r="H885" s="143"/>
      <c r="I885" s="143"/>
      <c r="K885" s="6"/>
      <c r="L885" s="6"/>
    </row>
    <row r="886" spans="1:12" x14ac:dyDescent="0.2">
      <c r="A886" s="477"/>
      <c r="B886" s="135"/>
      <c r="C886" s="136"/>
      <c r="D886" s="137"/>
      <c r="E886" s="138"/>
      <c r="F886" s="137"/>
      <c r="G886" s="127"/>
      <c r="H886" s="143"/>
      <c r="I886" s="143"/>
      <c r="K886" s="6"/>
      <c r="L886" s="6"/>
    </row>
    <row r="887" spans="1:12" x14ac:dyDescent="0.2">
      <c r="A887" s="477"/>
      <c r="B887" s="135"/>
      <c r="C887" s="136"/>
      <c r="D887" s="137"/>
      <c r="E887" s="138"/>
      <c r="F887" s="137"/>
      <c r="G887" s="127"/>
      <c r="H887" s="143"/>
      <c r="I887" s="143"/>
      <c r="K887" s="6"/>
      <c r="L887" s="6"/>
    </row>
    <row r="888" spans="1:12" x14ac:dyDescent="0.2">
      <c r="A888" s="477"/>
      <c r="B888" s="135"/>
      <c r="C888" s="136"/>
      <c r="D888" s="137"/>
      <c r="E888" s="138"/>
      <c r="F888" s="137"/>
      <c r="G888" s="127"/>
      <c r="H888" s="143"/>
      <c r="I888" s="143"/>
      <c r="K888" s="6"/>
      <c r="L888" s="6"/>
    </row>
    <row r="889" spans="1:12" x14ac:dyDescent="0.2">
      <c r="A889" s="477"/>
      <c r="B889" s="135"/>
      <c r="C889" s="136"/>
      <c r="D889" s="137"/>
      <c r="E889" s="138"/>
      <c r="F889" s="137"/>
      <c r="G889" s="127"/>
      <c r="H889" s="143"/>
      <c r="I889" s="143"/>
      <c r="K889" s="6"/>
      <c r="L889" s="6"/>
    </row>
    <row r="890" spans="1:12" x14ac:dyDescent="0.2">
      <c r="A890" s="477"/>
      <c r="B890" s="135"/>
      <c r="C890" s="136"/>
      <c r="D890" s="137"/>
      <c r="E890" s="138"/>
      <c r="F890" s="137"/>
      <c r="G890" s="127"/>
      <c r="H890" s="143"/>
      <c r="I890" s="143"/>
      <c r="K890" s="6"/>
      <c r="L890" s="6"/>
    </row>
    <row r="891" spans="1:12" x14ac:dyDescent="0.2">
      <c r="A891" s="477"/>
      <c r="B891" s="135"/>
      <c r="C891" s="136"/>
      <c r="D891" s="137"/>
      <c r="E891" s="138"/>
      <c r="F891" s="137"/>
      <c r="G891" s="127"/>
      <c r="H891" s="143"/>
      <c r="I891" s="143"/>
      <c r="K891" s="6"/>
      <c r="L891" s="6"/>
    </row>
    <row r="892" spans="1:12" x14ac:dyDescent="0.2">
      <c r="A892" s="477"/>
      <c r="B892" s="135"/>
      <c r="C892" s="136"/>
      <c r="D892" s="137"/>
      <c r="E892" s="138"/>
      <c r="F892" s="137"/>
      <c r="G892" s="127"/>
      <c r="H892" s="143"/>
      <c r="I892" s="143"/>
      <c r="K892" s="6"/>
      <c r="L892" s="6"/>
    </row>
    <row r="893" spans="1:12" x14ac:dyDescent="0.2">
      <c r="A893" s="477"/>
      <c r="B893" s="135"/>
      <c r="C893" s="136"/>
      <c r="D893" s="137"/>
      <c r="E893" s="138"/>
      <c r="F893" s="137"/>
      <c r="G893" s="127"/>
      <c r="H893" s="143"/>
      <c r="I893" s="143"/>
      <c r="K893" s="6"/>
      <c r="L893" s="6"/>
    </row>
    <row r="894" spans="1:12" x14ac:dyDescent="0.2">
      <c r="A894" s="477"/>
      <c r="B894" s="135"/>
      <c r="C894" s="136"/>
      <c r="D894" s="137"/>
      <c r="E894" s="138"/>
      <c r="F894" s="137"/>
      <c r="G894" s="127"/>
      <c r="H894" s="143"/>
      <c r="I894" s="143"/>
      <c r="K894" s="6"/>
      <c r="L894" s="6"/>
    </row>
    <row r="895" spans="1:12" x14ac:dyDescent="0.2">
      <c r="A895" s="477"/>
      <c r="B895" s="135"/>
      <c r="C895" s="136"/>
      <c r="D895" s="137"/>
      <c r="E895" s="138"/>
      <c r="F895" s="137"/>
      <c r="G895" s="127"/>
      <c r="H895" s="143"/>
      <c r="I895" s="143"/>
      <c r="K895" s="6"/>
      <c r="L895" s="6"/>
    </row>
    <row r="896" spans="1:12" x14ac:dyDescent="0.2">
      <c r="A896" s="477"/>
      <c r="B896" s="135"/>
      <c r="C896" s="136"/>
      <c r="D896" s="137"/>
      <c r="E896" s="138"/>
      <c r="F896" s="137"/>
      <c r="G896" s="127"/>
      <c r="H896" s="143"/>
      <c r="I896" s="143"/>
      <c r="K896" s="6"/>
      <c r="L896" s="6"/>
    </row>
    <row r="897" spans="1:12" x14ac:dyDescent="0.2">
      <c r="A897" s="477"/>
      <c r="B897" s="135"/>
      <c r="C897" s="136"/>
      <c r="D897" s="137"/>
      <c r="E897" s="138"/>
      <c r="F897" s="137"/>
      <c r="G897" s="127"/>
      <c r="H897" s="143"/>
      <c r="I897" s="143"/>
      <c r="K897" s="6"/>
      <c r="L897" s="6"/>
    </row>
    <row r="898" spans="1:12" x14ac:dyDescent="0.2">
      <c r="A898" s="477"/>
      <c r="B898" s="135"/>
      <c r="C898" s="136"/>
      <c r="D898" s="137"/>
      <c r="E898" s="138"/>
      <c r="F898" s="137"/>
      <c r="G898" s="127"/>
      <c r="H898" s="143"/>
      <c r="I898" s="143"/>
      <c r="K898" s="6"/>
      <c r="L898" s="6"/>
    </row>
    <row r="899" spans="1:12" x14ac:dyDescent="0.2">
      <c r="A899" s="477"/>
      <c r="B899" s="135"/>
      <c r="C899" s="136"/>
      <c r="D899" s="137"/>
      <c r="E899" s="138"/>
      <c r="F899" s="137"/>
      <c r="G899" s="127"/>
      <c r="H899" s="143"/>
      <c r="I899" s="143"/>
      <c r="K899" s="6"/>
      <c r="L899" s="6"/>
    </row>
    <row r="900" spans="1:12" x14ac:dyDescent="0.2">
      <c r="A900" s="477"/>
      <c r="B900" s="135"/>
      <c r="C900" s="136"/>
      <c r="D900" s="137"/>
      <c r="E900" s="138"/>
      <c r="F900" s="137"/>
      <c r="G900" s="127"/>
      <c r="H900" s="143"/>
      <c r="I900" s="143"/>
      <c r="K900" s="6"/>
      <c r="L900" s="6"/>
    </row>
    <row r="901" spans="1:12" x14ac:dyDescent="0.2">
      <c r="A901" s="477"/>
      <c r="B901" s="135"/>
      <c r="C901" s="136"/>
      <c r="D901" s="137"/>
      <c r="E901" s="138"/>
      <c r="F901" s="137"/>
      <c r="G901" s="127"/>
      <c r="H901" s="143"/>
      <c r="I901" s="143"/>
      <c r="K901" s="6"/>
      <c r="L901" s="6"/>
    </row>
    <row r="902" spans="1:12" x14ac:dyDescent="0.2">
      <c r="A902" s="477"/>
      <c r="B902" s="135"/>
      <c r="C902" s="136"/>
      <c r="D902" s="137"/>
      <c r="E902" s="138"/>
      <c r="F902" s="137"/>
      <c r="G902" s="127"/>
      <c r="H902" s="143"/>
      <c r="I902" s="143"/>
      <c r="K902" s="6"/>
      <c r="L902" s="6"/>
    </row>
    <row r="903" spans="1:12" x14ac:dyDescent="0.2">
      <c r="A903" s="477"/>
      <c r="B903" s="135"/>
      <c r="C903" s="136"/>
      <c r="D903" s="137"/>
      <c r="E903" s="138"/>
      <c r="F903" s="137"/>
      <c r="G903" s="127"/>
      <c r="H903" s="143"/>
      <c r="I903" s="143"/>
      <c r="K903" s="6"/>
      <c r="L903" s="6"/>
    </row>
    <row r="904" spans="1:12" x14ac:dyDescent="0.2">
      <c r="A904" s="477"/>
      <c r="B904" s="135"/>
      <c r="C904" s="136"/>
      <c r="D904" s="137"/>
      <c r="E904" s="138"/>
      <c r="F904" s="137"/>
      <c r="G904" s="127"/>
      <c r="H904" s="143"/>
      <c r="I904" s="143"/>
      <c r="K904" s="6"/>
      <c r="L904" s="6"/>
    </row>
    <row r="905" spans="1:12" x14ac:dyDescent="0.2">
      <c r="A905" s="477"/>
      <c r="B905" s="135"/>
      <c r="C905" s="136"/>
      <c r="D905" s="137"/>
      <c r="E905" s="138"/>
      <c r="F905" s="137"/>
      <c r="G905" s="127"/>
      <c r="H905" s="143"/>
      <c r="I905" s="143"/>
      <c r="K905" s="6"/>
      <c r="L905" s="6"/>
    </row>
    <row r="906" spans="1:12" x14ac:dyDescent="0.2">
      <c r="A906" s="477"/>
      <c r="B906" s="135"/>
      <c r="C906" s="136"/>
      <c r="D906" s="137"/>
      <c r="E906" s="138"/>
      <c r="F906" s="137"/>
      <c r="G906" s="127"/>
      <c r="H906" s="143"/>
      <c r="I906" s="143"/>
      <c r="K906" s="6"/>
      <c r="L906" s="6"/>
    </row>
    <row r="907" spans="1:12" x14ac:dyDescent="0.2">
      <c r="A907" s="477"/>
      <c r="B907" s="135"/>
      <c r="C907" s="136"/>
      <c r="D907" s="137"/>
      <c r="E907" s="138"/>
      <c r="F907" s="137"/>
      <c r="G907" s="127"/>
      <c r="H907" s="143"/>
      <c r="I907" s="143"/>
      <c r="K907" s="6"/>
      <c r="L907" s="6"/>
    </row>
    <row r="908" spans="1:12" x14ac:dyDescent="0.2">
      <c r="A908" s="477"/>
      <c r="B908" s="135"/>
      <c r="C908" s="136"/>
      <c r="D908" s="137"/>
      <c r="E908" s="138"/>
      <c r="F908" s="137"/>
      <c r="G908" s="127"/>
      <c r="H908" s="143"/>
      <c r="I908" s="143"/>
      <c r="K908" s="6"/>
      <c r="L908" s="6"/>
    </row>
    <row r="909" spans="1:12" x14ac:dyDescent="0.2">
      <c r="A909" s="477"/>
      <c r="B909" s="135"/>
      <c r="C909" s="136"/>
      <c r="D909" s="137"/>
      <c r="E909" s="138"/>
      <c r="F909" s="137"/>
      <c r="G909" s="127"/>
      <c r="H909" s="143"/>
      <c r="I909" s="143"/>
      <c r="K909" s="6"/>
      <c r="L909" s="6"/>
    </row>
    <row r="910" spans="1:12" x14ac:dyDescent="0.2">
      <c r="A910" s="477"/>
      <c r="B910" s="135"/>
      <c r="C910" s="136"/>
      <c r="D910" s="137"/>
      <c r="E910" s="138"/>
      <c r="F910" s="137"/>
      <c r="G910" s="127"/>
      <c r="H910" s="143"/>
      <c r="I910" s="143"/>
      <c r="K910" s="6"/>
      <c r="L910" s="6"/>
    </row>
    <row r="911" spans="1:12" x14ac:dyDescent="0.2">
      <c r="A911" s="477"/>
      <c r="B911" s="135"/>
      <c r="C911" s="136"/>
      <c r="D911" s="137"/>
      <c r="E911" s="138"/>
      <c r="F911" s="137"/>
      <c r="G911" s="127"/>
      <c r="H911" s="143"/>
      <c r="I911" s="143"/>
      <c r="K911" s="6"/>
      <c r="L911" s="6"/>
    </row>
    <row r="912" spans="1:12" x14ac:dyDescent="0.2">
      <c r="A912" s="477"/>
      <c r="B912" s="135"/>
      <c r="C912" s="136"/>
      <c r="D912" s="137"/>
      <c r="E912" s="138"/>
      <c r="F912" s="137"/>
      <c r="G912" s="127"/>
      <c r="H912" s="143"/>
      <c r="I912" s="143"/>
      <c r="K912" s="6"/>
      <c r="L912" s="6"/>
    </row>
    <row r="913" spans="1:12" x14ac:dyDescent="0.2">
      <c r="A913" s="477"/>
      <c r="B913" s="135"/>
      <c r="C913" s="136"/>
      <c r="D913" s="137"/>
      <c r="E913" s="138"/>
      <c r="F913" s="137"/>
      <c r="G913" s="127"/>
      <c r="H913" s="143"/>
      <c r="I913" s="143"/>
      <c r="K913" s="6"/>
      <c r="L913" s="6"/>
    </row>
    <row r="914" spans="1:12" x14ac:dyDescent="0.2">
      <c r="A914" s="477"/>
      <c r="B914" s="135"/>
      <c r="C914" s="136"/>
      <c r="D914" s="137"/>
      <c r="E914" s="138"/>
      <c r="F914" s="137"/>
      <c r="G914" s="127"/>
      <c r="H914" s="143"/>
      <c r="I914" s="143"/>
      <c r="K914" s="6"/>
      <c r="L914" s="6"/>
    </row>
    <row r="915" spans="1:12" x14ac:dyDescent="0.2">
      <c r="A915" s="477"/>
      <c r="B915" s="135"/>
      <c r="C915" s="136"/>
      <c r="D915" s="137"/>
      <c r="E915" s="138"/>
      <c r="F915" s="137"/>
      <c r="G915" s="127"/>
      <c r="H915" s="143"/>
      <c r="I915" s="143"/>
      <c r="K915" s="6"/>
      <c r="L915" s="6"/>
    </row>
    <row r="916" spans="1:12" x14ac:dyDescent="0.2">
      <c r="A916" s="477"/>
      <c r="B916" s="135"/>
      <c r="C916" s="136"/>
      <c r="D916" s="137"/>
      <c r="E916" s="138"/>
      <c r="F916" s="137"/>
      <c r="G916" s="127"/>
      <c r="H916" s="143"/>
      <c r="I916" s="143"/>
      <c r="K916" s="6"/>
      <c r="L916" s="6"/>
    </row>
    <row r="917" spans="1:12" x14ac:dyDescent="0.2">
      <c r="A917" s="477"/>
      <c r="B917" s="135"/>
      <c r="C917" s="136"/>
      <c r="D917" s="137"/>
      <c r="E917" s="138"/>
      <c r="F917" s="137"/>
      <c r="G917" s="127"/>
      <c r="H917" s="143"/>
      <c r="I917" s="143"/>
      <c r="K917" s="6"/>
      <c r="L917" s="6"/>
    </row>
    <row r="918" spans="1:12" x14ac:dyDescent="0.2">
      <c r="A918" s="477"/>
      <c r="B918" s="135"/>
      <c r="C918" s="136"/>
      <c r="D918" s="137"/>
      <c r="E918" s="138"/>
      <c r="F918" s="137"/>
      <c r="G918" s="127"/>
      <c r="H918" s="143"/>
      <c r="I918" s="143"/>
      <c r="K918" s="6"/>
      <c r="L918" s="6"/>
    </row>
    <row r="919" spans="1:12" x14ac:dyDescent="0.2">
      <c r="A919" s="477"/>
      <c r="B919" s="135"/>
      <c r="C919" s="136"/>
      <c r="D919" s="137"/>
      <c r="E919" s="138"/>
      <c r="F919" s="137"/>
      <c r="G919" s="127"/>
      <c r="H919" s="143"/>
      <c r="I919" s="143"/>
      <c r="K919" s="6"/>
      <c r="L919" s="6"/>
    </row>
    <row r="920" spans="1:12" x14ac:dyDescent="0.2">
      <c r="A920" s="477"/>
      <c r="B920" s="135"/>
      <c r="C920" s="136"/>
      <c r="D920" s="137"/>
      <c r="E920" s="138"/>
      <c r="F920" s="137"/>
      <c r="G920" s="127"/>
      <c r="H920" s="143"/>
      <c r="I920" s="143"/>
      <c r="K920" s="6"/>
      <c r="L920" s="6"/>
    </row>
    <row r="921" spans="1:12" x14ac:dyDescent="0.2">
      <c r="A921" s="477"/>
      <c r="B921" s="135"/>
      <c r="C921" s="136"/>
      <c r="D921" s="137"/>
      <c r="E921" s="138"/>
      <c r="F921" s="137"/>
      <c r="G921" s="127"/>
      <c r="H921" s="143"/>
      <c r="I921" s="143"/>
      <c r="K921" s="6"/>
      <c r="L921" s="6"/>
    </row>
    <row r="922" spans="1:12" x14ac:dyDescent="0.2">
      <c r="A922" s="477"/>
      <c r="B922" s="135"/>
      <c r="C922" s="136"/>
      <c r="D922" s="137"/>
      <c r="E922" s="138"/>
      <c r="F922" s="137"/>
      <c r="G922" s="127"/>
      <c r="H922" s="143"/>
      <c r="I922" s="143"/>
      <c r="K922" s="6"/>
      <c r="L922" s="6"/>
    </row>
    <row r="923" spans="1:12" x14ac:dyDescent="0.2">
      <c r="A923" s="477"/>
      <c r="B923" s="135"/>
      <c r="C923" s="136"/>
      <c r="D923" s="137"/>
      <c r="E923" s="138"/>
      <c r="F923" s="137"/>
      <c r="G923" s="127"/>
      <c r="H923" s="143"/>
      <c r="I923" s="143"/>
      <c r="K923" s="6"/>
      <c r="L923" s="6"/>
    </row>
    <row r="924" spans="1:12" x14ac:dyDescent="0.2">
      <c r="A924" s="477"/>
      <c r="B924" s="135"/>
      <c r="C924" s="136"/>
      <c r="D924" s="137"/>
      <c r="E924" s="138"/>
      <c r="F924" s="137"/>
      <c r="G924" s="127"/>
      <c r="H924" s="143"/>
      <c r="I924" s="143"/>
      <c r="K924" s="6"/>
      <c r="L924" s="6"/>
    </row>
    <row r="925" spans="1:12" x14ac:dyDescent="0.2">
      <c r="A925" s="477"/>
      <c r="B925" s="135"/>
      <c r="C925" s="136"/>
      <c r="D925" s="137"/>
      <c r="E925" s="138"/>
      <c r="F925" s="137"/>
      <c r="G925" s="127"/>
      <c r="H925" s="143"/>
      <c r="I925" s="143"/>
      <c r="K925" s="6"/>
      <c r="L925" s="6"/>
    </row>
    <row r="926" spans="1:12" x14ac:dyDescent="0.2">
      <c r="A926" s="477"/>
      <c r="B926" s="135"/>
      <c r="C926" s="136"/>
      <c r="D926" s="137"/>
      <c r="E926" s="138"/>
      <c r="F926" s="137"/>
      <c r="G926" s="127"/>
      <c r="H926" s="143"/>
      <c r="I926" s="143"/>
      <c r="K926" s="6"/>
      <c r="L926" s="6"/>
    </row>
    <row r="927" spans="1:12" x14ac:dyDescent="0.2">
      <c r="A927" s="477"/>
      <c r="B927" s="135"/>
      <c r="C927" s="136"/>
      <c r="D927" s="137"/>
      <c r="E927" s="138"/>
      <c r="F927" s="137"/>
      <c r="G927" s="127"/>
      <c r="H927" s="143"/>
      <c r="I927" s="143"/>
      <c r="K927" s="6"/>
      <c r="L927" s="6"/>
    </row>
    <row r="928" spans="1:12" x14ac:dyDescent="0.2">
      <c r="A928" s="477"/>
      <c r="B928" s="135"/>
      <c r="C928" s="136"/>
      <c r="D928" s="137"/>
      <c r="E928" s="138"/>
      <c r="F928" s="137"/>
      <c r="G928" s="127"/>
      <c r="H928" s="143"/>
      <c r="I928" s="143"/>
      <c r="K928" s="6"/>
      <c r="L928" s="6"/>
    </row>
    <row r="929" spans="1:12" x14ac:dyDescent="0.2">
      <c r="A929" s="477"/>
      <c r="B929" s="135"/>
      <c r="C929" s="136"/>
      <c r="D929" s="137"/>
      <c r="E929" s="138"/>
      <c r="F929" s="137"/>
      <c r="G929" s="127"/>
      <c r="H929" s="143"/>
      <c r="I929" s="143"/>
      <c r="K929" s="6"/>
      <c r="L929" s="6"/>
    </row>
    <row r="930" spans="1:12" x14ac:dyDescent="0.2">
      <c r="A930" s="477"/>
      <c r="B930" s="135"/>
      <c r="C930" s="136"/>
      <c r="D930" s="137"/>
      <c r="E930" s="138"/>
      <c r="F930" s="137"/>
      <c r="G930" s="127"/>
      <c r="H930" s="143"/>
      <c r="I930" s="143"/>
      <c r="K930" s="6"/>
      <c r="L930" s="6"/>
    </row>
    <row r="931" spans="1:12" x14ac:dyDescent="0.2">
      <c r="A931" s="477"/>
      <c r="B931" s="135"/>
      <c r="C931" s="136"/>
      <c r="D931" s="137"/>
      <c r="E931" s="138"/>
      <c r="F931" s="137"/>
      <c r="G931" s="127"/>
      <c r="H931" s="143"/>
      <c r="I931" s="143"/>
      <c r="K931" s="6"/>
      <c r="L931" s="6"/>
    </row>
    <row r="932" spans="1:12" x14ac:dyDescent="0.2">
      <c r="A932" s="477"/>
      <c r="B932" s="135"/>
      <c r="C932" s="136"/>
      <c r="D932" s="137"/>
      <c r="E932" s="138"/>
      <c r="F932" s="137"/>
      <c r="G932" s="127"/>
      <c r="H932" s="143"/>
      <c r="I932" s="143"/>
      <c r="K932" s="6"/>
      <c r="L932" s="6"/>
    </row>
    <row r="933" spans="1:12" x14ac:dyDescent="0.2">
      <c r="A933" s="477"/>
      <c r="B933" s="135"/>
      <c r="C933" s="136"/>
      <c r="D933" s="137"/>
      <c r="E933" s="138"/>
      <c r="F933" s="137"/>
      <c r="G933" s="127"/>
      <c r="H933" s="143"/>
      <c r="I933" s="143"/>
      <c r="K933" s="6"/>
      <c r="L933" s="6"/>
    </row>
    <row r="934" spans="1:12" x14ac:dyDescent="0.2">
      <c r="A934" s="477"/>
      <c r="B934" s="135"/>
      <c r="C934" s="136"/>
      <c r="D934" s="137"/>
      <c r="E934" s="138"/>
      <c r="F934" s="137"/>
      <c r="G934" s="127"/>
      <c r="H934" s="143"/>
      <c r="I934" s="143"/>
      <c r="K934" s="6"/>
      <c r="L934" s="6"/>
    </row>
    <row r="935" spans="1:12" x14ac:dyDescent="0.2">
      <c r="A935" s="477"/>
      <c r="B935" s="135"/>
      <c r="C935" s="136"/>
      <c r="D935" s="137"/>
      <c r="E935" s="138"/>
      <c r="F935" s="137"/>
      <c r="G935" s="127"/>
      <c r="H935" s="143"/>
      <c r="I935" s="143"/>
      <c r="K935" s="6"/>
      <c r="L935" s="6"/>
    </row>
    <row r="936" spans="1:12" x14ac:dyDescent="0.2">
      <c r="A936" s="477"/>
      <c r="B936" s="135"/>
      <c r="C936" s="136"/>
      <c r="D936" s="137"/>
      <c r="E936" s="138"/>
      <c r="F936" s="137"/>
      <c r="G936" s="127"/>
      <c r="H936" s="143"/>
      <c r="I936" s="143"/>
      <c r="K936" s="6"/>
      <c r="L936" s="6"/>
    </row>
    <row r="937" spans="1:12" x14ac:dyDescent="0.2">
      <c r="A937" s="477"/>
      <c r="B937" s="135"/>
      <c r="C937" s="136"/>
      <c r="D937" s="137"/>
      <c r="E937" s="138"/>
      <c r="F937" s="137"/>
      <c r="G937" s="127"/>
      <c r="H937" s="143"/>
      <c r="I937" s="143"/>
      <c r="K937" s="6"/>
      <c r="L937" s="6"/>
    </row>
    <row r="938" spans="1:12" x14ac:dyDescent="0.2">
      <c r="A938" s="477"/>
      <c r="B938" s="135"/>
      <c r="C938" s="136"/>
      <c r="D938" s="137"/>
      <c r="E938" s="138"/>
      <c r="F938" s="137"/>
      <c r="G938" s="127"/>
      <c r="H938" s="143"/>
      <c r="I938" s="143"/>
      <c r="K938" s="6"/>
      <c r="L938" s="6"/>
    </row>
    <row r="939" spans="1:12" x14ac:dyDescent="0.2">
      <c r="A939" s="477"/>
      <c r="B939" s="135"/>
      <c r="C939" s="136"/>
      <c r="D939" s="137"/>
      <c r="E939" s="138"/>
      <c r="F939" s="137"/>
      <c r="G939" s="127"/>
      <c r="H939" s="143"/>
      <c r="I939" s="143"/>
      <c r="K939" s="6"/>
      <c r="L939" s="6"/>
    </row>
    <row r="940" spans="1:12" x14ac:dyDescent="0.2">
      <c r="A940" s="477"/>
      <c r="B940" s="135"/>
      <c r="C940" s="136"/>
      <c r="D940" s="137"/>
      <c r="E940" s="138"/>
      <c r="F940" s="137"/>
      <c r="G940" s="127"/>
      <c r="H940" s="143"/>
      <c r="I940" s="143"/>
      <c r="K940" s="6"/>
      <c r="L940" s="6"/>
    </row>
    <row r="941" spans="1:12" x14ac:dyDescent="0.2">
      <c r="A941" s="477"/>
      <c r="B941" s="135"/>
      <c r="C941" s="136"/>
      <c r="D941" s="137"/>
      <c r="E941" s="138"/>
      <c r="F941" s="137"/>
      <c r="G941" s="127"/>
      <c r="H941" s="143"/>
      <c r="I941" s="143"/>
      <c r="K941" s="6"/>
      <c r="L941" s="6"/>
    </row>
    <row r="942" spans="1:12" x14ac:dyDescent="0.2">
      <c r="A942" s="477"/>
      <c r="B942" s="135"/>
      <c r="C942" s="136"/>
      <c r="D942" s="137"/>
      <c r="E942" s="138"/>
      <c r="F942" s="137"/>
      <c r="G942" s="127"/>
      <c r="H942" s="143"/>
      <c r="I942" s="143"/>
      <c r="K942" s="6"/>
      <c r="L942" s="6"/>
    </row>
    <row r="943" spans="1:12" x14ac:dyDescent="0.2">
      <c r="A943" s="477"/>
      <c r="B943" s="135"/>
      <c r="C943" s="136"/>
      <c r="D943" s="137"/>
      <c r="E943" s="138"/>
      <c r="F943" s="137"/>
      <c r="G943" s="127"/>
      <c r="H943" s="143"/>
      <c r="I943" s="143"/>
      <c r="K943" s="6"/>
      <c r="L943" s="6"/>
    </row>
    <row r="944" spans="1:12" x14ac:dyDescent="0.2">
      <c r="A944" s="477"/>
      <c r="B944" s="135"/>
      <c r="C944" s="136"/>
      <c r="D944" s="137"/>
      <c r="E944" s="138"/>
      <c r="F944" s="137"/>
      <c r="G944" s="127"/>
      <c r="H944" s="143"/>
      <c r="I944" s="143"/>
      <c r="K944" s="6"/>
      <c r="L944" s="6"/>
    </row>
    <row r="945" spans="1:12" x14ac:dyDescent="0.2">
      <c r="A945" s="477"/>
      <c r="B945" s="135"/>
      <c r="C945" s="136"/>
      <c r="D945" s="137"/>
      <c r="E945" s="138"/>
      <c r="F945" s="137"/>
      <c r="G945" s="127"/>
      <c r="H945" s="143"/>
      <c r="I945" s="143"/>
      <c r="K945" s="6"/>
      <c r="L945" s="6"/>
    </row>
    <row r="946" spans="1:12" x14ac:dyDescent="0.2">
      <c r="A946" s="477"/>
      <c r="B946" s="135"/>
      <c r="C946" s="136"/>
      <c r="D946" s="137"/>
      <c r="E946" s="138"/>
      <c r="F946" s="137"/>
      <c r="G946" s="127"/>
      <c r="H946" s="143"/>
      <c r="I946" s="143"/>
      <c r="K946" s="6"/>
      <c r="L946" s="6"/>
    </row>
    <row r="947" spans="1:12" x14ac:dyDescent="0.2">
      <c r="A947" s="477"/>
      <c r="B947" s="135"/>
      <c r="C947" s="136"/>
      <c r="D947" s="137"/>
      <c r="E947" s="138"/>
      <c r="F947" s="137"/>
      <c r="G947" s="127"/>
      <c r="H947" s="143"/>
      <c r="I947" s="143"/>
      <c r="K947" s="6"/>
      <c r="L947" s="6"/>
    </row>
    <row r="948" spans="1:12" x14ac:dyDescent="0.2">
      <c r="A948" s="477"/>
      <c r="B948" s="135"/>
      <c r="C948" s="136"/>
      <c r="D948" s="137"/>
      <c r="E948" s="138"/>
      <c r="F948" s="137"/>
      <c r="G948" s="127"/>
      <c r="H948" s="143"/>
      <c r="I948" s="143"/>
      <c r="K948" s="6"/>
      <c r="L948" s="6"/>
    </row>
    <row r="949" spans="1:12" x14ac:dyDescent="0.2">
      <c r="A949" s="477"/>
      <c r="B949" s="135"/>
      <c r="C949" s="136"/>
      <c r="D949" s="137"/>
      <c r="E949" s="138"/>
      <c r="F949" s="137"/>
      <c r="G949" s="127"/>
      <c r="H949" s="143"/>
      <c r="I949" s="143"/>
      <c r="K949" s="6"/>
      <c r="L949" s="6"/>
    </row>
    <row r="950" spans="1:12" x14ac:dyDescent="0.2">
      <c r="A950" s="477"/>
      <c r="B950" s="135"/>
      <c r="C950" s="136"/>
      <c r="D950" s="137"/>
      <c r="E950" s="138"/>
      <c r="F950" s="137"/>
      <c r="G950" s="127"/>
      <c r="H950" s="143"/>
      <c r="I950" s="143"/>
      <c r="K950" s="6"/>
      <c r="L950" s="6"/>
    </row>
    <row r="951" spans="1:12" x14ac:dyDescent="0.2">
      <c r="A951" s="477"/>
      <c r="B951" s="135"/>
      <c r="C951" s="136"/>
      <c r="D951" s="137"/>
      <c r="E951" s="138"/>
      <c r="F951" s="137"/>
      <c r="G951" s="127"/>
      <c r="H951" s="143"/>
      <c r="I951" s="143"/>
      <c r="K951" s="6"/>
      <c r="L951" s="6"/>
    </row>
    <row r="952" spans="1:12" x14ac:dyDescent="0.2">
      <c r="A952" s="477"/>
      <c r="B952" s="135"/>
      <c r="C952" s="136"/>
      <c r="D952" s="137"/>
      <c r="E952" s="138"/>
      <c r="F952" s="137"/>
      <c r="G952" s="127"/>
      <c r="H952" s="143"/>
      <c r="I952" s="143"/>
      <c r="K952" s="6"/>
      <c r="L952" s="6"/>
    </row>
    <row r="953" spans="1:12" x14ac:dyDescent="0.2">
      <c r="A953" s="477"/>
      <c r="B953" s="135"/>
      <c r="C953" s="136"/>
      <c r="D953" s="137"/>
      <c r="E953" s="138"/>
      <c r="F953" s="137"/>
      <c r="G953" s="127"/>
      <c r="H953" s="143"/>
      <c r="I953" s="143"/>
      <c r="K953" s="6"/>
      <c r="L953" s="6"/>
    </row>
    <row r="954" spans="1:12" x14ac:dyDescent="0.2">
      <c r="A954" s="477"/>
      <c r="B954" s="135"/>
      <c r="C954" s="136"/>
      <c r="D954" s="137"/>
      <c r="E954" s="138"/>
      <c r="F954" s="137"/>
      <c r="G954" s="127"/>
      <c r="H954" s="143"/>
      <c r="I954" s="143"/>
      <c r="K954" s="6"/>
      <c r="L954" s="6"/>
    </row>
    <row r="955" spans="1:12" x14ac:dyDescent="0.2">
      <c r="A955" s="477"/>
      <c r="B955" s="135"/>
      <c r="C955" s="136"/>
      <c r="D955" s="137"/>
      <c r="E955" s="138"/>
      <c r="F955" s="137"/>
      <c r="G955" s="127"/>
      <c r="H955" s="143"/>
      <c r="I955" s="143"/>
      <c r="K955" s="6"/>
      <c r="L955" s="6"/>
    </row>
    <row r="956" spans="1:12" x14ac:dyDescent="0.2">
      <c r="A956" s="477"/>
      <c r="B956" s="135"/>
      <c r="C956" s="136"/>
      <c r="D956" s="137"/>
      <c r="E956" s="138"/>
      <c r="F956" s="137"/>
      <c r="G956" s="127"/>
      <c r="H956" s="143"/>
      <c r="I956" s="143"/>
      <c r="K956" s="6"/>
      <c r="L956" s="6"/>
    </row>
    <row r="957" spans="1:12" x14ac:dyDescent="0.2">
      <c r="A957" s="477"/>
      <c r="B957" s="135"/>
      <c r="C957" s="136"/>
      <c r="D957" s="137"/>
      <c r="E957" s="138"/>
      <c r="F957" s="137"/>
      <c r="G957" s="127"/>
      <c r="H957" s="143"/>
      <c r="I957" s="143"/>
      <c r="K957" s="6"/>
      <c r="L957" s="6"/>
    </row>
    <row r="958" spans="1:12" x14ac:dyDescent="0.2">
      <c r="A958" s="477"/>
      <c r="B958" s="135"/>
      <c r="C958" s="136"/>
      <c r="D958" s="137"/>
      <c r="E958" s="138"/>
      <c r="F958" s="137"/>
      <c r="G958" s="127"/>
      <c r="H958" s="143"/>
      <c r="I958" s="143"/>
      <c r="K958" s="6"/>
      <c r="L958" s="6"/>
    </row>
    <row r="959" spans="1:12" x14ac:dyDescent="0.2">
      <c r="A959" s="477"/>
      <c r="B959" s="135"/>
      <c r="C959" s="136"/>
      <c r="D959" s="137"/>
      <c r="E959" s="138"/>
      <c r="F959" s="137"/>
      <c r="G959" s="127"/>
      <c r="H959" s="143"/>
      <c r="I959" s="143"/>
      <c r="K959" s="6"/>
      <c r="L959" s="6"/>
    </row>
    <row r="960" spans="1:12" x14ac:dyDescent="0.2">
      <c r="A960" s="477"/>
      <c r="B960" s="135"/>
      <c r="C960" s="136"/>
      <c r="D960" s="137"/>
      <c r="E960" s="138"/>
      <c r="F960" s="137"/>
      <c r="G960" s="127"/>
      <c r="H960" s="143"/>
      <c r="I960" s="143"/>
      <c r="K960" s="6"/>
      <c r="L960" s="6"/>
    </row>
    <row r="961" spans="1:12" x14ac:dyDescent="0.2">
      <c r="A961" s="477"/>
      <c r="B961" s="135"/>
      <c r="C961" s="136"/>
      <c r="D961" s="137"/>
      <c r="E961" s="138"/>
      <c r="F961" s="137"/>
      <c r="G961" s="127"/>
      <c r="H961" s="143"/>
      <c r="I961" s="143"/>
      <c r="K961" s="6"/>
      <c r="L961" s="6"/>
    </row>
    <row r="962" spans="1:12" x14ac:dyDescent="0.2">
      <c r="A962" s="477"/>
      <c r="B962" s="135"/>
      <c r="C962" s="136"/>
      <c r="D962" s="137"/>
      <c r="E962" s="138"/>
      <c r="F962" s="137"/>
      <c r="G962" s="127"/>
      <c r="H962" s="143"/>
      <c r="I962" s="143"/>
      <c r="K962" s="6"/>
      <c r="L962" s="6"/>
    </row>
    <row r="963" spans="1:12" x14ac:dyDescent="0.2">
      <c r="A963" s="477"/>
      <c r="B963" s="135"/>
      <c r="C963" s="136"/>
      <c r="D963" s="137"/>
      <c r="E963" s="138"/>
      <c r="F963" s="137"/>
      <c r="G963" s="127"/>
      <c r="H963" s="143"/>
      <c r="I963" s="143"/>
      <c r="K963" s="6"/>
      <c r="L963" s="6"/>
    </row>
    <row r="964" spans="1:12" x14ac:dyDescent="0.2">
      <c r="A964" s="477"/>
      <c r="B964" s="135"/>
      <c r="C964" s="136"/>
      <c r="D964" s="137"/>
      <c r="E964" s="138"/>
      <c r="F964" s="137"/>
      <c r="G964" s="127"/>
      <c r="H964" s="143"/>
      <c r="I964" s="143"/>
      <c r="K964" s="6"/>
      <c r="L964" s="6"/>
    </row>
    <row r="965" spans="1:12" x14ac:dyDescent="0.2">
      <c r="A965" s="477"/>
      <c r="B965" s="135"/>
      <c r="C965" s="136"/>
      <c r="D965" s="137"/>
      <c r="E965" s="138"/>
      <c r="F965" s="137"/>
      <c r="G965" s="127"/>
      <c r="H965" s="143"/>
      <c r="I965" s="143"/>
      <c r="K965" s="6"/>
      <c r="L965" s="6"/>
    </row>
    <row r="966" spans="1:12" x14ac:dyDescent="0.2">
      <c r="A966" s="477"/>
      <c r="B966" s="135"/>
      <c r="C966" s="136"/>
      <c r="D966" s="137"/>
      <c r="E966" s="138"/>
      <c r="F966" s="137"/>
      <c r="G966" s="127"/>
      <c r="H966" s="143"/>
      <c r="I966" s="143"/>
      <c r="K966" s="6"/>
      <c r="L966" s="6"/>
    </row>
    <row r="967" spans="1:12" x14ac:dyDescent="0.2">
      <c r="A967" s="477"/>
      <c r="B967" s="135"/>
      <c r="C967" s="136"/>
      <c r="D967" s="137"/>
      <c r="E967" s="138"/>
      <c r="F967" s="137"/>
      <c r="G967" s="127"/>
      <c r="H967" s="143"/>
      <c r="I967" s="143"/>
      <c r="K967" s="6"/>
      <c r="L967" s="6"/>
    </row>
    <row r="968" spans="1:12" x14ac:dyDescent="0.2">
      <c r="A968" s="477"/>
      <c r="B968" s="135"/>
      <c r="C968" s="136"/>
      <c r="D968" s="137"/>
      <c r="E968" s="138"/>
      <c r="F968" s="137"/>
      <c r="G968" s="127"/>
      <c r="H968" s="143"/>
      <c r="I968" s="143"/>
      <c r="K968" s="6"/>
      <c r="L968" s="6"/>
    </row>
    <row r="969" spans="1:12" x14ac:dyDescent="0.2">
      <c r="A969" s="477"/>
      <c r="B969" s="135"/>
      <c r="C969" s="136"/>
      <c r="D969" s="137"/>
      <c r="E969" s="138"/>
      <c r="F969" s="137"/>
      <c r="G969" s="127"/>
      <c r="H969" s="143"/>
      <c r="I969" s="143"/>
      <c r="K969" s="6"/>
      <c r="L969" s="6"/>
    </row>
    <row r="970" spans="1:12" x14ac:dyDescent="0.2">
      <c r="A970" s="477"/>
      <c r="B970" s="135"/>
      <c r="C970" s="136"/>
      <c r="D970" s="137"/>
      <c r="E970" s="138"/>
      <c r="F970" s="137"/>
      <c r="G970" s="127"/>
      <c r="H970" s="143"/>
      <c r="I970" s="143"/>
      <c r="K970" s="6"/>
      <c r="L970" s="6"/>
    </row>
    <row r="971" spans="1:12" x14ac:dyDescent="0.2">
      <c r="A971" s="477"/>
      <c r="B971" s="135"/>
      <c r="C971" s="136"/>
      <c r="D971" s="137"/>
      <c r="E971" s="138"/>
      <c r="F971" s="137"/>
      <c r="G971" s="127"/>
      <c r="H971" s="143"/>
      <c r="I971" s="143"/>
      <c r="K971" s="6"/>
      <c r="L971" s="6"/>
    </row>
    <row r="972" spans="1:12" x14ac:dyDescent="0.2">
      <c r="A972" s="477"/>
      <c r="B972" s="135"/>
      <c r="C972" s="136"/>
      <c r="D972" s="137"/>
      <c r="E972" s="138"/>
      <c r="F972" s="137"/>
      <c r="G972" s="127"/>
      <c r="H972" s="143"/>
      <c r="I972" s="143"/>
      <c r="K972" s="6"/>
      <c r="L972" s="6"/>
    </row>
    <row r="973" spans="1:12" x14ac:dyDescent="0.2">
      <c r="A973" s="477"/>
      <c r="B973" s="135"/>
      <c r="C973" s="136"/>
      <c r="D973" s="137"/>
      <c r="E973" s="138"/>
      <c r="F973" s="137"/>
      <c r="G973" s="127"/>
      <c r="H973" s="143"/>
      <c r="I973" s="143"/>
      <c r="K973" s="6"/>
      <c r="L973" s="6"/>
    </row>
    <row r="974" spans="1:12" x14ac:dyDescent="0.2">
      <c r="A974" s="477"/>
      <c r="B974" s="135"/>
      <c r="C974" s="136"/>
      <c r="D974" s="137"/>
      <c r="E974" s="138"/>
      <c r="F974" s="137"/>
      <c r="G974" s="127"/>
      <c r="H974" s="143"/>
      <c r="I974" s="143"/>
      <c r="K974" s="6"/>
      <c r="L974" s="6"/>
    </row>
    <row r="975" spans="1:12" x14ac:dyDescent="0.2">
      <c r="A975" s="477"/>
      <c r="B975" s="135"/>
      <c r="C975" s="136"/>
      <c r="D975" s="137"/>
      <c r="E975" s="138"/>
      <c r="F975" s="137"/>
      <c r="G975" s="127"/>
      <c r="H975" s="143"/>
      <c r="I975" s="143"/>
      <c r="K975" s="6"/>
      <c r="L975" s="6"/>
    </row>
    <row r="976" spans="1:12" x14ac:dyDescent="0.2">
      <c r="A976" s="477"/>
      <c r="B976" s="135"/>
      <c r="C976" s="136"/>
      <c r="D976" s="137"/>
      <c r="E976" s="138"/>
      <c r="F976" s="137"/>
      <c r="G976" s="127"/>
      <c r="H976" s="143"/>
      <c r="I976" s="143"/>
      <c r="K976" s="6"/>
      <c r="L976" s="6"/>
    </row>
    <row r="977" spans="1:12" x14ac:dyDescent="0.2">
      <c r="A977" s="477"/>
      <c r="B977" s="135"/>
      <c r="C977" s="136"/>
      <c r="D977" s="137"/>
      <c r="E977" s="138"/>
      <c r="F977" s="137"/>
      <c r="G977" s="127"/>
      <c r="H977" s="143"/>
      <c r="I977" s="143"/>
      <c r="K977" s="6"/>
      <c r="L977" s="6"/>
    </row>
    <row r="978" spans="1:12" x14ac:dyDescent="0.2">
      <c r="A978" s="477"/>
      <c r="B978" s="135"/>
      <c r="C978" s="136"/>
      <c r="D978" s="137"/>
      <c r="E978" s="138"/>
      <c r="F978" s="137"/>
      <c r="G978" s="127"/>
      <c r="H978" s="143"/>
      <c r="I978" s="143"/>
      <c r="K978" s="6"/>
      <c r="L978" s="6"/>
    </row>
    <row r="979" spans="1:12" x14ac:dyDescent="0.2">
      <c r="A979" s="477"/>
      <c r="B979" s="135"/>
      <c r="C979" s="136"/>
      <c r="D979" s="137"/>
      <c r="E979" s="138"/>
      <c r="F979" s="137"/>
      <c r="G979" s="127"/>
      <c r="H979" s="143"/>
      <c r="I979" s="143"/>
      <c r="K979" s="6"/>
      <c r="L979" s="6"/>
    </row>
    <row r="980" spans="1:12" x14ac:dyDescent="0.2">
      <c r="A980" s="477"/>
      <c r="B980" s="135"/>
      <c r="C980" s="136"/>
      <c r="D980" s="137"/>
      <c r="E980" s="138"/>
      <c r="F980" s="137"/>
      <c r="G980" s="127"/>
      <c r="H980" s="143"/>
      <c r="I980" s="143"/>
      <c r="K980" s="6"/>
      <c r="L980" s="6"/>
    </row>
    <row r="981" spans="1:12" x14ac:dyDescent="0.2">
      <c r="A981" s="477"/>
      <c r="B981" s="135"/>
      <c r="C981" s="136"/>
      <c r="D981" s="137"/>
      <c r="E981" s="138"/>
      <c r="F981" s="137"/>
      <c r="G981" s="127"/>
      <c r="H981" s="143"/>
      <c r="I981" s="143"/>
      <c r="K981" s="6"/>
      <c r="L981" s="6"/>
    </row>
    <row r="982" spans="1:12" x14ac:dyDescent="0.2">
      <c r="A982" s="477"/>
      <c r="B982" s="135"/>
      <c r="C982" s="136"/>
      <c r="D982" s="137"/>
      <c r="E982" s="138"/>
      <c r="F982" s="137"/>
      <c r="G982" s="127"/>
      <c r="H982" s="143"/>
      <c r="I982" s="143"/>
      <c r="K982" s="6"/>
      <c r="L982" s="6"/>
    </row>
    <row r="983" spans="1:12" x14ac:dyDescent="0.2">
      <c r="A983" s="477"/>
      <c r="B983" s="135"/>
      <c r="C983" s="136"/>
      <c r="D983" s="137"/>
      <c r="E983" s="138"/>
      <c r="F983" s="137"/>
      <c r="G983" s="127"/>
      <c r="H983" s="143"/>
      <c r="I983" s="143"/>
      <c r="K983" s="6"/>
      <c r="L983" s="6"/>
    </row>
    <row r="984" spans="1:12" x14ac:dyDescent="0.2">
      <c r="A984" s="477"/>
      <c r="B984" s="135"/>
      <c r="C984" s="136"/>
      <c r="D984" s="137"/>
      <c r="E984" s="138"/>
      <c r="F984" s="137"/>
      <c r="G984" s="127"/>
      <c r="H984" s="143"/>
      <c r="I984" s="143"/>
      <c r="K984" s="6"/>
      <c r="L984" s="6"/>
    </row>
    <row r="985" spans="1:12" x14ac:dyDescent="0.2">
      <c r="A985" s="477"/>
      <c r="B985" s="135"/>
      <c r="C985" s="136"/>
      <c r="D985" s="137"/>
      <c r="E985" s="138"/>
      <c r="F985" s="137"/>
      <c r="G985" s="127"/>
      <c r="H985" s="143"/>
      <c r="I985" s="143"/>
      <c r="K985" s="6"/>
      <c r="L985" s="6"/>
    </row>
    <row r="986" spans="1:12" x14ac:dyDescent="0.2">
      <c r="A986" s="477"/>
      <c r="B986" s="135"/>
      <c r="C986" s="136"/>
      <c r="D986" s="137"/>
      <c r="E986" s="138"/>
      <c r="F986" s="137"/>
      <c r="G986" s="127"/>
      <c r="H986" s="143"/>
      <c r="I986" s="143"/>
      <c r="K986" s="6"/>
      <c r="L986" s="6"/>
    </row>
    <row r="987" spans="1:12" x14ac:dyDescent="0.2">
      <c r="A987" s="477"/>
      <c r="B987" s="135"/>
      <c r="C987" s="136"/>
      <c r="D987" s="137"/>
      <c r="E987" s="138"/>
      <c r="F987" s="137"/>
      <c r="G987" s="127"/>
      <c r="H987" s="143"/>
      <c r="I987" s="143"/>
      <c r="K987" s="6"/>
      <c r="L987" s="6"/>
    </row>
    <row r="988" spans="1:12" x14ac:dyDescent="0.2">
      <c r="A988" s="477"/>
      <c r="B988" s="135"/>
      <c r="C988" s="136"/>
      <c r="D988" s="137"/>
      <c r="E988" s="138"/>
      <c r="F988" s="137"/>
      <c r="G988" s="127"/>
      <c r="H988" s="143"/>
      <c r="I988" s="143"/>
      <c r="K988" s="6"/>
      <c r="L988" s="6"/>
    </row>
    <row r="989" spans="1:12" x14ac:dyDescent="0.2">
      <c r="A989" s="477"/>
      <c r="B989" s="135"/>
      <c r="C989" s="136"/>
      <c r="D989" s="137"/>
      <c r="E989" s="138"/>
      <c r="F989" s="137"/>
      <c r="G989" s="127"/>
      <c r="H989" s="143"/>
      <c r="I989" s="143"/>
      <c r="K989" s="6"/>
      <c r="L989" s="6"/>
    </row>
    <row r="990" spans="1:12" x14ac:dyDescent="0.2">
      <c r="A990" s="477"/>
      <c r="B990" s="135"/>
      <c r="C990" s="136"/>
      <c r="D990" s="137"/>
      <c r="E990" s="138"/>
      <c r="F990" s="137"/>
      <c r="G990" s="127"/>
      <c r="H990" s="143"/>
      <c r="I990" s="143"/>
      <c r="K990" s="6"/>
      <c r="L990" s="6"/>
    </row>
    <row r="991" spans="1:12" x14ac:dyDescent="0.2">
      <c r="A991" s="477"/>
      <c r="B991" s="135"/>
      <c r="C991" s="136"/>
      <c r="D991" s="137"/>
      <c r="E991" s="138"/>
      <c r="F991" s="137"/>
      <c r="G991" s="127"/>
      <c r="H991" s="143"/>
      <c r="I991" s="143"/>
      <c r="K991" s="6"/>
      <c r="L991" s="6"/>
    </row>
    <row r="992" spans="1:12" x14ac:dyDescent="0.2">
      <c r="A992" s="477"/>
      <c r="B992" s="135"/>
      <c r="C992" s="136"/>
      <c r="D992" s="137"/>
      <c r="E992" s="138"/>
      <c r="F992" s="137"/>
      <c r="G992" s="127"/>
      <c r="H992" s="143"/>
      <c r="I992" s="143"/>
      <c r="K992" s="6"/>
      <c r="L992" s="6"/>
    </row>
    <row r="993" spans="1:12" x14ac:dyDescent="0.2">
      <c r="A993" s="477"/>
      <c r="B993" s="135"/>
      <c r="C993" s="136"/>
      <c r="D993" s="137"/>
      <c r="E993" s="138"/>
      <c r="F993" s="137"/>
      <c r="G993" s="127"/>
      <c r="H993" s="143"/>
      <c r="I993" s="143"/>
      <c r="K993" s="6"/>
      <c r="L993" s="6"/>
    </row>
    <row r="994" spans="1:12" x14ac:dyDescent="0.2">
      <c r="A994" s="477"/>
      <c r="B994" s="135"/>
      <c r="C994" s="136"/>
      <c r="D994" s="137"/>
      <c r="E994" s="138"/>
      <c r="F994" s="137"/>
      <c r="G994" s="127"/>
      <c r="H994" s="143"/>
      <c r="I994" s="143"/>
      <c r="K994" s="6"/>
      <c r="L994" s="6"/>
    </row>
    <row r="995" spans="1:12" x14ac:dyDescent="0.2">
      <c r="A995" s="477"/>
      <c r="B995" s="135"/>
      <c r="C995" s="136"/>
      <c r="D995" s="137"/>
      <c r="E995" s="138"/>
      <c r="F995" s="137"/>
      <c r="G995" s="127"/>
      <c r="H995" s="143"/>
      <c r="I995" s="143"/>
      <c r="K995" s="6"/>
      <c r="L995" s="6"/>
    </row>
    <row r="996" spans="1:12" x14ac:dyDescent="0.2">
      <c r="A996" s="477"/>
      <c r="B996" s="135"/>
      <c r="C996" s="136"/>
      <c r="D996" s="137"/>
      <c r="E996" s="138"/>
      <c r="F996" s="137"/>
      <c r="G996" s="127"/>
      <c r="H996" s="143"/>
      <c r="I996" s="143"/>
      <c r="K996" s="6"/>
      <c r="L996" s="6"/>
    </row>
    <row r="997" spans="1:12" x14ac:dyDescent="0.2">
      <c r="A997" s="477"/>
      <c r="B997" s="135"/>
      <c r="C997" s="136"/>
      <c r="D997" s="137"/>
      <c r="E997" s="138"/>
      <c r="F997" s="137"/>
      <c r="G997" s="127"/>
      <c r="H997" s="143"/>
      <c r="I997" s="143"/>
      <c r="K997" s="6"/>
      <c r="L997" s="6"/>
    </row>
    <row r="998" spans="1:12" x14ac:dyDescent="0.2">
      <c r="A998" s="477"/>
      <c r="B998" s="135"/>
      <c r="C998" s="136"/>
      <c r="D998" s="137"/>
      <c r="E998" s="138"/>
      <c r="F998" s="137"/>
      <c r="G998" s="127"/>
      <c r="H998" s="143"/>
      <c r="I998" s="143"/>
      <c r="L998" s="6"/>
    </row>
    <row r="999" spans="1:12" x14ac:dyDescent="0.2">
      <c r="A999" s="477"/>
      <c r="B999" s="135"/>
      <c r="C999" s="136"/>
      <c r="D999" s="137"/>
      <c r="E999" s="138"/>
      <c r="F999" s="137"/>
      <c r="G999" s="127"/>
      <c r="H999" s="143"/>
      <c r="I999" s="143"/>
      <c r="L999" s="6"/>
    </row>
    <row r="1000" spans="1:12" x14ac:dyDescent="0.2">
      <c r="A1000" s="477"/>
      <c r="B1000" s="135"/>
      <c r="C1000" s="136"/>
      <c r="D1000" s="137"/>
      <c r="E1000" s="138"/>
      <c r="F1000" s="137"/>
      <c r="G1000" s="127"/>
      <c r="H1000" s="143"/>
      <c r="I1000" s="143"/>
      <c r="L1000" s="6"/>
    </row>
    <row r="1001" spans="1:12" x14ac:dyDescent="0.2">
      <c r="A1001" s="477"/>
      <c r="B1001" s="135"/>
      <c r="C1001" s="136"/>
      <c r="D1001" s="137"/>
      <c r="E1001" s="138"/>
      <c r="F1001" s="137"/>
      <c r="G1001" s="127"/>
      <c r="H1001" s="143"/>
      <c r="I1001" s="143"/>
      <c r="K1001" s="6"/>
      <c r="L1001" s="6"/>
    </row>
    <row r="1002" spans="1:12" x14ac:dyDescent="0.2">
      <c r="A1002" s="477"/>
      <c r="B1002" s="135"/>
      <c r="C1002" s="136"/>
      <c r="D1002" s="137"/>
      <c r="E1002" s="138"/>
      <c r="F1002" s="137"/>
      <c r="G1002" s="127"/>
      <c r="H1002" s="143"/>
      <c r="I1002" s="143"/>
      <c r="K1002" s="6"/>
      <c r="L1002" s="6"/>
    </row>
    <row r="1003" spans="1:12" x14ac:dyDescent="0.2">
      <c r="A1003" s="477"/>
      <c r="B1003" s="135"/>
      <c r="C1003" s="136"/>
      <c r="D1003" s="137"/>
      <c r="E1003" s="138"/>
      <c r="F1003" s="137"/>
      <c r="G1003" s="127"/>
      <c r="H1003" s="143"/>
      <c r="I1003" s="143"/>
      <c r="K1003" s="6"/>
      <c r="L1003" s="6"/>
    </row>
    <row r="1004" spans="1:12" x14ac:dyDescent="0.2">
      <c r="A1004" s="477"/>
      <c r="B1004" s="135"/>
      <c r="C1004" s="136"/>
      <c r="D1004" s="137"/>
      <c r="E1004" s="138"/>
      <c r="F1004" s="137"/>
      <c r="G1004" s="127"/>
      <c r="H1004" s="143"/>
      <c r="I1004" s="143"/>
      <c r="K1004" s="6"/>
      <c r="L1004" s="6"/>
    </row>
    <row r="1005" spans="1:12" x14ac:dyDescent="0.2">
      <c r="A1005" s="477"/>
      <c r="B1005" s="135"/>
      <c r="C1005" s="136"/>
      <c r="D1005" s="137"/>
      <c r="E1005" s="138"/>
      <c r="F1005" s="137"/>
      <c r="G1005" s="127"/>
      <c r="H1005" s="143"/>
      <c r="I1005" s="143"/>
      <c r="K1005" s="6"/>
      <c r="L1005" s="6"/>
    </row>
    <row r="1006" spans="1:12" x14ac:dyDescent="0.2">
      <c r="A1006" s="477"/>
      <c r="B1006" s="135"/>
      <c r="C1006" s="136"/>
      <c r="D1006" s="137"/>
      <c r="E1006" s="138"/>
      <c r="F1006" s="137"/>
      <c r="G1006" s="127"/>
      <c r="H1006" s="143"/>
      <c r="I1006" s="143"/>
      <c r="K1006" s="6"/>
      <c r="L1006" s="6"/>
    </row>
    <row r="1007" spans="1:12" x14ac:dyDescent="0.2">
      <c r="A1007" s="477"/>
      <c r="B1007" s="135"/>
      <c r="C1007" s="136"/>
      <c r="D1007" s="137"/>
      <c r="E1007" s="138"/>
      <c r="F1007" s="137"/>
      <c r="G1007" s="127"/>
      <c r="H1007" s="143"/>
      <c r="I1007" s="143"/>
      <c r="K1007" s="6"/>
      <c r="L1007" s="6"/>
    </row>
    <row r="1008" spans="1:12" x14ac:dyDescent="0.2">
      <c r="A1008" s="477"/>
      <c r="B1008" s="135"/>
      <c r="C1008" s="136"/>
      <c r="D1008" s="137"/>
      <c r="E1008" s="138"/>
      <c r="F1008" s="137"/>
      <c r="G1008" s="127"/>
      <c r="H1008" s="143"/>
      <c r="I1008" s="143"/>
      <c r="K1008" s="6"/>
      <c r="L1008" s="6"/>
    </row>
    <row r="1009" spans="1:12" x14ac:dyDescent="0.2">
      <c r="A1009" s="477"/>
      <c r="B1009" s="135"/>
      <c r="C1009" s="136"/>
      <c r="D1009" s="137"/>
      <c r="E1009" s="138"/>
      <c r="F1009" s="137"/>
      <c r="G1009" s="127"/>
      <c r="H1009" s="143"/>
      <c r="I1009" s="143"/>
      <c r="K1009" s="6"/>
      <c r="L1009" s="6"/>
    </row>
    <row r="1010" spans="1:12" x14ac:dyDescent="0.2">
      <c r="A1010" s="477"/>
      <c r="B1010" s="135"/>
      <c r="C1010" s="136"/>
      <c r="D1010" s="137"/>
      <c r="E1010" s="138"/>
      <c r="F1010" s="137"/>
      <c r="G1010" s="127"/>
      <c r="H1010" s="143"/>
      <c r="I1010" s="143"/>
      <c r="K1010" s="6"/>
      <c r="L1010" s="6"/>
    </row>
    <row r="1011" spans="1:12" x14ac:dyDescent="0.2">
      <c r="A1011" s="477"/>
      <c r="B1011" s="135"/>
      <c r="C1011" s="136"/>
      <c r="D1011" s="137"/>
      <c r="E1011" s="138"/>
      <c r="F1011" s="137"/>
      <c r="G1011" s="127"/>
      <c r="H1011" s="143"/>
      <c r="I1011" s="143"/>
      <c r="K1011" s="6"/>
      <c r="L1011" s="6"/>
    </row>
    <row r="1012" spans="1:12" x14ac:dyDescent="0.2">
      <c r="A1012" s="477"/>
      <c r="B1012" s="135"/>
      <c r="C1012" s="136"/>
      <c r="D1012" s="137"/>
      <c r="E1012" s="138"/>
      <c r="F1012" s="137"/>
      <c r="G1012" s="127"/>
      <c r="H1012" s="143"/>
      <c r="I1012" s="143"/>
      <c r="K1012" s="6"/>
      <c r="L1012" s="6"/>
    </row>
    <row r="1013" spans="1:12" x14ac:dyDescent="0.2">
      <c r="A1013" s="477"/>
      <c r="B1013" s="135"/>
      <c r="C1013" s="136"/>
      <c r="D1013" s="137"/>
      <c r="E1013" s="138"/>
      <c r="F1013" s="137"/>
      <c r="G1013" s="127"/>
      <c r="H1013" s="143"/>
      <c r="I1013" s="143"/>
      <c r="K1013" s="6"/>
      <c r="L1013" s="6"/>
    </row>
    <row r="1014" spans="1:12" x14ac:dyDescent="0.2">
      <c r="A1014" s="477"/>
      <c r="B1014" s="135"/>
      <c r="C1014" s="136"/>
      <c r="D1014" s="137"/>
      <c r="E1014" s="138"/>
      <c r="F1014" s="137"/>
      <c r="G1014" s="127"/>
      <c r="H1014" s="143"/>
      <c r="I1014" s="143"/>
      <c r="K1014" s="6"/>
      <c r="L1014" s="6"/>
    </row>
    <row r="1015" spans="1:12" x14ac:dyDescent="0.2">
      <c r="A1015" s="477"/>
      <c r="B1015" s="135"/>
      <c r="C1015" s="136"/>
      <c r="D1015" s="137"/>
      <c r="E1015" s="138"/>
      <c r="F1015" s="137"/>
      <c r="G1015" s="127"/>
      <c r="H1015" s="143"/>
      <c r="I1015" s="143"/>
      <c r="K1015" s="6"/>
      <c r="L1015" s="6"/>
    </row>
    <row r="1016" spans="1:12" x14ac:dyDescent="0.2">
      <c r="A1016" s="477"/>
      <c r="B1016" s="135"/>
      <c r="C1016" s="136"/>
      <c r="D1016" s="137"/>
      <c r="E1016" s="138"/>
      <c r="F1016" s="137"/>
      <c r="G1016" s="127"/>
      <c r="H1016" s="143"/>
      <c r="I1016" s="143"/>
      <c r="K1016" s="6"/>
      <c r="L1016" s="6"/>
    </row>
    <row r="1017" spans="1:12" x14ac:dyDescent="0.2">
      <c r="A1017" s="477"/>
      <c r="B1017" s="135"/>
      <c r="C1017" s="136"/>
      <c r="D1017" s="137"/>
      <c r="E1017" s="138"/>
      <c r="F1017" s="137"/>
      <c r="G1017" s="127"/>
      <c r="H1017" s="143"/>
      <c r="I1017" s="143"/>
      <c r="K1017" s="6"/>
      <c r="L1017" s="6"/>
    </row>
    <row r="1018" spans="1:12" x14ac:dyDescent="0.2">
      <c r="A1018" s="477"/>
      <c r="B1018" s="135"/>
      <c r="C1018" s="136"/>
      <c r="D1018" s="137"/>
      <c r="E1018" s="138"/>
      <c r="F1018" s="137"/>
      <c r="G1018" s="127"/>
      <c r="H1018" s="143"/>
      <c r="I1018" s="143"/>
      <c r="K1018" s="6"/>
      <c r="L1018" s="6"/>
    </row>
    <row r="1019" spans="1:12" x14ac:dyDescent="0.2">
      <c r="A1019" s="477"/>
      <c r="B1019" s="135"/>
      <c r="C1019" s="136"/>
      <c r="D1019" s="137"/>
      <c r="E1019" s="138"/>
      <c r="F1019" s="137"/>
      <c r="G1019" s="127"/>
      <c r="H1019" s="143"/>
      <c r="I1019" s="143"/>
      <c r="K1019" s="6"/>
      <c r="L1019" s="6"/>
    </row>
    <row r="1020" spans="1:12" x14ac:dyDescent="0.2">
      <c r="A1020" s="477"/>
      <c r="B1020" s="135"/>
      <c r="C1020" s="136"/>
      <c r="D1020" s="137"/>
      <c r="E1020" s="138"/>
      <c r="F1020" s="137"/>
      <c r="G1020" s="127"/>
      <c r="H1020" s="143"/>
      <c r="I1020" s="143"/>
      <c r="K1020" s="6"/>
      <c r="L1020" s="6"/>
    </row>
    <row r="1021" spans="1:12" x14ac:dyDescent="0.2">
      <c r="A1021" s="477"/>
      <c r="B1021" s="135"/>
      <c r="C1021" s="136"/>
      <c r="D1021" s="137"/>
      <c r="E1021" s="138"/>
      <c r="F1021" s="137"/>
      <c r="G1021" s="127"/>
      <c r="H1021" s="143"/>
      <c r="I1021" s="143"/>
      <c r="K1021" s="6"/>
      <c r="L1021" s="6"/>
    </row>
    <row r="1022" spans="1:12" x14ac:dyDescent="0.2">
      <c r="A1022" s="477"/>
      <c r="B1022" s="135"/>
      <c r="C1022" s="136"/>
      <c r="D1022" s="137"/>
      <c r="E1022" s="138"/>
      <c r="F1022" s="137"/>
      <c r="G1022" s="127"/>
      <c r="H1022" s="143"/>
      <c r="I1022" s="143"/>
      <c r="K1022" s="6"/>
      <c r="L1022" s="6"/>
    </row>
    <row r="1023" spans="1:12" x14ac:dyDescent="0.2">
      <c r="A1023" s="477"/>
      <c r="B1023" s="135"/>
      <c r="C1023" s="136"/>
      <c r="D1023" s="137"/>
      <c r="E1023" s="138"/>
      <c r="F1023" s="137"/>
      <c r="G1023" s="127"/>
      <c r="H1023" s="143"/>
      <c r="I1023" s="143"/>
      <c r="K1023" s="6"/>
      <c r="L1023" s="6"/>
    </row>
    <row r="1024" spans="1:12" x14ac:dyDescent="0.2">
      <c r="A1024" s="477"/>
      <c r="B1024" s="135"/>
      <c r="C1024" s="136"/>
      <c r="D1024" s="137"/>
      <c r="E1024" s="138"/>
      <c r="F1024" s="137"/>
      <c r="G1024" s="127"/>
      <c r="H1024" s="143"/>
      <c r="I1024" s="143"/>
      <c r="K1024" s="6"/>
      <c r="L1024" s="6"/>
    </row>
    <row r="1025" spans="1:12" x14ac:dyDescent="0.2">
      <c r="A1025" s="477"/>
      <c r="B1025" s="135"/>
      <c r="C1025" s="136"/>
      <c r="D1025" s="137"/>
      <c r="E1025" s="138"/>
      <c r="F1025" s="137"/>
      <c r="G1025" s="127"/>
      <c r="H1025" s="143"/>
      <c r="I1025" s="143"/>
      <c r="K1025" s="6"/>
      <c r="L1025" s="6"/>
    </row>
    <row r="1026" spans="1:12" x14ac:dyDescent="0.2">
      <c r="A1026" s="477"/>
      <c r="B1026" s="135"/>
      <c r="C1026" s="136"/>
      <c r="D1026" s="137"/>
      <c r="E1026" s="138"/>
      <c r="F1026" s="137"/>
      <c r="G1026" s="127"/>
      <c r="H1026" s="143"/>
      <c r="I1026" s="143"/>
      <c r="K1026" s="6"/>
      <c r="L1026" s="6"/>
    </row>
    <row r="1027" spans="1:12" x14ac:dyDescent="0.2">
      <c r="A1027" s="477"/>
      <c r="B1027" s="135"/>
      <c r="C1027" s="136"/>
      <c r="D1027" s="137"/>
      <c r="E1027" s="138"/>
      <c r="F1027" s="137"/>
      <c r="G1027" s="127"/>
      <c r="H1027" s="143"/>
      <c r="I1027" s="143"/>
      <c r="K1027" s="6"/>
      <c r="L1027" s="6"/>
    </row>
    <row r="1028" spans="1:12" x14ac:dyDescent="0.2">
      <c r="A1028" s="477"/>
      <c r="B1028" s="135"/>
      <c r="C1028" s="136"/>
      <c r="D1028" s="137"/>
      <c r="E1028" s="138"/>
      <c r="F1028" s="137"/>
      <c r="G1028" s="127"/>
      <c r="H1028" s="143"/>
      <c r="I1028" s="143"/>
      <c r="K1028" s="6"/>
      <c r="L1028" s="6"/>
    </row>
    <row r="1029" spans="1:12" x14ac:dyDescent="0.2">
      <c r="A1029" s="477"/>
      <c r="B1029" s="135"/>
      <c r="C1029" s="136"/>
      <c r="D1029" s="137"/>
      <c r="E1029" s="138"/>
      <c r="F1029" s="137"/>
      <c r="G1029" s="127"/>
      <c r="H1029" s="143"/>
      <c r="I1029" s="143"/>
      <c r="K1029" s="6"/>
      <c r="L1029" s="6"/>
    </row>
    <row r="1030" spans="1:12" x14ac:dyDescent="0.2">
      <c r="A1030" s="477"/>
      <c r="B1030" s="135"/>
      <c r="C1030" s="136"/>
      <c r="D1030" s="137"/>
      <c r="E1030" s="138"/>
      <c r="F1030" s="137"/>
      <c r="G1030" s="127"/>
      <c r="H1030" s="143"/>
      <c r="I1030" s="143"/>
      <c r="K1030" s="6"/>
      <c r="L1030" s="6"/>
    </row>
    <row r="1031" spans="1:12" x14ac:dyDescent="0.2">
      <c r="A1031" s="477"/>
      <c r="B1031" s="135"/>
      <c r="C1031" s="136"/>
      <c r="D1031" s="137"/>
      <c r="E1031" s="138"/>
      <c r="F1031" s="137"/>
      <c r="G1031" s="127"/>
      <c r="H1031" s="143"/>
      <c r="I1031" s="143"/>
      <c r="K1031" s="6"/>
      <c r="L1031" s="6"/>
    </row>
    <row r="1032" spans="1:12" x14ac:dyDescent="0.2">
      <c r="A1032" s="477"/>
      <c r="B1032" s="135"/>
      <c r="C1032" s="136"/>
      <c r="D1032" s="137"/>
      <c r="E1032" s="138"/>
      <c r="F1032" s="137"/>
      <c r="G1032" s="127"/>
      <c r="H1032" s="143"/>
      <c r="I1032" s="143"/>
      <c r="K1032" s="6"/>
      <c r="L1032" s="6"/>
    </row>
    <row r="1033" spans="1:12" x14ac:dyDescent="0.2">
      <c r="A1033" s="477"/>
      <c r="B1033" s="135"/>
      <c r="C1033" s="136"/>
      <c r="D1033" s="137"/>
      <c r="E1033" s="138"/>
      <c r="F1033" s="137"/>
      <c r="G1033" s="127"/>
      <c r="H1033" s="143"/>
      <c r="I1033" s="143"/>
      <c r="K1033" s="6"/>
      <c r="L1033" s="6"/>
    </row>
    <row r="1034" spans="1:12" x14ac:dyDescent="0.2">
      <c r="A1034" s="477"/>
      <c r="B1034" s="135"/>
      <c r="C1034" s="136"/>
      <c r="D1034" s="137"/>
      <c r="E1034" s="138"/>
      <c r="F1034" s="137"/>
      <c r="G1034" s="127"/>
      <c r="H1034" s="143"/>
      <c r="I1034" s="143"/>
      <c r="K1034" s="6"/>
      <c r="L1034" s="6"/>
    </row>
    <row r="1035" spans="1:12" x14ac:dyDescent="0.2">
      <c r="A1035" s="477"/>
      <c r="B1035" s="135"/>
      <c r="C1035" s="136"/>
      <c r="D1035" s="137"/>
      <c r="E1035" s="138"/>
      <c r="F1035" s="137"/>
      <c r="G1035" s="127"/>
      <c r="H1035" s="143"/>
      <c r="I1035" s="143"/>
      <c r="K1035" s="6"/>
      <c r="L1035" s="6"/>
    </row>
    <row r="1036" spans="1:12" x14ac:dyDescent="0.2">
      <c r="A1036" s="477"/>
      <c r="B1036" s="135"/>
      <c r="C1036" s="136"/>
      <c r="D1036" s="137"/>
      <c r="E1036" s="138"/>
      <c r="F1036" s="137"/>
      <c r="G1036" s="127"/>
      <c r="H1036" s="143"/>
      <c r="I1036" s="143"/>
      <c r="K1036" s="6"/>
      <c r="L1036" s="6"/>
    </row>
    <row r="1037" spans="1:12" x14ac:dyDescent="0.2">
      <c r="A1037" s="477"/>
      <c r="B1037" s="135"/>
      <c r="C1037" s="136"/>
      <c r="D1037" s="137"/>
      <c r="E1037" s="138"/>
      <c r="F1037" s="137"/>
      <c r="G1037" s="127"/>
      <c r="H1037" s="143"/>
      <c r="I1037" s="143"/>
      <c r="K1037" s="6"/>
      <c r="L1037" s="6"/>
    </row>
    <row r="1038" spans="1:12" x14ac:dyDescent="0.2">
      <c r="A1038" s="477"/>
      <c r="B1038" s="135"/>
      <c r="C1038" s="136"/>
      <c r="D1038" s="137"/>
      <c r="E1038" s="138"/>
      <c r="F1038" s="137"/>
      <c r="G1038" s="127"/>
      <c r="H1038" s="143"/>
      <c r="I1038" s="143"/>
      <c r="K1038" s="6"/>
      <c r="L1038" s="6"/>
    </row>
    <row r="1039" spans="1:12" x14ac:dyDescent="0.2">
      <c r="A1039" s="477"/>
      <c r="B1039" s="135"/>
      <c r="C1039" s="136"/>
      <c r="D1039" s="137"/>
      <c r="E1039" s="138"/>
      <c r="F1039" s="137"/>
      <c r="G1039" s="127"/>
      <c r="H1039" s="143"/>
      <c r="I1039" s="143"/>
      <c r="K1039" s="6"/>
      <c r="L1039" s="6"/>
    </row>
    <row r="1040" spans="1:12" x14ac:dyDescent="0.2">
      <c r="A1040" s="477"/>
      <c r="B1040" s="135"/>
      <c r="C1040" s="136"/>
      <c r="D1040" s="137"/>
      <c r="E1040" s="138"/>
      <c r="F1040" s="137"/>
      <c r="G1040" s="127"/>
      <c r="H1040" s="143"/>
      <c r="I1040" s="143"/>
      <c r="K1040" s="6"/>
      <c r="L1040" s="6"/>
    </row>
    <row r="1041" spans="1:12" x14ac:dyDescent="0.2">
      <c r="A1041" s="477"/>
      <c r="B1041" s="135"/>
      <c r="C1041" s="136"/>
      <c r="D1041" s="137"/>
      <c r="E1041" s="138"/>
      <c r="F1041" s="137"/>
      <c r="G1041" s="127"/>
      <c r="H1041" s="143"/>
      <c r="I1041" s="143"/>
      <c r="K1041" s="6"/>
      <c r="L1041" s="6"/>
    </row>
    <row r="1042" spans="1:12" x14ac:dyDescent="0.2">
      <c r="A1042" s="477"/>
      <c r="B1042" s="135"/>
      <c r="C1042" s="136"/>
      <c r="D1042" s="137"/>
      <c r="E1042" s="138"/>
      <c r="F1042" s="137"/>
      <c r="G1042" s="127"/>
      <c r="H1042" s="143"/>
      <c r="I1042" s="143"/>
      <c r="K1042" s="6"/>
      <c r="L1042" s="6"/>
    </row>
    <row r="1043" spans="1:12" x14ac:dyDescent="0.2">
      <c r="A1043" s="477"/>
      <c r="B1043" s="135"/>
      <c r="C1043" s="136"/>
      <c r="D1043" s="137"/>
      <c r="E1043" s="138"/>
      <c r="F1043" s="137"/>
      <c r="G1043" s="127"/>
      <c r="H1043" s="143"/>
      <c r="I1043" s="143"/>
      <c r="K1043" s="6"/>
      <c r="L1043" s="6"/>
    </row>
    <row r="1044" spans="1:12" x14ac:dyDescent="0.2">
      <c r="A1044" s="477"/>
      <c r="B1044" s="135"/>
      <c r="C1044" s="136"/>
      <c r="D1044" s="137"/>
      <c r="E1044" s="138"/>
      <c r="F1044" s="137"/>
      <c r="G1044" s="127"/>
      <c r="H1044" s="143"/>
      <c r="I1044" s="143"/>
      <c r="K1044" s="6"/>
      <c r="L1044" s="6"/>
    </row>
    <row r="1045" spans="1:12" x14ac:dyDescent="0.2">
      <c r="A1045" s="477"/>
      <c r="B1045" s="135"/>
      <c r="C1045" s="136"/>
      <c r="D1045" s="137"/>
      <c r="E1045" s="138"/>
      <c r="F1045" s="137"/>
      <c r="G1045" s="127"/>
      <c r="H1045" s="143"/>
      <c r="I1045" s="143"/>
      <c r="K1045" s="6"/>
      <c r="L1045" s="6"/>
    </row>
    <row r="1046" spans="1:12" x14ac:dyDescent="0.2">
      <c r="A1046" s="477"/>
      <c r="B1046" s="135"/>
      <c r="C1046" s="136"/>
      <c r="D1046" s="137"/>
      <c r="E1046" s="138"/>
      <c r="F1046" s="137"/>
      <c r="G1046" s="127"/>
      <c r="H1046" s="143"/>
      <c r="I1046" s="143"/>
      <c r="K1046" s="6"/>
      <c r="L1046" s="6"/>
    </row>
    <row r="1047" spans="1:12" x14ac:dyDescent="0.2">
      <c r="A1047" s="477"/>
      <c r="B1047" s="135"/>
      <c r="C1047" s="136"/>
      <c r="D1047" s="137"/>
      <c r="E1047" s="138"/>
      <c r="F1047" s="137"/>
      <c r="G1047" s="127"/>
      <c r="H1047" s="143"/>
      <c r="I1047" s="143"/>
      <c r="K1047" s="6"/>
      <c r="L1047" s="6"/>
    </row>
    <row r="1048" spans="1:12" x14ac:dyDescent="0.2">
      <c r="A1048" s="477"/>
      <c r="B1048" s="135"/>
      <c r="C1048" s="136"/>
      <c r="D1048" s="137"/>
      <c r="E1048" s="138"/>
      <c r="F1048" s="137"/>
      <c r="G1048" s="127"/>
      <c r="H1048" s="143"/>
      <c r="I1048" s="143"/>
      <c r="K1048" s="6"/>
      <c r="L1048" s="6"/>
    </row>
    <row r="1049" spans="1:12" x14ac:dyDescent="0.2">
      <c r="A1049" s="477"/>
      <c r="B1049" s="135"/>
      <c r="C1049" s="136"/>
      <c r="D1049" s="137"/>
      <c r="E1049" s="138"/>
      <c r="F1049" s="137"/>
      <c r="G1049" s="127"/>
      <c r="H1049" s="143"/>
      <c r="I1049" s="143"/>
      <c r="K1049" s="6"/>
      <c r="L1049" s="6"/>
    </row>
    <row r="1050" spans="1:12" x14ac:dyDescent="0.2">
      <c r="A1050" s="477"/>
      <c r="B1050" s="135"/>
      <c r="C1050" s="136"/>
      <c r="D1050" s="137"/>
      <c r="E1050" s="138"/>
      <c r="F1050" s="137"/>
      <c r="G1050" s="127"/>
      <c r="H1050" s="143"/>
      <c r="I1050" s="143"/>
      <c r="K1050" s="6"/>
      <c r="L1050" s="6"/>
    </row>
    <row r="1051" spans="1:12" x14ac:dyDescent="0.2">
      <c r="A1051" s="477"/>
      <c r="B1051" s="135"/>
      <c r="C1051" s="136"/>
      <c r="D1051" s="137"/>
      <c r="E1051" s="138"/>
      <c r="F1051" s="137"/>
      <c r="G1051" s="127"/>
      <c r="H1051" s="143"/>
      <c r="I1051" s="143"/>
      <c r="K1051" s="6"/>
      <c r="L1051" s="6"/>
    </row>
    <row r="1052" spans="1:12" x14ac:dyDescent="0.2">
      <c r="A1052" s="477"/>
      <c r="B1052" s="135"/>
      <c r="C1052" s="136"/>
      <c r="D1052" s="137"/>
      <c r="E1052" s="138"/>
      <c r="F1052" s="137"/>
      <c r="G1052" s="127"/>
      <c r="H1052" s="143"/>
      <c r="I1052" s="143"/>
      <c r="K1052" s="6"/>
      <c r="L1052" s="6"/>
    </row>
    <row r="1053" spans="1:12" x14ac:dyDescent="0.2">
      <c r="A1053" s="477"/>
      <c r="B1053" s="135"/>
      <c r="C1053" s="136"/>
      <c r="D1053" s="137"/>
      <c r="E1053" s="138"/>
      <c r="F1053" s="137"/>
      <c r="G1053" s="127"/>
      <c r="H1053" s="143"/>
      <c r="I1053" s="143"/>
      <c r="K1053" s="6"/>
      <c r="L1053" s="6"/>
    </row>
    <row r="1054" spans="1:12" x14ac:dyDescent="0.2">
      <c r="A1054" s="477"/>
      <c r="B1054" s="135"/>
      <c r="C1054" s="136"/>
      <c r="D1054" s="137"/>
      <c r="E1054" s="138"/>
      <c r="F1054" s="137"/>
      <c r="G1054" s="127"/>
      <c r="H1054" s="143"/>
      <c r="I1054" s="143"/>
      <c r="K1054" s="6"/>
      <c r="L1054" s="6"/>
    </row>
    <row r="1055" spans="1:12" x14ac:dyDescent="0.2">
      <c r="A1055" s="477"/>
      <c r="B1055" s="135"/>
      <c r="C1055" s="136"/>
      <c r="D1055" s="137"/>
      <c r="E1055" s="138"/>
      <c r="F1055" s="137"/>
      <c r="G1055" s="127"/>
      <c r="H1055" s="143"/>
      <c r="I1055" s="143"/>
      <c r="K1055" s="6"/>
      <c r="L1055" s="6"/>
    </row>
    <row r="1056" spans="1:12" x14ac:dyDescent="0.2">
      <c r="A1056" s="477"/>
      <c r="B1056" s="135"/>
      <c r="C1056" s="136"/>
      <c r="D1056" s="137"/>
      <c r="E1056" s="138"/>
      <c r="F1056" s="137"/>
      <c r="G1056" s="127"/>
      <c r="H1056" s="143"/>
      <c r="I1056" s="143"/>
      <c r="K1056" s="6"/>
      <c r="L1056" s="6"/>
    </row>
    <row r="1057" spans="1:12" x14ac:dyDescent="0.2">
      <c r="A1057" s="477"/>
      <c r="B1057" s="135"/>
      <c r="C1057" s="136"/>
      <c r="D1057" s="137"/>
      <c r="E1057" s="138"/>
      <c r="F1057" s="137"/>
      <c r="G1057" s="127"/>
      <c r="H1057" s="143"/>
      <c r="I1057" s="143"/>
      <c r="K1057" s="6"/>
      <c r="L1057" s="6"/>
    </row>
    <row r="1058" spans="1:12" x14ac:dyDescent="0.2">
      <c r="A1058" s="477"/>
      <c r="B1058" s="135"/>
      <c r="C1058" s="136"/>
      <c r="D1058" s="137"/>
      <c r="E1058" s="138"/>
      <c r="F1058" s="137"/>
      <c r="G1058" s="127"/>
      <c r="H1058" s="143"/>
      <c r="I1058" s="143"/>
      <c r="K1058" s="6"/>
      <c r="L1058" s="6"/>
    </row>
    <row r="1059" spans="1:12" x14ac:dyDescent="0.2">
      <c r="A1059" s="477"/>
      <c r="B1059" s="135"/>
      <c r="C1059" s="136"/>
      <c r="D1059" s="137"/>
      <c r="E1059" s="138"/>
      <c r="F1059" s="137"/>
      <c r="G1059" s="127"/>
      <c r="H1059" s="143"/>
      <c r="I1059" s="143"/>
      <c r="K1059" s="6"/>
      <c r="L1059" s="6"/>
    </row>
    <row r="1060" spans="1:12" x14ac:dyDescent="0.2">
      <c r="A1060" s="477"/>
      <c r="B1060" s="135"/>
      <c r="C1060" s="136"/>
      <c r="D1060" s="137"/>
      <c r="E1060" s="138"/>
      <c r="F1060" s="137"/>
      <c r="G1060" s="127"/>
      <c r="H1060" s="143"/>
      <c r="I1060" s="143"/>
      <c r="K1060" s="6"/>
      <c r="L1060" s="6"/>
    </row>
    <row r="1061" spans="1:12" x14ac:dyDescent="0.2">
      <c r="A1061" s="477"/>
      <c r="B1061" s="135"/>
      <c r="C1061" s="136"/>
      <c r="D1061" s="137"/>
      <c r="E1061" s="138"/>
      <c r="F1061" s="137"/>
      <c r="G1061" s="127"/>
      <c r="H1061" s="143"/>
      <c r="I1061" s="143"/>
      <c r="K1061" s="6"/>
      <c r="L1061" s="6"/>
    </row>
    <row r="1062" spans="1:12" x14ac:dyDescent="0.2">
      <c r="A1062" s="477"/>
      <c r="B1062" s="135"/>
      <c r="C1062" s="136"/>
      <c r="D1062" s="137"/>
      <c r="E1062" s="138"/>
      <c r="F1062" s="137"/>
      <c r="G1062" s="127"/>
      <c r="H1062" s="143"/>
      <c r="I1062" s="143"/>
      <c r="K1062" s="6"/>
      <c r="L1062" s="6"/>
    </row>
    <row r="1063" spans="1:12" x14ac:dyDescent="0.2">
      <c r="A1063" s="477"/>
      <c r="B1063" s="135"/>
      <c r="C1063" s="136"/>
      <c r="D1063" s="137"/>
      <c r="E1063" s="138"/>
      <c r="F1063" s="137"/>
      <c r="G1063" s="127"/>
      <c r="H1063" s="143"/>
      <c r="I1063" s="143"/>
      <c r="K1063" s="6"/>
      <c r="L1063" s="6"/>
    </row>
    <row r="1064" spans="1:12" x14ac:dyDescent="0.2">
      <c r="A1064" s="477"/>
      <c r="B1064" s="135"/>
      <c r="C1064" s="136"/>
      <c r="D1064" s="137"/>
      <c r="E1064" s="138"/>
      <c r="F1064" s="137"/>
      <c r="G1064" s="127"/>
      <c r="H1064" s="143"/>
      <c r="I1064" s="143"/>
      <c r="K1064" s="6"/>
      <c r="L1064" s="6"/>
    </row>
    <row r="1065" spans="1:12" x14ac:dyDescent="0.2">
      <c r="A1065" s="477"/>
      <c r="B1065" s="135"/>
      <c r="C1065" s="136"/>
      <c r="D1065" s="137"/>
      <c r="E1065" s="138"/>
      <c r="F1065" s="137"/>
      <c r="G1065" s="127"/>
      <c r="H1065" s="143"/>
      <c r="I1065" s="143"/>
      <c r="K1065" s="6"/>
      <c r="L1065" s="6"/>
    </row>
    <row r="1066" spans="1:12" x14ac:dyDescent="0.2">
      <c r="A1066" s="477"/>
      <c r="B1066" s="135"/>
      <c r="C1066" s="136"/>
      <c r="D1066" s="137"/>
      <c r="E1066" s="138"/>
      <c r="F1066" s="137"/>
      <c r="G1066" s="127"/>
      <c r="H1066" s="143"/>
      <c r="I1066" s="143"/>
      <c r="K1066" s="6"/>
      <c r="L1066" s="6"/>
    </row>
    <row r="1067" spans="1:12" x14ac:dyDescent="0.2">
      <c r="A1067" s="477"/>
      <c r="B1067" s="135"/>
      <c r="C1067" s="136"/>
      <c r="D1067" s="137"/>
      <c r="E1067" s="138"/>
      <c r="F1067" s="137"/>
      <c r="G1067" s="127"/>
      <c r="H1067" s="143"/>
      <c r="I1067" s="143"/>
      <c r="K1067" s="6"/>
      <c r="L1067" s="6"/>
    </row>
    <row r="1068" spans="1:12" x14ac:dyDescent="0.2">
      <c r="A1068" s="477"/>
      <c r="B1068" s="135"/>
      <c r="C1068" s="136"/>
      <c r="D1068" s="137"/>
      <c r="E1068" s="138"/>
      <c r="F1068" s="137"/>
      <c r="G1068" s="127"/>
      <c r="H1068" s="143"/>
      <c r="I1068" s="143"/>
      <c r="K1068" s="6"/>
      <c r="L1068" s="6"/>
    </row>
    <row r="1069" spans="1:12" x14ac:dyDescent="0.2">
      <c r="A1069" s="477"/>
      <c r="B1069" s="135"/>
      <c r="C1069" s="136"/>
      <c r="D1069" s="137"/>
      <c r="E1069" s="138"/>
      <c r="F1069" s="137"/>
      <c r="G1069" s="127"/>
      <c r="H1069" s="143"/>
      <c r="I1069" s="143"/>
      <c r="K1069" s="6"/>
      <c r="L1069" s="6"/>
    </row>
    <row r="1070" spans="1:12" x14ac:dyDescent="0.2">
      <c r="A1070" s="477"/>
      <c r="B1070" s="135"/>
      <c r="C1070" s="136"/>
      <c r="D1070" s="137"/>
      <c r="E1070" s="138"/>
      <c r="F1070" s="137"/>
      <c r="G1070" s="127"/>
      <c r="H1070" s="143"/>
      <c r="I1070" s="143"/>
      <c r="K1070" s="6"/>
      <c r="L1070" s="6"/>
    </row>
    <row r="1071" spans="1:12" x14ac:dyDescent="0.2">
      <c r="A1071" s="477"/>
      <c r="B1071" s="135"/>
      <c r="C1071" s="136"/>
      <c r="D1071" s="137"/>
      <c r="E1071" s="138"/>
      <c r="F1071" s="137"/>
      <c r="G1071" s="127"/>
      <c r="H1071" s="143"/>
      <c r="I1071" s="143"/>
      <c r="K1071" s="6"/>
      <c r="L1071" s="6"/>
    </row>
    <row r="1072" spans="1:12" x14ac:dyDescent="0.2">
      <c r="A1072" s="477"/>
      <c r="B1072" s="135"/>
      <c r="C1072" s="136"/>
      <c r="D1072" s="137"/>
      <c r="E1072" s="138"/>
      <c r="F1072" s="137"/>
      <c r="G1072" s="127"/>
      <c r="H1072" s="143"/>
      <c r="I1072" s="143"/>
      <c r="K1072" s="6"/>
      <c r="L1072" s="6"/>
    </row>
    <row r="1073" spans="1:12" x14ac:dyDescent="0.2">
      <c r="A1073" s="477"/>
      <c r="B1073" s="135"/>
      <c r="C1073" s="136"/>
      <c r="D1073" s="137"/>
      <c r="E1073" s="138"/>
      <c r="F1073" s="137"/>
      <c r="G1073" s="127"/>
      <c r="H1073" s="143"/>
      <c r="I1073" s="143"/>
      <c r="K1073" s="6"/>
      <c r="L1073" s="6"/>
    </row>
    <row r="1074" spans="1:12" x14ac:dyDescent="0.2">
      <c r="A1074" s="477"/>
      <c r="B1074" s="135"/>
      <c r="C1074" s="136"/>
      <c r="D1074" s="137"/>
      <c r="E1074" s="138"/>
      <c r="F1074" s="137"/>
      <c r="G1074" s="127"/>
      <c r="H1074" s="143"/>
      <c r="I1074" s="143"/>
      <c r="K1074" s="6"/>
      <c r="L1074" s="6"/>
    </row>
    <row r="1075" spans="1:12" x14ac:dyDescent="0.2">
      <c r="A1075" s="477"/>
      <c r="B1075" s="135"/>
      <c r="C1075" s="136"/>
      <c r="D1075" s="137"/>
      <c r="E1075" s="138"/>
      <c r="F1075" s="137"/>
      <c r="G1075" s="127"/>
      <c r="H1075" s="143"/>
      <c r="I1075" s="143"/>
      <c r="K1075" s="6"/>
      <c r="L1075" s="6"/>
    </row>
    <row r="1076" spans="1:12" x14ac:dyDescent="0.2">
      <c r="A1076" s="477"/>
      <c r="B1076" s="135"/>
      <c r="C1076" s="136"/>
      <c r="D1076" s="137"/>
      <c r="E1076" s="138"/>
      <c r="F1076" s="137"/>
      <c r="G1076" s="127"/>
      <c r="H1076" s="143"/>
      <c r="I1076" s="143"/>
      <c r="K1076" s="6"/>
      <c r="L1076" s="6"/>
    </row>
    <row r="1077" spans="1:12" x14ac:dyDescent="0.2">
      <c r="A1077" s="477"/>
      <c r="B1077" s="135"/>
      <c r="C1077" s="136"/>
      <c r="D1077" s="137"/>
      <c r="E1077" s="138"/>
      <c r="F1077" s="137"/>
      <c r="G1077" s="127"/>
      <c r="H1077" s="143"/>
      <c r="I1077" s="143"/>
      <c r="K1077" s="6"/>
      <c r="L1077" s="6"/>
    </row>
    <row r="1078" spans="1:12" x14ac:dyDescent="0.2">
      <c r="A1078" s="477"/>
      <c r="B1078" s="135"/>
      <c r="C1078" s="136"/>
      <c r="D1078" s="137"/>
      <c r="E1078" s="138"/>
      <c r="F1078" s="137"/>
      <c r="G1078" s="127"/>
      <c r="H1078" s="143"/>
      <c r="I1078" s="143"/>
      <c r="K1078" s="6"/>
      <c r="L1078" s="6"/>
    </row>
    <row r="1079" spans="1:12" x14ac:dyDescent="0.2">
      <c r="A1079" s="477"/>
      <c r="B1079" s="135"/>
      <c r="C1079" s="136"/>
      <c r="D1079" s="137"/>
      <c r="E1079" s="138"/>
      <c r="F1079" s="137"/>
      <c r="G1079" s="127"/>
      <c r="H1079" s="143"/>
      <c r="I1079" s="143"/>
      <c r="K1079" s="6"/>
      <c r="L1079" s="6"/>
    </row>
    <row r="1080" spans="1:12" x14ac:dyDescent="0.2">
      <c r="A1080" s="477"/>
      <c r="B1080" s="135"/>
      <c r="C1080" s="136"/>
      <c r="D1080" s="137"/>
      <c r="E1080" s="138"/>
      <c r="F1080" s="137"/>
      <c r="G1080" s="127"/>
      <c r="H1080" s="143"/>
      <c r="I1080" s="143"/>
      <c r="K1080" s="6"/>
      <c r="L1080" s="6"/>
    </row>
    <row r="1081" spans="1:12" x14ac:dyDescent="0.2">
      <c r="A1081" s="477"/>
      <c r="B1081" s="135"/>
      <c r="C1081" s="136"/>
      <c r="D1081" s="137"/>
      <c r="E1081" s="138"/>
      <c r="F1081" s="137"/>
      <c r="G1081" s="127"/>
      <c r="H1081" s="143"/>
      <c r="I1081" s="143"/>
      <c r="K1081" s="6"/>
      <c r="L1081" s="6"/>
    </row>
    <row r="1082" spans="1:12" x14ac:dyDescent="0.2">
      <c r="A1082" s="477"/>
      <c r="B1082" s="135"/>
      <c r="C1082" s="136"/>
      <c r="D1082" s="137"/>
      <c r="E1082" s="138"/>
      <c r="F1082" s="137"/>
      <c r="G1082" s="127"/>
      <c r="H1082" s="143"/>
      <c r="I1082" s="143"/>
      <c r="K1082" s="6"/>
      <c r="L1082" s="6"/>
    </row>
    <row r="1083" spans="1:12" x14ac:dyDescent="0.2">
      <c r="A1083" s="477"/>
      <c r="B1083" s="135"/>
      <c r="C1083" s="136"/>
      <c r="D1083" s="137"/>
      <c r="E1083" s="138"/>
      <c r="F1083" s="137"/>
      <c r="G1083" s="127"/>
      <c r="H1083" s="143"/>
      <c r="I1083" s="143"/>
      <c r="K1083" s="6"/>
      <c r="L1083" s="6"/>
    </row>
    <row r="1084" spans="1:12" x14ac:dyDescent="0.2">
      <c r="A1084" s="477"/>
      <c r="B1084" s="135"/>
      <c r="C1084" s="136"/>
      <c r="D1084" s="137"/>
      <c r="E1084" s="138"/>
      <c r="F1084" s="137"/>
      <c r="G1084" s="127"/>
      <c r="H1084" s="143"/>
      <c r="I1084" s="143"/>
      <c r="K1084" s="6"/>
      <c r="L1084" s="6"/>
    </row>
    <row r="1085" spans="1:12" x14ac:dyDescent="0.2">
      <c r="A1085" s="477"/>
      <c r="B1085" s="135"/>
      <c r="C1085" s="136"/>
      <c r="D1085" s="137"/>
      <c r="E1085" s="138"/>
      <c r="F1085" s="137"/>
      <c r="G1085" s="127"/>
      <c r="H1085" s="143"/>
      <c r="I1085" s="143"/>
      <c r="K1085" s="6"/>
      <c r="L1085" s="6"/>
    </row>
    <row r="1086" spans="1:12" x14ac:dyDescent="0.2">
      <c r="A1086" s="477"/>
      <c r="B1086" s="135"/>
      <c r="C1086" s="136"/>
      <c r="D1086" s="137"/>
      <c r="E1086" s="138"/>
      <c r="F1086" s="137"/>
      <c r="G1086" s="127"/>
      <c r="H1086" s="143"/>
      <c r="I1086" s="143"/>
      <c r="K1086" s="6"/>
      <c r="L1086" s="6"/>
    </row>
    <row r="1087" spans="1:12" x14ac:dyDescent="0.2">
      <c r="A1087" s="477"/>
      <c r="B1087" s="135"/>
      <c r="C1087" s="136"/>
      <c r="D1087" s="137"/>
      <c r="E1087" s="138"/>
      <c r="F1087" s="137"/>
      <c r="G1087" s="127"/>
      <c r="H1087" s="143"/>
      <c r="I1087" s="143"/>
      <c r="K1087" s="6"/>
      <c r="L1087" s="6"/>
    </row>
    <row r="1088" spans="1:12" x14ac:dyDescent="0.2">
      <c r="A1088" s="477"/>
      <c r="B1088" s="135"/>
      <c r="C1088" s="136"/>
      <c r="D1088" s="137"/>
      <c r="E1088" s="138"/>
      <c r="F1088" s="137"/>
      <c r="G1088" s="127"/>
      <c r="H1088" s="143"/>
      <c r="I1088" s="143"/>
      <c r="K1088" s="6"/>
      <c r="L1088" s="6"/>
    </row>
    <row r="1089" spans="1:12" x14ac:dyDescent="0.2">
      <c r="A1089" s="477"/>
      <c r="B1089" s="135"/>
      <c r="C1089" s="136"/>
      <c r="D1089" s="137"/>
      <c r="E1089" s="138"/>
      <c r="F1089" s="137"/>
      <c r="G1089" s="127"/>
      <c r="H1089" s="143"/>
      <c r="I1089" s="143"/>
      <c r="K1089" s="6"/>
      <c r="L1089" s="6"/>
    </row>
    <row r="1090" spans="1:12" x14ac:dyDescent="0.2">
      <c r="A1090" s="477"/>
      <c r="B1090" s="135"/>
      <c r="C1090" s="136"/>
      <c r="D1090" s="137"/>
      <c r="E1090" s="138"/>
      <c r="F1090" s="137"/>
      <c r="G1090" s="127"/>
      <c r="H1090" s="143"/>
      <c r="I1090" s="143"/>
      <c r="K1090" s="6"/>
      <c r="L1090" s="6"/>
    </row>
    <row r="1091" spans="1:12" x14ac:dyDescent="0.2">
      <c r="A1091" s="477"/>
      <c r="B1091" s="135"/>
      <c r="C1091" s="136"/>
      <c r="D1091" s="137"/>
      <c r="E1091" s="138"/>
      <c r="F1091" s="137"/>
      <c r="G1091" s="127"/>
      <c r="H1091" s="143"/>
      <c r="I1091" s="143"/>
      <c r="K1091" s="6"/>
      <c r="L1091" s="6"/>
    </row>
    <row r="1092" spans="1:12" x14ac:dyDescent="0.2">
      <c r="A1092" s="477"/>
      <c r="B1092" s="135"/>
      <c r="C1092" s="136"/>
      <c r="D1092" s="137"/>
      <c r="E1092" s="138"/>
      <c r="F1092" s="137"/>
      <c r="G1092" s="127"/>
      <c r="H1092" s="143"/>
      <c r="I1092" s="143"/>
      <c r="K1092" s="6"/>
      <c r="L1092" s="6"/>
    </row>
    <row r="1093" spans="1:12" x14ac:dyDescent="0.2">
      <c r="A1093" s="477"/>
      <c r="B1093" s="135"/>
      <c r="C1093" s="136"/>
      <c r="D1093" s="137"/>
      <c r="E1093" s="138"/>
      <c r="F1093" s="137"/>
      <c r="G1093" s="127"/>
      <c r="H1093" s="143"/>
      <c r="I1093" s="143"/>
      <c r="K1093" s="6"/>
      <c r="L1093" s="6"/>
    </row>
    <row r="1094" spans="1:12" x14ac:dyDescent="0.2">
      <c r="A1094" s="477"/>
      <c r="B1094" s="135"/>
      <c r="C1094" s="136"/>
      <c r="D1094" s="137"/>
      <c r="E1094" s="138"/>
      <c r="F1094" s="137"/>
      <c r="G1094" s="127"/>
      <c r="H1094" s="143"/>
      <c r="I1094" s="143"/>
      <c r="K1094" s="6"/>
      <c r="L1094" s="6"/>
    </row>
    <row r="1095" spans="1:12" x14ac:dyDescent="0.2">
      <c r="A1095" s="477"/>
      <c r="B1095" s="135"/>
      <c r="C1095" s="136"/>
      <c r="D1095" s="137"/>
      <c r="E1095" s="138"/>
      <c r="F1095" s="137"/>
      <c r="G1095" s="127"/>
      <c r="H1095" s="143"/>
      <c r="I1095" s="143"/>
      <c r="K1095" s="6"/>
      <c r="L1095" s="6"/>
    </row>
    <row r="1096" spans="1:12" x14ac:dyDescent="0.2">
      <c r="A1096" s="477"/>
      <c r="B1096" s="135"/>
      <c r="C1096" s="136"/>
      <c r="D1096" s="137"/>
      <c r="E1096" s="138"/>
      <c r="F1096" s="137"/>
      <c r="G1096" s="127"/>
      <c r="H1096" s="143"/>
      <c r="I1096" s="143"/>
      <c r="K1096" s="6"/>
      <c r="L1096" s="6"/>
    </row>
    <row r="1097" spans="1:12" x14ac:dyDescent="0.2">
      <c r="A1097" s="477"/>
      <c r="B1097" s="135"/>
      <c r="C1097" s="136"/>
      <c r="D1097" s="137"/>
      <c r="E1097" s="138"/>
      <c r="F1097" s="137"/>
      <c r="G1097" s="127"/>
      <c r="H1097" s="143"/>
      <c r="I1097" s="143"/>
      <c r="K1097" s="6"/>
      <c r="L1097" s="6"/>
    </row>
    <row r="1098" spans="1:12" x14ac:dyDescent="0.2">
      <c r="A1098" s="477"/>
      <c r="B1098" s="135"/>
      <c r="C1098" s="136"/>
      <c r="D1098" s="137"/>
      <c r="E1098" s="138"/>
      <c r="F1098" s="137"/>
      <c r="G1098" s="127"/>
      <c r="H1098" s="143"/>
      <c r="I1098" s="143"/>
      <c r="K1098" s="6"/>
      <c r="L1098" s="6"/>
    </row>
    <row r="1099" spans="1:12" x14ac:dyDescent="0.2">
      <c r="A1099" s="477"/>
      <c r="B1099" s="135"/>
      <c r="C1099" s="136"/>
      <c r="D1099" s="137"/>
      <c r="E1099" s="138"/>
      <c r="F1099" s="137"/>
      <c r="G1099" s="127"/>
      <c r="H1099" s="143"/>
      <c r="I1099" s="143"/>
      <c r="K1099" s="6"/>
      <c r="L1099" s="6"/>
    </row>
    <row r="1100" spans="1:12" x14ac:dyDescent="0.2">
      <c r="A1100" s="477"/>
      <c r="B1100" s="135"/>
      <c r="C1100" s="136"/>
      <c r="D1100" s="137"/>
      <c r="E1100" s="138"/>
      <c r="F1100" s="137"/>
      <c r="G1100" s="127"/>
      <c r="H1100" s="143"/>
      <c r="I1100" s="143"/>
      <c r="K1100" s="6"/>
      <c r="L1100" s="6"/>
    </row>
    <row r="1101" spans="1:12" x14ac:dyDescent="0.2">
      <c r="A1101" s="477"/>
      <c r="B1101" s="135"/>
      <c r="C1101" s="136"/>
      <c r="D1101" s="137"/>
      <c r="E1101" s="138"/>
      <c r="F1101" s="137"/>
      <c r="G1101" s="127"/>
      <c r="H1101" s="143"/>
      <c r="I1101" s="143"/>
      <c r="K1101" s="6"/>
      <c r="L1101" s="6"/>
    </row>
    <row r="1102" spans="1:12" x14ac:dyDescent="0.2">
      <c r="A1102" s="477"/>
      <c r="B1102" s="135"/>
      <c r="C1102" s="136"/>
      <c r="D1102" s="137"/>
      <c r="E1102" s="138"/>
      <c r="F1102" s="137"/>
      <c r="G1102" s="127"/>
      <c r="H1102" s="143"/>
      <c r="I1102" s="143"/>
      <c r="K1102" s="6"/>
      <c r="L1102" s="6"/>
    </row>
    <row r="1103" spans="1:12" x14ac:dyDescent="0.2">
      <c r="A1103" s="477"/>
      <c r="B1103" s="135"/>
      <c r="C1103" s="136"/>
      <c r="D1103" s="137"/>
      <c r="E1103" s="138"/>
      <c r="F1103" s="137"/>
      <c r="G1103" s="127"/>
      <c r="H1103" s="143"/>
      <c r="I1103" s="143"/>
      <c r="K1103" s="6"/>
      <c r="L1103" s="6"/>
    </row>
    <row r="1104" spans="1:12" x14ac:dyDescent="0.2">
      <c r="A1104" s="477"/>
      <c r="B1104" s="135"/>
      <c r="C1104" s="136"/>
      <c r="D1104" s="137"/>
      <c r="E1104" s="138"/>
      <c r="F1104" s="137"/>
      <c r="G1104" s="127"/>
      <c r="H1104" s="143"/>
      <c r="I1104" s="143"/>
      <c r="K1104" s="6"/>
      <c r="L1104" s="6"/>
    </row>
    <row r="1105" spans="1:12" x14ac:dyDescent="0.2">
      <c r="A1105" s="477"/>
      <c r="B1105" s="135"/>
      <c r="C1105" s="136"/>
      <c r="D1105" s="137"/>
      <c r="E1105" s="138"/>
      <c r="F1105" s="137"/>
      <c r="G1105" s="127"/>
      <c r="H1105" s="143"/>
      <c r="I1105" s="143"/>
      <c r="K1105" s="6"/>
      <c r="L1105" s="6"/>
    </row>
    <row r="1106" spans="1:12" x14ac:dyDescent="0.2">
      <c r="A1106" s="477"/>
      <c r="B1106" s="135"/>
      <c r="C1106" s="136"/>
      <c r="D1106" s="137"/>
      <c r="E1106" s="138"/>
      <c r="F1106" s="137"/>
      <c r="G1106" s="127"/>
      <c r="H1106" s="143"/>
      <c r="I1106" s="143"/>
      <c r="K1106" s="6"/>
      <c r="L1106" s="6"/>
    </row>
    <row r="1107" spans="1:12" x14ac:dyDescent="0.2">
      <c r="A1107" s="477"/>
      <c r="B1107" s="135"/>
      <c r="C1107" s="136"/>
      <c r="D1107" s="137"/>
      <c r="E1107" s="138"/>
      <c r="F1107" s="137"/>
      <c r="G1107" s="127"/>
      <c r="H1107" s="143"/>
      <c r="I1107" s="143"/>
      <c r="K1107" s="6"/>
      <c r="L1107" s="6"/>
    </row>
    <row r="1108" spans="1:12" x14ac:dyDescent="0.2">
      <c r="A1108" s="477"/>
      <c r="B1108" s="135"/>
      <c r="C1108" s="136"/>
      <c r="D1108" s="137"/>
      <c r="E1108" s="138"/>
      <c r="F1108" s="137"/>
      <c r="G1108" s="127"/>
      <c r="H1108" s="143"/>
      <c r="I1108" s="143"/>
      <c r="K1108" s="6"/>
      <c r="L1108" s="6"/>
    </row>
    <row r="1109" spans="1:12" x14ac:dyDescent="0.2">
      <c r="A1109" s="477"/>
      <c r="B1109" s="135"/>
      <c r="C1109" s="136"/>
      <c r="D1109" s="137"/>
      <c r="E1109" s="138"/>
      <c r="F1109" s="137"/>
      <c r="G1109" s="127"/>
      <c r="H1109" s="143"/>
      <c r="I1109" s="143"/>
      <c r="K1109" s="6"/>
      <c r="L1109" s="6"/>
    </row>
    <row r="1110" spans="1:12" x14ac:dyDescent="0.2">
      <c r="A1110" s="477"/>
      <c r="B1110" s="135"/>
      <c r="C1110" s="136"/>
      <c r="D1110" s="137"/>
      <c r="E1110" s="138"/>
      <c r="F1110" s="137"/>
      <c r="G1110" s="127"/>
      <c r="H1110" s="143"/>
      <c r="I1110" s="143"/>
      <c r="K1110" s="6"/>
      <c r="L1110" s="6"/>
    </row>
    <row r="1111" spans="1:12" x14ac:dyDescent="0.2">
      <c r="A1111" s="477"/>
      <c r="B1111" s="135"/>
      <c r="C1111" s="136"/>
      <c r="D1111" s="137"/>
      <c r="E1111" s="138"/>
      <c r="F1111" s="137"/>
      <c r="G1111" s="127"/>
      <c r="H1111" s="143"/>
      <c r="I1111" s="143"/>
      <c r="K1111" s="6"/>
      <c r="L1111" s="6"/>
    </row>
    <row r="1112" spans="1:12" x14ac:dyDescent="0.2">
      <c r="A1112" s="477"/>
      <c r="B1112" s="135"/>
      <c r="C1112" s="136"/>
      <c r="D1112" s="137"/>
      <c r="E1112" s="138"/>
      <c r="F1112" s="137"/>
      <c r="G1112" s="127"/>
      <c r="H1112" s="143"/>
      <c r="I1112" s="143"/>
      <c r="K1112" s="6"/>
      <c r="L1112" s="6"/>
    </row>
    <row r="1113" spans="1:12" x14ac:dyDescent="0.2">
      <c r="A1113" s="477"/>
      <c r="B1113" s="135"/>
      <c r="C1113" s="136"/>
      <c r="D1113" s="137"/>
      <c r="E1113" s="138"/>
      <c r="F1113" s="137"/>
      <c r="G1113" s="127"/>
      <c r="H1113" s="143"/>
      <c r="I1113" s="143"/>
      <c r="K1113" s="6"/>
      <c r="L1113" s="6"/>
    </row>
    <row r="1114" spans="1:12" x14ac:dyDescent="0.2">
      <c r="A1114" s="477"/>
      <c r="B1114" s="135"/>
      <c r="C1114" s="136"/>
      <c r="D1114" s="137"/>
      <c r="E1114" s="138"/>
      <c r="F1114" s="137"/>
      <c r="G1114" s="127"/>
      <c r="H1114" s="143"/>
      <c r="I1114" s="143"/>
      <c r="K1114" s="6"/>
      <c r="L1114" s="6"/>
    </row>
    <row r="1115" spans="1:12" x14ac:dyDescent="0.2">
      <c r="A1115" s="477"/>
      <c r="B1115" s="135"/>
      <c r="C1115" s="136"/>
      <c r="D1115" s="137"/>
      <c r="E1115" s="138"/>
      <c r="F1115" s="137"/>
      <c r="G1115" s="127"/>
      <c r="H1115" s="143"/>
      <c r="I1115" s="143"/>
      <c r="K1115" s="6"/>
      <c r="L1115" s="6"/>
    </row>
    <row r="1116" spans="1:12" x14ac:dyDescent="0.2">
      <c r="A1116" s="477"/>
      <c r="B1116" s="135"/>
      <c r="C1116" s="136"/>
      <c r="D1116" s="137"/>
      <c r="E1116" s="138"/>
      <c r="F1116" s="137"/>
      <c r="G1116" s="127"/>
      <c r="H1116" s="143"/>
      <c r="I1116" s="143"/>
      <c r="K1116" s="6"/>
      <c r="L1116" s="6"/>
    </row>
    <row r="1117" spans="1:12" x14ac:dyDescent="0.2">
      <c r="A1117" s="477"/>
      <c r="B1117" s="135"/>
      <c r="C1117" s="136"/>
      <c r="D1117" s="137"/>
      <c r="E1117" s="138"/>
      <c r="F1117" s="137"/>
      <c r="G1117" s="127"/>
      <c r="H1117" s="143"/>
      <c r="I1117" s="143"/>
      <c r="K1117" s="6"/>
      <c r="L1117" s="6"/>
    </row>
    <row r="1118" spans="1:12" x14ac:dyDescent="0.2">
      <c r="A1118" s="477"/>
      <c r="B1118" s="135"/>
      <c r="C1118" s="136"/>
      <c r="D1118" s="137"/>
      <c r="E1118" s="138"/>
      <c r="F1118" s="137"/>
      <c r="G1118" s="127"/>
      <c r="H1118" s="143"/>
      <c r="I1118" s="143"/>
      <c r="K1118" s="6"/>
      <c r="L1118" s="6"/>
    </row>
    <row r="1119" spans="1:12" x14ac:dyDescent="0.2">
      <c r="A1119" s="477"/>
      <c r="B1119" s="135"/>
      <c r="C1119" s="136"/>
      <c r="D1119" s="137"/>
      <c r="E1119" s="138"/>
      <c r="F1119" s="137"/>
      <c r="G1119" s="127"/>
      <c r="H1119" s="143"/>
      <c r="I1119" s="143"/>
      <c r="K1119" s="6"/>
      <c r="L1119" s="6"/>
    </row>
    <row r="1120" spans="1:12" x14ac:dyDescent="0.2">
      <c r="A1120" s="477"/>
      <c r="B1120" s="135"/>
      <c r="C1120" s="136"/>
      <c r="D1120" s="137"/>
      <c r="E1120" s="138"/>
      <c r="F1120" s="137"/>
      <c r="G1120" s="127"/>
      <c r="H1120" s="143"/>
      <c r="I1120" s="143"/>
      <c r="K1120" s="6"/>
      <c r="L1120" s="6"/>
    </row>
    <row r="1121" spans="1:12" x14ac:dyDescent="0.2">
      <c r="A1121" s="477"/>
      <c r="B1121" s="135"/>
      <c r="C1121" s="136"/>
      <c r="D1121" s="137"/>
      <c r="E1121" s="138"/>
      <c r="F1121" s="137"/>
      <c r="G1121" s="127"/>
      <c r="H1121" s="143"/>
      <c r="I1121" s="143"/>
      <c r="K1121" s="6"/>
      <c r="L1121" s="6"/>
    </row>
    <row r="1122" spans="1:12" x14ac:dyDescent="0.2">
      <c r="A1122" s="477"/>
      <c r="B1122" s="135"/>
      <c r="C1122" s="136"/>
      <c r="D1122" s="137"/>
      <c r="E1122" s="138"/>
      <c r="F1122" s="137"/>
      <c r="G1122" s="127"/>
      <c r="H1122" s="143"/>
      <c r="I1122" s="143"/>
      <c r="K1122" s="6"/>
      <c r="L1122" s="6"/>
    </row>
    <row r="1123" spans="1:12" x14ac:dyDescent="0.2">
      <c r="A1123" s="477"/>
      <c r="B1123" s="135"/>
      <c r="C1123" s="136"/>
      <c r="D1123" s="137"/>
      <c r="E1123" s="138"/>
      <c r="F1123" s="137"/>
      <c r="G1123" s="127"/>
      <c r="H1123" s="143"/>
      <c r="I1123" s="143"/>
      <c r="K1123" s="6"/>
      <c r="L1123" s="6"/>
    </row>
    <row r="1124" spans="1:12" x14ac:dyDescent="0.2">
      <c r="A1124" s="477"/>
      <c r="B1124" s="135"/>
      <c r="C1124" s="136"/>
      <c r="D1124" s="137"/>
      <c r="E1124" s="138"/>
      <c r="F1124" s="137"/>
      <c r="G1124" s="127"/>
      <c r="H1124" s="143"/>
      <c r="I1124" s="143"/>
      <c r="K1124" s="6"/>
      <c r="L1124" s="6"/>
    </row>
    <row r="1125" spans="1:12" x14ac:dyDescent="0.2">
      <c r="A1125" s="477"/>
      <c r="B1125" s="135"/>
      <c r="C1125" s="136"/>
      <c r="D1125" s="137"/>
      <c r="E1125" s="138"/>
      <c r="F1125" s="137"/>
      <c r="G1125" s="127"/>
      <c r="H1125" s="143"/>
      <c r="I1125" s="143"/>
      <c r="K1125" s="6"/>
      <c r="L1125" s="6"/>
    </row>
    <row r="1126" spans="1:12" x14ac:dyDescent="0.2">
      <c r="A1126" s="477"/>
      <c r="B1126" s="135"/>
      <c r="C1126" s="136"/>
      <c r="D1126" s="137"/>
      <c r="E1126" s="138"/>
      <c r="F1126" s="137"/>
      <c r="G1126" s="127"/>
      <c r="H1126" s="143"/>
      <c r="I1126" s="143"/>
      <c r="K1126" s="6"/>
      <c r="L1126" s="6"/>
    </row>
    <row r="1127" spans="1:12" x14ac:dyDescent="0.2">
      <c r="A1127" s="477"/>
      <c r="B1127" s="135"/>
      <c r="C1127" s="136"/>
      <c r="D1127" s="137"/>
      <c r="E1127" s="138"/>
      <c r="F1127" s="137"/>
      <c r="G1127" s="127"/>
      <c r="H1127" s="143"/>
      <c r="I1127" s="143"/>
      <c r="K1127" s="6"/>
      <c r="L1127" s="6"/>
    </row>
    <row r="1128" spans="1:12" x14ac:dyDescent="0.2">
      <c r="A1128" s="477"/>
      <c r="B1128" s="135"/>
      <c r="C1128" s="136"/>
      <c r="D1128" s="137"/>
      <c r="E1128" s="138"/>
      <c r="F1128" s="137"/>
      <c r="G1128" s="127"/>
      <c r="H1128" s="143"/>
      <c r="I1128" s="143"/>
      <c r="K1128" s="6"/>
      <c r="L1128" s="6"/>
    </row>
    <row r="1129" spans="1:12" x14ac:dyDescent="0.2">
      <c r="A1129" s="477"/>
      <c r="B1129" s="135"/>
      <c r="C1129" s="136"/>
      <c r="D1129" s="137"/>
      <c r="E1129" s="138"/>
      <c r="F1129" s="137"/>
      <c r="G1129" s="127"/>
      <c r="H1129" s="143"/>
      <c r="I1129" s="143"/>
      <c r="K1129" s="6"/>
      <c r="L1129" s="6"/>
    </row>
    <row r="1130" spans="1:12" x14ac:dyDescent="0.2">
      <c r="A1130" s="477"/>
      <c r="B1130" s="135"/>
      <c r="C1130" s="136"/>
      <c r="D1130" s="137"/>
      <c r="E1130" s="138"/>
      <c r="F1130" s="137"/>
      <c r="G1130" s="127"/>
      <c r="H1130" s="143"/>
      <c r="I1130" s="143"/>
      <c r="K1130" s="6"/>
      <c r="L1130" s="6"/>
    </row>
    <row r="1131" spans="1:12" x14ac:dyDescent="0.2">
      <c r="A1131" s="477"/>
      <c r="B1131" s="135"/>
      <c r="C1131" s="136"/>
      <c r="D1131" s="137"/>
      <c r="E1131" s="138"/>
      <c r="F1131" s="137"/>
      <c r="G1131" s="127"/>
      <c r="H1131" s="143"/>
      <c r="I1131" s="143"/>
      <c r="K1131" s="6"/>
      <c r="L1131" s="6"/>
    </row>
    <row r="1132" spans="1:12" x14ac:dyDescent="0.2">
      <c r="A1132" s="477"/>
      <c r="B1132" s="135"/>
      <c r="C1132" s="136"/>
      <c r="D1132" s="137"/>
      <c r="E1132" s="138"/>
      <c r="F1132" s="137"/>
      <c r="G1132" s="127"/>
      <c r="H1132" s="143"/>
      <c r="I1132" s="143"/>
      <c r="K1132" s="6"/>
      <c r="L1132" s="6"/>
    </row>
    <row r="1133" spans="1:12" x14ac:dyDescent="0.2">
      <c r="A1133" s="477"/>
      <c r="B1133" s="135"/>
      <c r="C1133" s="136"/>
      <c r="D1133" s="137"/>
      <c r="E1133" s="138"/>
      <c r="F1133" s="137"/>
      <c r="G1133" s="127"/>
      <c r="H1133" s="143"/>
      <c r="I1133" s="143"/>
      <c r="K1133" s="6"/>
      <c r="L1133" s="6"/>
    </row>
    <row r="1134" spans="1:12" x14ac:dyDescent="0.2">
      <c r="A1134" s="477"/>
      <c r="B1134" s="135"/>
      <c r="C1134" s="136"/>
      <c r="D1134" s="137"/>
      <c r="E1134" s="138"/>
      <c r="F1134" s="137"/>
      <c r="G1134" s="127"/>
      <c r="H1134" s="143"/>
      <c r="I1134" s="143"/>
      <c r="K1134" s="6"/>
      <c r="L1134" s="6"/>
    </row>
    <row r="1135" spans="1:12" x14ac:dyDescent="0.2">
      <c r="A1135" s="477"/>
      <c r="B1135" s="135"/>
      <c r="C1135" s="136"/>
      <c r="D1135" s="137"/>
      <c r="E1135" s="138"/>
      <c r="F1135" s="137"/>
      <c r="G1135" s="127"/>
      <c r="H1135" s="143"/>
      <c r="I1135" s="143"/>
      <c r="K1135" s="6"/>
      <c r="L1135" s="6"/>
    </row>
    <row r="1136" spans="1:12" x14ac:dyDescent="0.2">
      <c r="A1136" s="477"/>
      <c r="B1136" s="135"/>
      <c r="C1136" s="136"/>
      <c r="D1136" s="137"/>
      <c r="E1136" s="138"/>
      <c r="F1136" s="137"/>
      <c r="G1136" s="127"/>
      <c r="H1136" s="143"/>
      <c r="I1136" s="143"/>
      <c r="K1136" s="6"/>
      <c r="L1136" s="6"/>
    </row>
    <row r="1137" spans="1:12" x14ac:dyDescent="0.2">
      <c r="A1137" s="477"/>
      <c r="B1137" s="135"/>
      <c r="C1137" s="136"/>
      <c r="D1137" s="137"/>
      <c r="E1137" s="138"/>
      <c r="F1137" s="137"/>
      <c r="G1137" s="127"/>
      <c r="H1137" s="143"/>
      <c r="I1137" s="143"/>
      <c r="K1137" s="6"/>
      <c r="L1137" s="6"/>
    </row>
    <row r="1138" spans="1:12" x14ac:dyDescent="0.2">
      <c r="A1138" s="477"/>
      <c r="B1138" s="135"/>
      <c r="C1138" s="136"/>
      <c r="D1138" s="137"/>
      <c r="E1138" s="138"/>
      <c r="F1138" s="137"/>
      <c r="G1138" s="127"/>
      <c r="H1138" s="143"/>
      <c r="I1138" s="143"/>
      <c r="K1138" s="6"/>
      <c r="L1138" s="6"/>
    </row>
    <row r="1139" spans="1:12" x14ac:dyDescent="0.2">
      <c r="A1139" s="477"/>
      <c r="B1139" s="135"/>
      <c r="C1139" s="136"/>
      <c r="D1139" s="137"/>
      <c r="E1139" s="138"/>
      <c r="F1139" s="137"/>
      <c r="G1139" s="127"/>
      <c r="H1139" s="143"/>
      <c r="I1139" s="143"/>
      <c r="K1139" s="6"/>
      <c r="L1139" s="6"/>
    </row>
    <row r="1140" spans="1:12" x14ac:dyDescent="0.2">
      <c r="A1140" s="477"/>
      <c r="B1140" s="135"/>
      <c r="C1140" s="136"/>
      <c r="D1140" s="137"/>
      <c r="E1140" s="138"/>
      <c r="F1140" s="137"/>
      <c r="G1140" s="127"/>
      <c r="H1140" s="143"/>
      <c r="I1140" s="143"/>
      <c r="K1140" s="6"/>
      <c r="L1140" s="6"/>
    </row>
    <row r="1141" spans="1:12" x14ac:dyDescent="0.2">
      <c r="A1141" s="477"/>
      <c r="B1141" s="135"/>
      <c r="C1141" s="136"/>
      <c r="D1141" s="137"/>
      <c r="E1141" s="138"/>
      <c r="F1141" s="137"/>
      <c r="G1141" s="127"/>
      <c r="H1141" s="143"/>
      <c r="I1141" s="143"/>
      <c r="K1141" s="6"/>
      <c r="L1141" s="6"/>
    </row>
    <row r="1142" spans="1:12" x14ac:dyDescent="0.2">
      <c r="A1142" s="477"/>
      <c r="B1142" s="135"/>
      <c r="C1142" s="136"/>
      <c r="D1142" s="137"/>
      <c r="E1142" s="138"/>
      <c r="F1142" s="137"/>
      <c r="G1142" s="127"/>
      <c r="H1142" s="143"/>
      <c r="I1142" s="143"/>
      <c r="K1142" s="6"/>
      <c r="L1142" s="6"/>
    </row>
    <row r="1143" spans="1:12" x14ac:dyDescent="0.2">
      <c r="A1143" s="477"/>
      <c r="B1143" s="135"/>
      <c r="C1143" s="136"/>
      <c r="D1143" s="137"/>
      <c r="E1143" s="138"/>
      <c r="F1143" s="137"/>
      <c r="G1143" s="127"/>
      <c r="H1143" s="143"/>
      <c r="I1143" s="143"/>
      <c r="K1143" s="6"/>
      <c r="L1143" s="6"/>
    </row>
    <row r="1144" spans="1:12" x14ac:dyDescent="0.2">
      <c r="A1144" s="477"/>
      <c r="B1144" s="135"/>
      <c r="C1144" s="136"/>
      <c r="D1144" s="137"/>
      <c r="E1144" s="138"/>
      <c r="F1144" s="137"/>
      <c r="G1144" s="127"/>
      <c r="H1144" s="143"/>
      <c r="I1144" s="143"/>
      <c r="K1144" s="6"/>
      <c r="L1144" s="6"/>
    </row>
    <row r="1145" spans="1:12" x14ac:dyDescent="0.2">
      <c r="A1145" s="477"/>
      <c r="B1145" s="135"/>
      <c r="C1145" s="136"/>
      <c r="D1145" s="137"/>
      <c r="E1145" s="138"/>
      <c r="F1145" s="137"/>
      <c r="G1145" s="127"/>
      <c r="H1145" s="143"/>
      <c r="I1145" s="143"/>
      <c r="K1145" s="6"/>
      <c r="L1145" s="6"/>
    </row>
    <row r="1146" spans="1:12" x14ac:dyDescent="0.2">
      <c r="A1146" s="477"/>
      <c r="B1146" s="135"/>
      <c r="C1146" s="136"/>
      <c r="D1146" s="137"/>
      <c r="E1146" s="138"/>
      <c r="F1146" s="137"/>
      <c r="G1146" s="127"/>
      <c r="H1146" s="143"/>
      <c r="I1146" s="143"/>
      <c r="K1146" s="6"/>
      <c r="L1146" s="6"/>
    </row>
    <row r="1147" spans="1:12" x14ac:dyDescent="0.2">
      <c r="A1147" s="477"/>
      <c r="B1147" s="135"/>
      <c r="C1147" s="136"/>
      <c r="D1147" s="137"/>
      <c r="E1147" s="138"/>
      <c r="F1147" s="137"/>
      <c r="G1147" s="127"/>
      <c r="H1147" s="143"/>
      <c r="I1147" s="143"/>
      <c r="K1147" s="6"/>
      <c r="L1147" s="6"/>
    </row>
    <row r="1148" spans="1:12" x14ac:dyDescent="0.2">
      <c r="A1148" s="477"/>
      <c r="B1148" s="135"/>
      <c r="C1148" s="136"/>
      <c r="D1148" s="137"/>
      <c r="E1148" s="138"/>
      <c r="F1148" s="137"/>
      <c r="G1148" s="127"/>
      <c r="H1148" s="143"/>
      <c r="I1148" s="143"/>
      <c r="K1148" s="6"/>
      <c r="L1148" s="6"/>
    </row>
    <row r="1149" spans="1:12" x14ac:dyDescent="0.2">
      <c r="A1149" s="477"/>
      <c r="B1149" s="135"/>
      <c r="C1149" s="136"/>
      <c r="D1149" s="137"/>
      <c r="E1149" s="138"/>
      <c r="F1149" s="137"/>
      <c r="G1149" s="127"/>
      <c r="H1149" s="143"/>
      <c r="I1149" s="143"/>
      <c r="K1149" s="6"/>
      <c r="L1149" s="6"/>
    </row>
    <row r="1150" spans="1:12" x14ac:dyDescent="0.2">
      <c r="A1150" s="477"/>
      <c r="B1150" s="135"/>
      <c r="C1150" s="136"/>
      <c r="D1150" s="137"/>
      <c r="E1150" s="138"/>
      <c r="F1150" s="137"/>
      <c r="G1150" s="127"/>
      <c r="H1150" s="143"/>
      <c r="I1150" s="143"/>
      <c r="K1150" s="6"/>
      <c r="L1150" s="6"/>
    </row>
    <row r="1151" spans="1:12" x14ac:dyDescent="0.2">
      <c r="A1151" s="477"/>
      <c r="B1151" s="135"/>
      <c r="C1151" s="136"/>
      <c r="D1151" s="137"/>
      <c r="E1151" s="138"/>
      <c r="F1151" s="137"/>
      <c r="G1151" s="127"/>
      <c r="H1151" s="143"/>
      <c r="I1151" s="143"/>
      <c r="K1151" s="6"/>
      <c r="L1151" s="6"/>
    </row>
    <row r="1152" spans="1:12" x14ac:dyDescent="0.2">
      <c r="A1152" s="477"/>
      <c r="B1152" s="135"/>
      <c r="C1152" s="136"/>
      <c r="D1152" s="137"/>
      <c r="E1152" s="138"/>
      <c r="F1152" s="137"/>
      <c r="G1152" s="127"/>
      <c r="H1152" s="143"/>
      <c r="I1152" s="143"/>
      <c r="K1152" s="6"/>
      <c r="L1152" s="6"/>
    </row>
    <row r="1153" spans="1:12" x14ac:dyDescent="0.2">
      <c r="A1153" s="477"/>
      <c r="B1153" s="135"/>
      <c r="C1153" s="136"/>
      <c r="D1153" s="137"/>
      <c r="E1153" s="138"/>
      <c r="F1153" s="137"/>
      <c r="G1153" s="127"/>
      <c r="H1153" s="143"/>
      <c r="I1153" s="143"/>
      <c r="K1153" s="6"/>
      <c r="L1153" s="6"/>
    </row>
    <row r="1154" spans="1:12" x14ac:dyDescent="0.2">
      <c r="A1154" s="477"/>
      <c r="B1154" s="135"/>
      <c r="C1154" s="136"/>
      <c r="D1154" s="137"/>
      <c r="E1154" s="138"/>
      <c r="F1154" s="137"/>
      <c r="G1154" s="127"/>
      <c r="H1154" s="143"/>
      <c r="I1154" s="143"/>
      <c r="K1154" s="6"/>
      <c r="L1154" s="6"/>
    </row>
    <row r="1155" spans="1:12" x14ac:dyDescent="0.2">
      <c r="A1155" s="477"/>
      <c r="B1155" s="135"/>
      <c r="C1155" s="136"/>
      <c r="D1155" s="137"/>
      <c r="E1155" s="138"/>
      <c r="F1155" s="137"/>
      <c r="G1155" s="127"/>
      <c r="H1155" s="143"/>
      <c r="I1155" s="143"/>
      <c r="K1155" s="6"/>
      <c r="L1155" s="6"/>
    </row>
    <row r="1156" spans="1:12" x14ac:dyDescent="0.2">
      <c r="A1156" s="477"/>
      <c r="B1156" s="135"/>
      <c r="C1156" s="136"/>
      <c r="D1156" s="137"/>
      <c r="E1156" s="138"/>
      <c r="F1156" s="137"/>
      <c r="G1156" s="127"/>
      <c r="H1156" s="143"/>
      <c r="I1156" s="143"/>
      <c r="K1156" s="6"/>
      <c r="L1156" s="6"/>
    </row>
    <row r="1157" spans="1:12" x14ac:dyDescent="0.2">
      <c r="A1157" s="477"/>
      <c r="B1157" s="135"/>
      <c r="C1157" s="136"/>
      <c r="D1157" s="137"/>
      <c r="E1157" s="138"/>
      <c r="F1157" s="137"/>
      <c r="G1157" s="127"/>
      <c r="H1157" s="143"/>
      <c r="I1157" s="143"/>
      <c r="K1157" s="6"/>
      <c r="L1157" s="6"/>
    </row>
    <row r="1158" spans="1:12" x14ac:dyDescent="0.2">
      <c r="A1158" s="477"/>
      <c r="B1158" s="135"/>
      <c r="C1158" s="136"/>
      <c r="D1158" s="137"/>
      <c r="E1158" s="138"/>
      <c r="F1158" s="137"/>
      <c r="G1158" s="127"/>
      <c r="H1158" s="143"/>
      <c r="I1158" s="143"/>
      <c r="K1158" s="6"/>
      <c r="L1158" s="6"/>
    </row>
    <row r="1159" spans="1:12" x14ac:dyDescent="0.2">
      <c r="A1159" s="477"/>
      <c r="B1159" s="135"/>
      <c r="C1159" s="136"/>
      <c r="D1159" s="137"/>
      <c r="E1159" s="138"/>
      <c r="F1159" s="137"/>
      <c r="G1159" s="127"/>
      <c r="H1159" s="143"/>
      <c r="I1159" s="143"/>
      <c r="K1159" s="6"/>
      <c r="L1159" s="6"/>
    </row>
    <row r="1160" spans="1:12" x14ac:dyDescent="0.2">
      <c r="A1160" s="477"/>
      <c r="B1160" s="135"/>
      <c r="C1160" s="136"/>
      <c r="D1160" s="137"/>
      <c r="E1160" s="138"/>
      <c r="F1160" s="137"/>
      <c r="G1160" s="127"/>
      <c r="H1160" s="143"/>
      <c r="I1160" s="143"/>
      <c r="K1160" s="6"/>
      <c r="L1160" s="6"/>
    </row>
    <row r="1161" spans="1:12" x14ac:dyDescent="0.2">
      <c r="A1161" s="477"/>
      <c r="B1161" s="135"/>
      <c r="C1161" s="136"/>
      <c r="D1161" s="137"/>
      <c r="E1161" s="138"/>
      <c r="F1161" s="137"/>
      <c r="G1161" s="127"/>
      <c r="H1161" s="143"/>
      <c r="I1161" s="143"/>
      <c r="K1161" s="6"/>
      <c r="L1161" s="6"/>
    </row>
    <row r="1162" spans="1:12" x14ac:dyDescent="0.2">
      <c r="A1162" s="477"/>
      <c r="B1162" s="135"/>
      <c r="C1162" s="136"/>
      <c r="D1162" s="137"/>
      <c r="E1162" s="138"/>
      <c r="F1162" s="137"/>
      <c r="G1162" s="127"/>
      <c r="H1162" s="143"/>
      <c r="I1162" s="143"/>
      <c r="K1162" s="6"/>
      <c r="L1162" s="6"/>
    </row>
    <row r="1163" spans="1:12" x14ac:dyDescent="0.2">
      <c r="A1163" s="477"/>
      <c r="B1163" s="135"/>
      <c r="C1163" s="136"/>
      <c r="D1163" s="137"/>
      <c r="E1163" s="138"/>
      <c r="F1163" s="137"/>
      <c r="G1163" s="127"/>
      <c r="H1163" s="143"/>
      <c r="I1163" s="143"/>
      <c r="K1163" s="6"/>
      <c r="L1163" s="6"/>
    </row>
    <row r="1164" spans="1:12" x14ac:dyDescent="0.2">
      <c r="A1164" s="477"/>
      <c r="B1164" s="135"/>
      <c r="C1164" s="136"/>
      <c r="D1164" s="137"/>
      <c r="E1164" s="138"/>
      <c r="F1164" s="137"/>
      <c r="G1164" s="127"/>
      <c r="H1164" s="143"/>
      <c r="I1164" s="143"/>
      <c r="K1164" s="6"/>
      <c r="L1164" s="6"/>
    </row>
    <row r="1165" spans="1:12" x14ac:dyDescent="0.2">
      <c r="A1165" s="477"/>
      <c r="B1165" s="135"/>
      <c r="C1165" s="136"/>
      <c r="D1165" s="137"/>
      <c r="E1165" s="138"/>
      <c r="F1165" s="137"/>
      <c r="G1165" s="127"/>
      <c r="H1165" s="143"/>
      <c r="I1165" s="143"/>
      <c r="K1165" s="6"/>
      <c r="L1165" s="6"/>
    </row>
    <row r="1166" spans="1:12" x14ac:dyDescent="0.2">
      <c r="A1166" s="477"/>
      <c r="B1166" s="135"/>
      <c r="C1166" s="136"/>
      <c r="D1166" s="137"/>
      <c r="E1166" s="138"/>
      <c r="F1166" s="137"/>
      <c r="G1166" s="127"/>
      <c r="H1166" s="143"/>
      <c r="I1166" s="143"/>
      <c r="K1166" s="6"/>
      <c r="L1166" s="6"/>
    </row>
    <row r="1167" spans="1:12" x14ac:dyDescent="0.2">
      <c r="A1167" s="477"/>
      <c r="B1167" s="135"/>
      <c r="C1167" s="136"/>
      <c r="D1167" s="137"/>
      <c r="E1167" s="138"/>
      <c r="F1167" s="137"/>
      <c r="G1167" s="127"/>
      <c r="H1167" s="143"/>
      <c r="I1167" s="143"/>
      <c r="K1167" s="6"/>
      <c r="L1167" s="6"/>
    </row>
    <row r="1168" spans="1:12" x14ac:dyDescent="0.2">
      <c r="A1168" s="477"/>
      <c r="B1168" s="135"/>
      <c r="C1168" s="136"/>
      <c r="D1168" s="137"/>
      <c r="E1168" s="138"/>
      <c r="F1168" s="137"/>
      <c r="G1168" s="127"/>
      <c r="H1168" s="143"/>
      <c r="I1168" s="143"/>
      <c r="K1168" s="6"/>
      <c r="L1168" s="6"/>
    </row>
    <row r="1169" spans="1:12" x14ac:dyDescent="0.2">
      <c r="A1169" s="477"/>
      <c r="B1169" s="135"/>
      <c r="C1169" s="136"/>
      <c r="D1169" s="137"/>
      <c r="E1169" s="138"/>
      <c r="F1169" s="137"/>
      <c r="G1169" s="127"/>
      <c r="H1169" s="143"/>
      <c r="I1169" s="143"/>
      <c r="K1169" s="6"/>
      <c r="L1169" s="6"/>
    </row>
    <row r="1170" spans="1:12" x14ac:dyDescent="0.2">
      <c r="A1170" s="477"/>
      <c r="B1170" s="135"/>
      <c r="C1170" s="136"/>
      <c r="D1170" s="137"/>
      <c r="E1170" s="138"/>
      <c r="F1170" s="137"/>
      <c r="G1170" s="127"/>
      <c r="H1170" s="143"/>
      <c r="I1170" s="143"/>
      <c r="K1170" s="6"/>
      <c r="L1170" s="6"/>
    </row>
    <row r="1171" spans="1:12" x14ac:dyDescent="0.2">
      <c r="A1171" s="477"/>
      <c r="B1171" s="135"/>
      <c r="C1171" s="136"/>
      <c r="D1171" s="137"/>
      <c r="E1171" s="138"/>
      <c r="F1171" s="137"/>
      <c r="G1171" s="127"/>
      <c r="H1171" s="143"/>
      <c r="I1171" s="143"/>
      <c r="K1171" s="6"/>
      <c r="L1171" s="6"/>
    </row>
    <row r="1172" spans="1:12" x14ac:dyDescent="0.2">
      <c r="A1172" s="477"/>
      <c r="B1172" s="135"/>
      <c r="C1172" s="136"/>
      <c r="D1172" s="137"/>
      <c r="E1172" s="138"/>
      <c r="F1172" s="137"/>
      <c r="G1172" s="127"/>
      <c r="H1172" s="143"/>
      <c r="I1172" s="143"/>
      <c r="K1172" s="6"/>
      <c r="L1172" s="6"/>
    </row>
    <row r="1173" spans="1:12" x14ac:dyDescent="0.2">
      <c r="A1173" s="477"/>
      <c r="B1173" s="135"/>
      <c r="C1173" s="136"/>
      <c r="D1173" s="137"/>
      <c r="E1173" s="138"/>
      <c r="F1173" s="137"/>
      <c r="G1173" s="127"/>
      <c r="H1173" s="143"/>
      <c r="I1173" s="143"/>
      <c r="K1173" s="6"/>
      <c r="L1173" s="6"/>
    </row>
    <row r="1174" spans="1:12" x14ac:dyDescent="0.2">
      <c r="A1174" s="477"/>
      <c r="B1174" s="135"/>
      <c r="C1174" s="136"/>
      <c r="D1174" s="137"/>
      <c r="E1174" s="138"/>
      <c r="F1174" s="137"/>
      <c r="G1174" s="127"/>
      <c r="H1174" s="143"/>
      <c r="I1174" s="143"/>
      <c r="K1174" s="6"/>
      <c r="L1174" s="6"/>
    </row>
    <row r="1175" spans="1:12" x14ac:dyDescent="0.2">
      <c r="A1175" s="477"/>
      <c r="B1175" s="135"/>
      <c r="C1175" s="136"/>
      <c r="D1175" s="137"/>
      <c r="E1175" s="138"/>
      <c r="F1175" s="137"/>
      <c r="G1175" s="127"/>
      <c r="H1175" s="143"/>
      <c r="I1175" s="143"/>
      <c r="K1175" s="6"/>
      <c r="L1175" s="6"/>
    </row>
    <row r="1176" spans="1:12" x14ac:dyDescent="0.2">
      <c r="A1176" s="477"/>
      <c r="B1176" s="135"/>
      <c r="C1176" s="136"/>
      <c r="D1176" s="137"/>
      <c r="E1176" s="138"/>
      <c r="F1176" s="137"/>
      <c r="G1176" s="127"/>
      <c r="H1176" s="143"/>
      <c r="I1176" s="143"/>
      <c r="K1176" s="6"/>
      <c r="L1176" s="6"/>
    </row>
    <row r="1177" spans="1:12" x14ac:dyDescent="0.2">
      <c r="A1177" s="477"/>
      <c r="B1177" s="135"/>
      <c r="C1177" s="136"/>
      <c r="D1177" s="137"/>
      <c r="E1177" s="138"/>
      <c r="F1177" s="137"/>
      <c r="G1177" s="127"/>
      <c r="H1177" s="143"/>
      <c r="I1177" s="143"/>
      <c r="K1177" s="6"/>
      <c r="L1177" s="6"/>
    </row>
    <row r="1178" spans="1:12" x14ac:dyDescent="0.2">
      <c r="A1178" s="477"/>
      <c r="B1178" s="135"/>
      <c r="C1178" s="136"/>
      <c r="D1178" s="137"/>
      <c r="E1178" s="138"/>
      <c r="F1178" s="137"/>
      <c r="G1178" s="127"/>
      <c r="H1178" s="143"/>
      <c r="I1178" s="143"/>
      <c r="K1178" s="6"/>
      <c r="L1178" s="6"/>
    </row>
    <row r="1179" spans="1:12" x14ac:dyDescent="0.2">
      <c r="A1179" s="477"/>
      <c r="B1179" s="135"/>
      <c r="C1179" s="136"/>
      <c r="D1179" s="137"/>
      <c r="E1179" s="138"/>
      <c r="F1179" s="137"/>
      <c r="G1179" s="127"/>
      <c r="H1179" s="143"/>
      <c r="I1179" s="143"/>
      <c r="K1179" s="6"/>
      <c r="L1179" s="6"/>
    </row>
    <row r="1180" spans="1:12" x14ac:dyDescent="0.2">
      <c r="A1180" s="477"/>
      <c r="B1180" s="135"/>
      <c r="C1180" s="136"/>
      <c r="D1180" s="137"/>
      <c r="E1180" s="138"/>
      <c r="F1180" s="137"/>
      <c r="G1180" s="127"/>
      <c r="H1180" s="143"/>
      <c r="I1180" s="143"/>
      <c r="K1180" s="6"/>
      <c r="L1180" s="6"/>
    </row>
    <row r="1181" spans="1:12" x14ac:dyDescent="0.2">
      <c r="A1181" s="477"/>
      <c r="B1181" s="135"/>
      <c r="C1181" s="136"/>
      <c r="D1181" s="137"/>
      <c r="E1181" s="138"/>
      <c r="F1181" s="137"/>
      <c r="G1181" s="127"/>
      <c r="H1181" s="143"/>
      <c r="I1181" s="143"/>
      <c r="K1181" s="6"/>
      <c r="L1181" s="6"/>
    </row>
    <row r="1182" spans="1:12" x14ac:dyDescent="0.2">
      <c r="A1182" s="477"/>
      <c r="B1182" s="135"/>
      <c r="C1182" s="136"/>
      <c r="D1182" s="137"/>
      <c r="E1182" s="138"/>
      <c r="F1182" s="137"/>
      <c r="G1182" s="127"/>
      <c r="H1182" s="143"/>
      <c r="I1182" s="143"/>
      <c r="K1182" s="6"/>
      <c r="L1182" s="6"/>
    </row>
    <row r="1183" spans="1:12" x14ac:dyDescent="0.2">
      <c r="A1183" s="477"/>
      <c r="B1183" s="135"/>
      <c r="C1183" s="136"/>
      <c r="D1183" s="137"/>
      <c r="E1183" s="138"/>
      <c r="F1183" s="137"/>
      <c r="G1183" s="127"/>
      <c r="H1183" s="143"/>
      <c r="I1183" s="143"/>
      <c r="K1183" s="6"/>
      <c r="L1183" s="6"/>
    </row>
    <row r="1184" spans="1:12" x14ac:dyDescent="0.2">
      <c r="A1184" s="477"/>
      <c r="B1184" s="135"/>
      <c r="C1184" s="136"/>
      <c r="D1184" s="137"/>
      <c r="E1184" s="138"/>
      <c r="F1184" s="137"/>
      <c r="G1184" s="127"/>
      <c r="H1184" s="143"/>
      <c r="I1184" s="143"/>
      <c r="K1184" s="6"/>
      <c r="L1184" s="6"/>
    </row>
    <row r="1185" spans="1:12" x14ac:dyDescent="0.2">
      <c r="A1185" s="477"/>
      <c r="B1185" s="135"/>
      <c r="C1185" s="136"/>
      <c r="D1185" s="137"/>
      <c r="E1185" s="138"/>
      <c r="F1185" s="137"/>
      <c r="G1185" s="127"/>
      <c r="H1185" s="143"/>
      <c r="I1185" s="143"/>
      <c r="K1185" s="6"/>
      <c r="L1185" s="6"/>
    </row>
    <row r="1186" spans="1:12" x14ac:dyDescent="0.2">
      <c r="A1186" s="477"/>
      <c r="B1186" s="135"/>
      <c r="C1186" s="136"/>
      <c r="D1186" s="137"/>
      <c r="E1186" s="138"/>
      <c r="F1186" s="137"/>
      <c r="G1186" s="127"/>
      <c r="H1186" s="143"/>
      <c r="I1186" s="143"/>
      <c r="K1186" s="6"/>
      <c r="L1186" s="6"/>
    </row>
    <row r="1187" spans="1:12" x14ac:dyDescent="0.2">
      <c r="A1187" s="477"/>
      <c r="B1187" s="135"/>
      <c r="C1187" s="136"/>
      <c r="D1187" s="137"/>
      <c r="E1187" s="138"/>
      <c r="F1187" s="137"/>
      <c r="G1187" s="127"/>
      <c r="H1187" s="143"/>
      <c r="I1187" s="143"/>
      <c r="K1187" s="6"/>
      <c r="L1187" s="6"/>
    </row>
    <row r="1188" spans="1:12" x14ac:dyDescent="0.2">
      <c r="A1188" s="477"/>
      <c r="B1188" s="135"/>
      <c r="C1188" s="136"/>
      <c r="D1188" s="137"/>
      <c r="E1188" s="138"/>
      <c r="F1188" s="137"/>
      <c r="G1188" s="127"/>
      <c r="H1188" s="143"/>
      <c r="I1188" s="143"/>
      <c r="K1188" s="6"/>
      <c r="L1188" s="6"/>
    </row>
    <row r="1189" spans="1:12" x14ac:dyDescent="0.2">
      <c r="A1189" s="477"/>
      <c r="B1189" s="135"/>
      <c r="C1189" s="136"/>
      <c r="D1189" s="137"/>
      <c r="E1189" s="138"/>
      <c r="F1189" s="137"/>
      <c r="G1189" s="127"/>
      <c r="H1189" s="143"/>
      <c r="I1189" s="143"/>
      <c r="K1189" s="6"/>
      <c r="L1189" s="6"/>
    </row>
    <row r="1190" spans="1:12" x14ac:dyDescent="0.2">
      <c r="A1190" s="477"/>
      <c r="B1190" s="135"/>
      <c r="C1190" s="136"/>
      <c r="D1190" s="137"/>
      <c r="E1190" s="138"/>
      <c r="F1190" s="137"/>
      <c r="G1190" s="127"/>
      <c r="H1190" s="143"/>
      <c r="I1190" s="143"/>
      <c r="K1190" s="6"/>
      <c r="L1190" s="6"/>
    </row>
    <row r="1191" spans="1:12" x14ac:dyDescent="0.2">
      <c r="A1191" s="477"/>
      <c r="B1191" s="135"/>
      <c r="C1191" s="136"/>
      <c r="D1191" s="137"/>
      <c r="E1191" s="138"/>
      <c r="F1191" s="137"/>
      <c r="G1191" s="127"/>
      <c r="H1191" s="143"/>
      <c r="I1191" s="143"/>
      <c r="K1191" s="6"/>
      <c r="L1191" s="6"/>
    </row>
    <row r="1192" spans="1:12" x14ac:dyDescent="0.2">
      <c r="A1192" s="477"/>
      <c r="B1192" s="135"/>
      <c r="C1192" s="136"/>
      <c r="D1192" s="137"/>
      <c r="E1192" s="138"/>
      <c r="F1192" s="137"/>
      <c r="G1192" s="127"/>
      <c r="H1192" s="143"/>
      <c r="I1192" s="143"/>
      <c r="K1192" s="6"/>
      <c r="L1192" s="6"/>
    </row>
    <row r="1193" spans="1:12" x14ac:dyDescent="0.2">
      <c r="A1193" s="477"/>
      <c r="B1193" s="135"/>
      <c r="C1193" s="136"/>
      <c r="D1193" s="137"/>
      <c r="E1193" s="138"/>
      <c r="F1193" s="137"/>
      <c r="G1193" s="127"/>
      <c r="H1193" s="143"/>
      <c r="I1193" s="143"/>
      <c r="K1193" s="6"/>
      <c r="L1193" s="6"/>
    </row>
    <row r="1194" spans="1:12" x14ac:dyDescent="0.2">
      <c r="A1194" s="477"/>
      <c r="B1194" s="135"/>
      <c r="C1194" s="136"/>
      <c r="D1194" s="137"/>
      <c r="E1194" s="138"/>
      <c r="F1194" s="137"/>
      <c r="G1194" s="127"/>
      <c r="H1194" s="143"/>
      <c r="I1194" s="143"/>
      <c r="K1194" s="6"/>
      <c r="L1194" s="6"/>
    </row>
    <row r="1195" spans="1:12" x14ac:dyDescent="0.2">
      <c r="A1195" s="477"/>
      <c r="B1195" s="135"/>
      <c r="C1195" s="136"/>
      <c r="D1195" s="137"/>
      <c r="E1195" s="138"/>
      <c r="F1195" s="137"/>
      <c r="G1195" s="127"/>
      <c r="H1195" s="143"/>
      <c r="I1195" s="143"/>
      <c r="K1195" s="6"/>
      <c r="L1195" s="6"/>
    </row>
    <row r="1196" spans="1:12" x14ac:dyDescent="0.2">
      <c r="A1196" s="477"/>
      <c r="B1196" s="135"/>
      <c r="C1196" s="136"/>
      <c r="D1196" s="137"/>
      <c r="E1196" s="138"/>
      <c r="F1196" s="137"/>
      <c r="G1196" s="127"/>
      <c r="H1196" s="143"/>
      <c r="I1196" s="143"/>
      <c r="K1196" s="6"/>
      <c r="L1196" s="6"/>
    </row>
    <row r="1197" spans="1:12" x14ac:dyDescent="0.2">
      <c r="A1197" s="477"/>
      <c r="B1197" s="135"/>
      <c r="C1197" s="136"/>
      <c r="D1197" s="137"/>
      <c r="E1197" s="138"/>
      <c r="F1197" s="137"/>
      <c r="G1197" s="127"/>
      <c r="H1197" s="143"/>
      <c r="I1197" s="143"/>
      <c r="K1197" s="6"/>
      <c r="L1197" s="6"/>
    </row>
    <row r="1198" spans="1:12" x14ac:dyDescent="0.2">
      <c r="A1198" s="477"/>
      <c r="B1198" s="135"/>
      <c r="C1198" s="136"/>
      <c r="D1198" s="137"/>
      <c r="E1198" s="138"/>
      <c r="F1198" s="137"/>
      <c r="G1198" s="127"/>
      <c r="H1198" s="143"/>
      <c r="I1198" s="143"/>
      <c r="K1198" s="6"/>
      <c r="L1198" s="6"/>
    </row>
    <row r="1199" spans="1:12" x14ac:dyDescent="0.2">
      <c r="A1199" s="477"/>
      <c r="B1199" s="135"/>
      <c r="C1199" s="136"/>
      <c r="D1199" s="137"/>
      <c r="E1199" s="138"/>
      <c r="F1199" s="137"/>
      <c r="G1199" s="127"/>
      <c r="H1199" s="143"/>
      <c r="I1199" s="143"/>
      <c r="K1199" s="6"/>
      <c r="L1199" s="6"/>
    </row>
    <row r="1200" spans="1:12" x14ac:dyDescent="0.2">
      <c r="A1200" s="477"/>
      <c r="B1200" s="135"/>
      <c r="C1200" s="136"/>
      <c r="D1200" s="137"/>
      <c r="E1200" s="138"/>
      <c r="F1200" s="137"/>
      <c r="G1200" s="127"/>
      <c r="H1200" s="143"/>
      <c r="I1200" s="143"/>
      <c r="K1200" s="6"/>
      <c r="L1200" s="6"/>
    </row>
    <row r="1201" spans="1:12" x14ac:dyDescent="0.2">
      <c r="A1201" s="477"/>
      <c r="B1201" s="135"/>
      <c r="C1201" s="136"/>
      <c r="D1201" s="137"/>
      <c r="E1201" s="138"/>
      <c r="F1201" s="137"/>
      <c r="G1201" s="127"/>
      <c r="H1201" s="143"/>
      <c r="I1201" s="143"/>
      <c r="K1201" s="6"/>
      <c r="L1201" s="6"/>
    </row>
    <row r="1202" spans="1:12" x14ac:dyDescent="0.2">
      <c r="A1202" s="477"/>
      <c r="B1202" s="135"/>
      <c r="C1202" s="136"/>
      <c r="D1202" s="137"/>
      <c r="E1202" s="138"/>
      <c r="F1202" s="137"/>
      <c r="G1202" s="127"/>
      <c r="H1202" s="143"/>
      <c r="I1202" s="143"/>
      <c r="K1202" s="6"/>
      <c r="L1202" s="6"/>
    </row>
    <row r="1203" spans="1:12" x14ac:dyDescent="0.2">
      <c r="A1203" s="477"/>
      <c r="B1203" s="135"/>
      <c r="C1203" s="136"/>
      <c r="D1203" s="137"/>
      <c r="E1203" s="138"/>
      <c r="F1203" s="137"/>
      <c r="G1203" s="127"/>
      <c r="H1203" s="143"/>
      <c r="I1203" s="143"/>
      <c r="K1203" s="6"/>
      <c r="L1203" s="6"/>
    </row>
    <row r="1204" spans="1:12" x14ac:dyDescent="0.2">
      <c r="A1204" s="477"/>
      <c r="B1204" s="135"/>
      <c r="C1204" s="136"/>
      <c r="D1204" s="137"/>
      <c r="E1204" s="138"/>
      <c r="F1204" s="137"/>
      <c r="G1204" s="127"/>
      <c r="H1204" s="143"/>
      <c r="I1204" s="143"/>
      <c r="K1204" s="6"/>
      <c r="L1204" s="6"/>
    </row>
    <row r="1205" spans="1:12" x14ac:dyDescent="0.2">
      <c r="A1205" s="477"/>
      <c r="B1205" s="135"/>
      <c r="C1205" s="136"/>
      <c r="D1205" s="137"/>
      <c r="E1205" s="138"/>
      <c r="F1205" s="137"/>
      <c r="G1205" s="127"/>
      <c r="H1205" s="143"/>
      <c r="I1205" s="143"/>
      <c r="K1205" s="6"/>
      <c r="L1205" s="6"/>
    </row>
    <row r="1206" spans="1:12" x14ac:dyDescent="0.2">
      <c r="A1206" s="477"/>
      <c r="B1206" s="135"/>
      <c r="C1206" s="136"/>
      <c r="D1206" s="137"/>
      <c r="E1206" s="138"/>
      <c r="F1206" s="137"/>
      <c r="G1206" s="127"/>
      <c r="H1206" s="143"/>
      <c r="I1206" s="143"/>
      <c r="K1206" s="6"/>
      <c r="L1206" s="6"/>
    </row>
    <row r="1207" spans="1:12" x14ac:dyDescent="0.2">
      <c r="A1207" s="477"/>
      <c r="B1207" s="135"/>
      <c r="C1207" s="136"/>
      <c r="D1207" s="137"/>
      <c r="E1207" s="138"/>
      <c r="F1207" s="137"/>
      <c r="G1207" s="127"/>
      <c r="H1207" s="143"/>
      <c r="I1207" s="143"/>
      <c r="K1207" s="6"/>
      <c r="L1207" s="6"/>
    </row>
    <row r="1208" spans="1:12" x14ac:dyDescent="0.2">
      <c r="A1208" s="477"/>
      <c r="B1208" s="135"/>
      <c r="C1208" s="136"/>
      <c r="D1208" s="137"/>
      <c r="E1208" s="138"/>
      <c r="F1208" s="137"/>
      <c r="G1208" s="127"/>
      <c r="H1208" s="143"/>
      <c r="I1208" s="143"/>
      <c r="K1208" s="6"/>
      <c r="L1208" s="6"/>
    </row>
    <row r="1209" spans="1:12" x14ac:dyDescent="0.2">
      <c r="A1209" s="477"/>
      <c r="B1209" s="135"/>
      <c r="C1209" s="136"/>
      <c r="D1209" s="137"/>
      <c r="E1209" s="138"/>
      <c r="F1209" s="137"/>
      <c r="G1209" s="127"/>
      <c r="H1209" s="143"/>
      <c r="I1209" s="143"/>
      <c r="K1209" s="6"/>
      <c r="L1209" s="6"/>
    </row>
    <row r="1210" spans="1:12" x14ac:dyDescent="0.2">
      <c r="A1210" s="477"/>
      <c r="B1210" s="135"/>
      <c r="C1210" s="136"/>
      <c r="D1210" s="137"/>
      <c r="E1210" s="138"/>
      <c r="F1210" s="137"/>
      <c r="G1210" s="127"/>
      <c r="H1210" s="143"/>
      <c r="I1210" s="143"/>
      <c r="K1210" s="6"/>
      <c r="L1210" s="6"/>
    </row>
    <row r="1211" spans="1:12" x14ac:dyDescent="0.2">
      <c r="A1211" s="477"/>
      <c r="B1211" s="135"/>
      <c r="C1211" s="136"/>
      <c r="D1211" s="137"/>
      <c r="E1211" s="138"/>
      <c r="F1211" s="137"/>
      <c r="G1211" s="127"/>
      <c r="H1211" s="143"/>
      <c r="I1211" s="143"/>
      <c r="K1211" s="6"/>
      <c r="L1211" s="6"/>
    </row>
    <row r="1212" spans="1:12" x14ac:dyDescent="0.2">
      <c r="A1212" s="477"/>
      <c r="B1212" s="135"/>
      <c r="C1212" s="136"/>
      <c r="D1212" s="137"/>
      <c r="E1212" s="138"/>
      <c r="F1212" s="137"/>
      <c r="G1212" s="127"/>
      <c r="H1212" s="143"/>
      <c r="I1212" s="143"/>
      <c r="K1212" s="6"/>
      <c r="L1212" s="6"/>
    </row>
    <row r="1213" spans="1:12" x14ac:dyDescent="0.2">
      <c r="A1213" s="477"/>
      <c r="B1213" s="135"/>
      <c r="C1213" s="136"/>
      <c r="D1213" s="137"/>
      <c r="E1213" s="138"/>
      <c r="F1213" s="137"/>
      <c r="G1213" s="127"/>
      <c r="H1213" s="143"/>
      <c r="I1213" s="143"/>
      <c r="K1213" s="6"/>
      <c r="L1213" s="6"/>
    </row>
    <row r="1214" spans="1:12" x14ac:dyDescent="0.2">
      <c r="A1214" s="477"/>
      <c r="B1214" s="135"/>
      <c r="C1214" s="136"/>
      <c r="D1214" s="137"/>
      <c r="E1214" s="138"/>
      <c r="F1214" s="137"/>
      <c r="G1214" s="127"/>
      <c r="H1214" s="143"/>
      <c r="I1214" s="143"/>
      <c r="K1214" s="6"/>
      <c r="L1214" s="6"/>
    </row>
    <row r="1215" spans="1:12" x14ac:dyDescent="0.2">
      <c r="A1215" s="477"/>
      <c r="B1215" s="135"/>
      <c r="C1215" s="136"/>
      <c r="D1215" s="137"/>
      <c r="E1215" s="138"/>
      <c r="F1215" s="137"/>
      <c r="G1215" s="127"/>
      <c r="H1215" s="143"/>
      <c r="I1215" s="143"/>
      <c r="K1215" s="6"/>
      <c r="L1215" s="6"/>
    </row>
    <row r="1216" spans="1:12" x14ac:dyDescent="0.2">
      <c r="A1216" s="477"/>
      <c r="B1216" s="135"/>
      <c r="C1216" s="136"/>
      <c r="D1216" s="137"/>
      <c r="E1216" s="138"/>
      <c r="F1216" s="137"/>
      <c r="G1216" s="127"/>
      <c r="H1216" s="143"/>
      <c r="I1216" s="143"/>
      <c r="K1216" s="6"/>
      <c r="L1216" s="6"/>
    </row>
    <row r="1217" spans="1:12" x14ac:dyDescent="0.2">
      <c r="A1217" s="477"/>
      <c r="B1217" s="135"/>
      <c r="C1217" s="136"/>
      <c r="D1217" s="137"/>
      <c r="E1217" s="138"/>
      <c r="F1217" s="137"/>
      <c r="G1217" s="127"/>
      <c r="H1217" s="143"/>
      <c r="I1217" s="143"/>
      <c r="K1217" s="6"/>
      <c r="L1217" s="6"/>
    </row>
    <row r="1218" spans="1:12" x14ac:dyDescent="0.2">
      <c r="A1218" s="477"/>
      <c r="B1218" s="135"/>
      <c r="C1218" s="136"/>
      <c r="D1218" s="137"/>
      <c r="E1218" s="138"/>
      <c r="F1218" s="137"/>
      <c r="G1218" s="127"/>
      <c r="H1218" s="143"/>
      <c r="I1218" s="143"/>
      <c r="K1218" s="6"/>
      <c r="L1218" s="6"/>
    </row>
    <row r="1219" spans="1:12" x14ac:dyDescent="0.2">
      <c r="A1219" s="477"/>
      <c r="B1219" s="135"/>
      <c r="C1219" s="136"/>
      <c r="D1219" s="137"/>
      <c r="E1219" s="138"/>
      <c r="F1219" s="137"/>
      <c r="G1219" s="127"/>
      <c r="H1219" s="143"/>
      <c r="I1219" s="143"/>
      <c r="K1219" s="6"/>
      <c r="L1219" s="6"/>
    </row>
    <row r="1220" spans="1:12" x14ac:dyDescent="0.2">
      <c r="A1220" s="477"/>
      <c r="B1220" s="135"/>
      <c r="C1220" s="136"/>
      <c r="D1220" s="137"/>
      <c r="E1220" s="138"/>
      <c r="F1220" s="137"/>
      <c r="G1220" s="127"/>
      <c r="H1220" s="143"/>
      <c r="I1220" s="143"/>
      <c r="K1220" s="6"/>
      <c r="L1220" s="6"/>
    </row>
    <row r="1221" spans="1:12" x14ac:dyDescent="0.2">
      <c r="A1221" s="477"/>
      <c r="B1221" s="135"/>
      <c r="C1221" s="136"/>
      <c r="D1221" s="137"/>
      <c r="E1221" s="138"/>
      <c r="F1221" s="137"/>
      <c r="G1221" s="127"/>
      <c r="H1221" s="143"/>
      <c r="I1221" s="143"/>
      <c r="K1221" s="6"/>
      <c r="L1221" s="6"/>
    </row>
    <row r="1222" spans="1:12" x14ac:dyDescent="0.2">
      <c r="A1222" s="477"/>
      <c r="B1222" s="135"/>
      <c r="C1222" s="136"/>
      <c r="D1222" s="137"/>
      <c r="E1222" s="138"/>
      <c r="F1222" s="137"/>
      <c r="G1222" s="127"/>
      <c r="H1222" s="143"/>
      <c r="I1222" s="143"/>
      <c r="K1222" s="6"/>
      <c r="L1222" s="6"/>
    </row>
    <row r="1223" spans="1:12" x14ac:dyDescent="0.2">
      <c r="A1223" s="477"/>
      <c r="B1223" s="135"/>
      <c r="C1223" s="136"/>
      <c r="D1223" s="137"/>
      <c r="E1223" s="138"/>
      <c r="F1223" s="137"/>
      <c r="G1223" s="127"/>
      <c r="H1223" s="143"/>
      <c r="I1223" s="143"/>
      <c r="K1223" s="6"/>
      <c r="L1223" s="6"/>
    </row>
    <row r="1224" spans="1:12" x14ac:dyDescent="0.2">
      <c r="A1224" s="477"/>
      <c r="B1224" s="135"/>
      <c r="C1224" s="136"/>
      <c r="D1224" s="137"/>
      <c r="E1224" s="138"/>
      <c r="F1224" s="137"/>
      <c r="G1224" s="127"/>
      <c r="H1224" s="143"/>
      <c r="I1224" s="143"/>
      <c r="K1224" s="6"/>
      <c r="L1224" s="6"/>
    </row>
    <row r="1225" spans="1:12" x14ac:dyDescent="0.2">
      <c r="A1225" s="477"/>
      <c r="B1225" s="135"/>
      <c r="C1225" s="136"/>
      <c r="D1225" s="137"/>
      <c r="E1225" s="138"/>
      <c r="F1225" s="137"/>
      <c r="G1225" s="127"/>
      <c r="H1225" s="143"/>
      <c r="I1225" s="143"/>
      <c r="K1225" s="6"/>
      <c r="L1225" s="6"/>
    </row>
    <row r="1226" spans="1:12" x14ac:dyDescent="0.2">
      <c r="A1226" s="477"/>
      <c r="B1226" s="135"/>
      <c r="C1226" s="136"/>
      <c r="D1226" s="137"/>
      <c r="E1226" s="138"/>
      <c r="F1226" s="137"/>
      <c r="G1226" s="127"/>
      <c r="H1226" s="143"/>
      <c r="I1226" s="143"/>
      <c r="K1226" s="6"/>
      <c r="L1226" s="6"/>
    </row>
    <row r="1227" spans="1:12" x14ac:dyDescent="0.2">
      <c r="A1227" s="477"/>
      <c r="B1227" s="135"/>
      <c r="C1227" s="136"/>
      <c r="D1227" s="137"/>
      <c r="E1227" s="138"/>
      <c r="F1227" s="137"/>
      <c r="G1227" s="127"/>
      <c r="H1227" s="143"/>
      <c r="I1227" s="143"/>
      <c r="K1227" s="6"/>
      <c r="L1227" s="6"/>
    </row>
    <row r="1228" spans="1:12" x14ac:dyDescent="0.2">
      <c r="A1228" s="477"/>
      <c r="B1228" s="135"/>
      <c r="C1228" s="136"/>
      <c r="D1228" s="137"/>
      <c r="E1228" s="138"/>
      <c r="F1228" s="137"/>
      <c r="G1228" s="127"/>
      <c r="H1228" s="143"/>
      <c r="I1228" s="143"/>
      <c r="K1228" s="6"/>
      <c r="L1228" s="6"/>
    </row>
    <row r="1229" spans="1:12" x14ac:dyDescent="0.2">
      <c r="A1229" s="477"/>
      <c r="B1229" s="135"/>
      <c r="C1229" s="136"/>
      <c r="D1229" s="137"/>
      <c r="E1229" s="138"/>
      <c r="F1229" s="137"/>
      <c r="G1229" s="127"/>
      <c r="H1229" s="143"/>
      <c r="I1229" s="143"/>
      <c r="K1229" s="6"/>
      <c r="L1229" s="6"/>
    </row>
    <row r="1230" spans="1:12" x14ac:dyDescent="0.2">
      <c r="A1230" s="477"/>
      <c r="B1230" s="135"/>
      <c r="C1230" s="136"/>
      <c r="D1230" s="137"/>
      <c r="E1230" s="138"/>
      <c r="F1230" s="137"/>
      <c r="G1230" s="127"/>
      <c r="H1230" s="143"/>
      <c r="I1230" s="143"/>
      <c r="K1230" s="6"/>
      <c r="L1230" s="6"/>
    </row>
    <row r="1231" spans="1:12" x14ac:dyDescent="0.2">
      <c r="A1231" s="477"/>
      <c r="B1231" s="135"/>
      <c r="C1231" s="136"/>
      <c r="D1231" s="137"/>
      <c r="E1231" s="138"/>
      <c r="F1231" s="137"/>
      <c r="G1231" s="127"/>
      <c r="H1231" s="143"/>
      <c r="I1231" s="143"/>
      <c r="K1231" s="6"/>
      <c r="L1231" s="6"/>
    </row>
    <row r="1232" spans="1:12" x14ac:dyDescent="0.2">
      <c r="A1232" s="477"/>
      <c r="B1232" s="135"/>
      <c r="C1232" s="136"/>
      <c r="D1232" s="137"/>
      <c r="E1232" s="138"/>
      <c r="F1232" s="137"/>
      <c r="G1232" s="127"/>
      <c r="H1232" s="143"/>
      <c r="I1232" s="143"/>
      <c r="K1232" s="6"/>
      <c r="L1232" s="6"/>
    </row>
    <row r="1233" spans="1:12" x14ac:dyDescent="0.2">
      <c r="A1233" s="477"/>
      <c r="B1233" s="135"/>
      <c r="C1233" s="136"/>
      <c r="D1233" s="137"/>
      <c r="E1233" s="138"/>
      <c r="F1233" s="137"/>
      <c r="G1233" s="127"/>
      <c r="H1233" s="143"/>
      <c r="I1233" s="143"/>
      <c r="K1233" s="6"/>
      <c r="L1233" s="6"/>
    </row>
    <row r="1234" spans="1:12" x14ac:dyDescent="0.2">
      <c r="A1234" s="477"/>
      <c r="B1234" s="135"/>
      <c r="C1234" s="136"/>
      <c r="D1234" s="137"/>
      <c r="E1234" s="138"/>
      <c r="F1234" s="137"/>
      <c r="G1234" s="127"/>
      <c r="H1234" s="143"/>
      <c r="I1234" s="143"/>
      <c r="K1234" s="6"/>
      <c r="L1234" s="6"/>
    </row>
    <row r="1235" spans="1:12" x14ac:dyDescent="0.2">
      <c r="A1235" s="477"/>
      <c r="B1235" s="135"/>
      <c r="C1235" s="136"/>
      <c r="D1235" s="137"/>
      <c r="E1235" s="138"/>
      <c r="F1235" s="137"/>
      <c r="G1235" s="127"/>
      <c r="H1235" s="143"/>
      <c r="I1235" s="143"/>
      <c r="K1235" s="6"/>
      <c r="L1235" s="6"/>
    </row>
    <row r="1236" spans="1:12" x14ac:dyDescent="0.2">
      <c r="A1236" s="477"/>
      <c r="B1236" s="135"/>
      <c r="C1236" s="136"/>
      <c r="D1236" s="137"/>
      <c r="E1236" s="138"/>
      <c r="F1236" s="137"/>
      <c r="G1236" s="127"/>
      <c r="H1236" s="143"/>
      <c r="I1236" s="143"/>
      <c r="K1236" s="6"/>
      <c r="L1236" s="6"/>
    </row>
    <row r="1237" spans="1:12" x14ac:dyDescent="0.2">
      <c r="A1237" s="477"/>
      <c r="B1237" s="135"/>
      <c r="C1237" s="136"/>
      <c r="D1237" s="137"/>
      <c r="E1237" s="138"/>
      <c r="F1237" s="137"/>
      <c r="G1237" s="127"/>
      <c r="H1237" s="143"/>
      <c r="I1237" s="143"/>
      <c r="K1237" s="6"/>
      <c r="L1237" s="6"/>
    </row>
    <row r="1238" spans="1:12" x14ac:dyDescent="0.2">
      <c r="A1238" s="477"/>
      <c r="B1238" s="135"/>
      <c r="C1238" s="136"/>
      <c r="D1238" s="137"/>
      <c r="E1238" s="138"/>
      <c r="F1238" s="137"/>
      <c r="G1238" s="127"/>
      <c r="H1238" s="143"/>
      <c r="I1238" s="143"/>
      <c r="K1238" s="6"/>
      <c r="L1238" s="6"/>
    </row>
    <row r="1239" spans="1:12" x14ac:dyDescent="0.2">
      <c r="A1239" s="477"/>
      <c r="B1239" s="135"/>
      <c r="C1239" s="136"/>
      <c r="D1239" s="137"/>
      <c r="E1239" s="138"/>
      <c r="F1239" s="137"/>
      <c r="G1239" s="127"/>
      <c r="H1239" s="143"/>
      <c r="I1239" s="143"/>
      <c r="K1239" s="6"/>
      <c r="L1239" s="6"/>
    </row>
    <row r="1240" spans="1:12" x14ac:dyDescent="0.2">
      <c r="A1240" s="477"/>
      <c r="B1240" s="135"/>
      <c r="C1240" s="136"/>
      <c r="D1240" s="137"/>
      <c r="E1240" s="138"/>
      <c r="F1240" s="137"/>
      <c r="G1240" s="127"/>
      <c r="H1240" s="143"/>
      <c r="I1240" s="143"/>
      <c r="K1240" s="6"/>
      <c r="L1240" s="6"/>
    </row>
    <row r="1241" spans="1:12" x14ac:dyDescent="0.2">
      <c r="A1241" s="477"/>
      <c r="B1241" s="135"/>
      <c r="C1241" s="136"/>
      <c r="D1241" s="137"/>
      <c r="E1241" s="138"/>
      <c r="F1241" s="137"/>
      <c r="G1241" s="127"/>
      <c r="H1241" s="143"/>
      <c r="I1241" s="143"/>
      <c r="K1241" s="6"/>
      <c r="L1241" s="6"/>
    </row>
    <row r="1242" spans="1:12" x14ac:dyDescent="0.2">
      <c r="A1242" s="477"/>
      <c r="B1242" s="135"/>
      <c r="C1242" s="136"/>
      <c r="D1242" s="137"/>
      <c r="E1242" s="138"/>
      <c r="F1242" s="137"/>
      <c r="G1242" s="127"/>
      <c r="H1242" s="143"/>
      <c r="I1242" s="143"/>
      <c r="K1242" s="6"/>
      <c r="L1242" s="6"/>
    </row>
    <row r="1243" spans="1:12" x14ac:dyDescent="0.2">
      <c r="A1243" s="477"/>
      <c r="B1243" s="135"/>
      <c r="C1243" s="136"/>
      <c r="D1243" s="137"/>
      <c r="E1243" s="138"/>
      <c r="F1243" s="137"/>
      <c r="G1243" s="127"/>
      <c r="H1243" s="143"/>
      <c r="I1243" s="143"/>
      <c r="K1243" s="6"/>
      <c r="L1243" s="6"/>
    </row>
    <row r="1244" spans="1:12" x14ac:dyDescent="0.2">
      <c r="A1244" s="477"/>
      <c r="B1244" s="135"/>
      <c r="C1244" s="136"/>
      <c r="D1244" s="137"/>
      <c r="E1244" s="138"/>
      <c r="F1244" s="137"/>
      <c r="G1244" s="127"/>
      <c r="H1244" s="143"/>
      <c r="I1244" s="143"/>
      <c r="K1244" s="6"/>
      <c r="L1244" s="6"/>
    </row>
    <row r="1245" spans="1:12" x14ac:dyDescent="0.2">
      <c r="A1245" s="477"/>
      <c r="B1245" s="135"/>
      <c r="C1245" s="136"/>
      <c r="D1245" s="137"/>
      <c r="E1245" s="138"/>
      <c r="F1245" s="137"/>
      <c r="G1245" s="127"/>
      <c r="H1245" s="143"/>
      <c r="I1245" s="143"/>
      <c r="K1245" s="6"/>
      <c r="L1245" s="6"/>
    </row>
    <row r="1246" spans="1:12" x14ac:dyDescent="0.2">
      <c r="A1246" s="477"/>
      <c r="B1246" s="135"/>
      <c r="C1246" s="136"/>
      <c r="D1246" s="137"/>
      <c r="E1246" s="138"/>
      <c r="F1246" s="137"/>
      <c r="G1246" s="127"/>
      <c r="H1246" s="143"/>
      <c r="I1246" s="143"/>
      <c r="K1246" s="6"/>
      <c r="L1246" s="6"/>
    </row>
    <row r="1247" spans="1:12" x14ac:dyDescent="0.2">
      <c r="A1247" s="477"/>
      <c r="B1247" s="135"/>
      <c r="C1247" s="136"/>
      <c r="D1247" s="137"/>
      <c r="E1247" s="138"/>
      <c r="F1247" s="137"/>
      <c r="G1247" s="127"/>
      <c r="H1247" s="143"/>
      <c r="I1247" s="143"/>
      <c r="K1247" s="6"/>
      <c r="L1247" s="6"/>
    </row>
    <row r="1248" spans="1:12" x14ac:dyDescent="0.2">
      <c r="A1248" s="477"/>
      <c r="B1248" s="135"/>
      <c r="C1248" s="136"/>
      <c r="D1248" s="137"/>
      <c r="E1248" s="138"/>
      <c r="F1248" s="137"/>
      <c r="G1248" s="127"/>
      <c r="H1248" s="143"/>
      <c r="I1248" s="143"/>
      <c r="K1248" s="6"/>
      <c r="L1248" s="6"/>
    </row>
    <row r="1249" spans="1:12" x14ac:dyDescent="0.2">
      <c r="A1249" s="477"/>
      <c r="B1249" s="135"/>
      <c r="C1249" s="136"/>
      <c r="D1249" s="137"/>
      <c r="E1249" s="138"/>
      <c r="F1249" s="137"/>
      <c r="G1249" s="127"/>
      <c r="H1249" s="143"/>
      <c r="I1249" s="143"/>
      <c r="K1249" s="6"/>
      <c r="L1249" s="6"/>
    </row>
    <row r="1250" spans="1:12" x14ac:dyDescent="0.2">
      <c r="A1250" s="477"/>
      <c r="B1250" s="135"/>
      <c r="C1250" s="136"/>
      <c r="D1250" s="137"/>
      <c r="E1250" s="138"/>
      <c r="F1250" s="137"/>
      <c r="G1250" s="127"/>
      <c r="H1250" s="143"/>
      <c r="I1250" s="143"/>
      <c r="K1250" s="6"/>
      <c r="L1250" s="6"/>
    </row>
    <row r="1251" spans="1:12" x14ac:dyDescent="0.2">
      <c r="A1251" s="477"/>
      <c r="B1251" s="135"/>
      <c r="C1251" s="136"/>
      <c r="D1251" s="137"/>
      <c r="E1251" s="138"/>
      <c r="F1251" s="137"/>
      <c r="G1251" s="127"/>
      <c r="H1251" s="143"/>
      <c r="I1251" s="143"/>
      <c r="K1251" s="6"/>
      <c r="L1251" s="6"/>
    </row>
    <row r="1252" spans="1:12" x14ac:dyDescent="0.2">
      <c r="A1252" s="477"/>
      <c r="B1252" s="135"/>
      <c r="C1252" s="136"/>
      <c r="D1252" s="137"/>
      <c r="E1252" s="138"/>
      <c r="F1252" s="137"/>
      <c r="G1252" s="127"/>
      <c r="H1252" s="143"/>
      <c r="I1252" s="143"/>
      <c r="K1252" s="6"/>
      <c r="L1252" s="6"/>
    </row>
    <row r="1253" spans="1:12" x14ac:dyDescent="0.2">
      <c r="A1253" s="477"/>
      <c r="B1253" s="135"/>
      <c r="C1253" s="136"/>
      <c r="D1253" s="137"/>
      <c r="E1253" s="138"/>
      <c r="F1253" s="137"/>
      <c r="G1253" s="127"/>
      <c r="H1253" s="143"/>
      <c r="I1253" s="143"/>
      <c r="K1253" s="6"/>
      <c r="L1253" s="6"/>
    </row>
    <row r="1254" spans="1:12" x14ac:dyDescent="0.2">
      <c r="A1254" s="477"/>
      <c r="B1254" s="135"/>
      <c r="C1254" s="136"/>
      <c r="D1254" s="137"/>
      <c r="E1254" s="138"/>
      <c r="F1254" s="137"/>
      <c r="G1254" s="127"/>
      <c r="H1254" s="143"/>
      <c r="I1254" s="143"/>
      <c r="K1254" s="6"/>
      <c r="L1254" s="6"/>
    </row>
    <row r="1255" spans="1:12" x14ac:dyDescent="0.2">
      <c r="A1255" s="477"/>
      <c r="B1255" s="135"/>
      <c r="C1255" s="136"/>
      <c r="D1255" s="137"/>
      <c r="E1255" s="138"/>
      <c r="F1255" s="137"/>
      <c r="G1255" s="127"/>
      <c r="H1255" s="143"/>
      <c r="I1255" s="143"/>
      <c r="K1255" s="6"/>
      <c r="L1255" s="6"/>
    </row>
    <row r="1256" spans="1:12" x14ac:dyDescent="0.2">
      <c r="A1256" s="477"/>
      <c r="B1256" s="135"/>
      <c r="C1256" s="136"/>
      <c r="D1256" s="137"/>
      <c r="E1256" s="138"/>
      <c r="F1256" s="137"/>
      <c r="G1256" s="127"/>
      <c r="H1256" s="143"/>
      <c r="I1256" s="143"/>
      <c r="K1256" s="6"/>
      <c r="L1256" s="6"/>
    </row>
    <row r="1257" spans="1:12" x14ac:dyDescent="0.2">
      <c r="A1257" s="477"/>
      <c r="B1257" s="135"/>
      <c r="C1257" s="136"/>
      <c r="D1257" s="137"/>
      <c r="E1257" s="138"/>
      <c r="F1257" s="137"/>
      <c r="G1257" s="127"/>
      <c r="H1257" s="143"/>
      <c r="I1257" s="143"/>
      <c r="K1257" s="6"/>
      <c r="L1257" s="6"/>
    </row>
    <row r="1258" spans="1:12" x14ac:dyDescent="0.2">
      <c r="A1258" s="477"/>
      <c r="B1258" s="135"/>
      <c r="C1258" s="136"/>
      <c r="D1258" s="137"/>
      <c r="E1258" s="138"/>
      <c r="F1258" s="137"/>
      <c r="G1258" s="127"/>
      <c r="H1258" s="143"/>
      <c r="I1258" s="143"/>
      <c r="K1258" s="6"/>
      <c r="L1258" s="6"/>
    </row>
    <row r="1259" spans="1:12" x14ac:dyDescent="0.2">
      <c r="A1259" s="477"/>
      <c r="B1259" s="135"/>
      <c r="C1259" s="136"/>
      <c r="D1259" s="137"/>
      <c r="E1259" s="138"/>
      <c r="F1259" s="137"/>
      <c r="G1259" s="127"/>
      <c r="H1259" s="143"/>
      <c r="I1259" s="143"/>
      <c r="K1259" s="6"/>
      <c r="L1259" s="6"/>
    </row>
    <row r="1260" spans="1:12" x14ac:dyDescent="0.2">
      <c r="A1260" s="477"/>
      <c r="B1260" s="135"/>
      <c r="C1260" s="136"/>
      <c r="D1260" s="137"/>
      <c r="E1260" s="138"/>
      <c r="F1260" s="137"/>
      <c r="G1260" s="127"/>
      <c r="H1260" s="143"/>
      <c r="I1260" s="143"/>
      <c r="K1260" s="6"/>
      <c r="L1260" s="6"/>
    </row>
    <row r="1261" spans="1:12" x14ac:dyDescent="0.2">
      <c r="A1261" s="477"/>
      <c r="B1261" s="135"/>
      <c r="C1261" s="136"/>
      <c r="D1261" s="137"/>
      <c r="E1261" s="138"/>
      <c r="F1261" s="137"/>
      <c r="G1261" s="127"/>
      <c r="H1261" s="143"/>
      <c r="I1261" s="143"/>
      <c r="K1261" s="6"/>
      <c r="L1261" s="6"/>
    </row>
    <row r="1262" spans="1:12" x14ac:dyDescent="0.2">
      <c r="A1262" s="477"/>
      <c r="B1262" s="135"/>
      <c r="C1262" s="136"/>
      <c r="D1262" s="137"/>
      <c r="E1262" s="138"/>
      <c r="F1262" s="137"/>
      <c r="G1262" s="127"/>
      <c r="H1262" s="143"/>
      <c r="I1262" s="143"/>
      <c r="K1262" s="6"/>
      <c r="L1262" s="6"/>
    </row>
    <row r="1263" spans="1:12" x14ac:dyDescent="0.2">
      <c r="A1263" s="477"/>
      <c r="B1263" s="135"/>
      <c r="C1263" s="136"/>
      <c r="D1263" s="137"/>
      <c r="E1263" s="138"/>
      <c r="F1263" s="137"/>
      <c r="G1263" s="127"/>
      <c r="H1263" s="143"/>
      <c r="I1263" s="143"/>
      <c r="K1263" s="6"/>
      <c r="L1263" s="6"/>
    </row>
    <row r="1264" spans="1:12" x14ac:dyDescent="0.2">
      <c r="A1264" s="477"/>
      <c r="B1264" s="135"/>
      <c r="C1264" s="136"/>
      <c r="D1264" s="137"/>
      <c r="E1264" s="138"/>
      <c r="F1264" s="137"/>
      <c r="G1264" s="127"/>
      <c r="H1264" s="143"/>
      <c r="I1264" s="143"/>
      <c r="K1264" s="6"/>
      <c r="L1264" s="6"/>
    </row>
    <row r="1265" spans="1:12" x14ac:dyDescent="0.2">
      <c r="A1265" s="477"/>
      <c r="B1265" s="135"/>
      <c r="C1265" s="136"/>
      <c r="D1265" s="137"/>
      <c r="E1265" s="138"/>
      <c r="F1265" s="137"/>
      <c r="G1265" s="127"/>
      <c r="H1265" s="143"/>
      <c r="I1265" s="143"/>
      <c r="K1265" s="6"/>
      <c r="L1265" s="6"/>
    </row>
    <row r="1266" spans="1:12" x14ac:dyDescent="0.2">
      <c r="A1266" s="477"/>
      <c r="B1266" s="135"/>
      <c r="C1266" s="136"/>
      <c r="D1266" s="137"/>
      <c r="E1266" s="138"/>
      <c r="F1266" s="137"/>
      <c r="G1266" s="127"/>
      <c r="H1266" s="143"/>
      <c r="I1266" s="143"/>
      <c r="K1266" s="6"/>
      <c r="L1266" s="6"/>
    </row>
    <row r="1267" spans="1:12" x14ac:dyDescent="0.2">
      <c r="A1267" s="477"/>
      <c r="B1267" s="135"/>
      <c r="C1267" s="136"/>
      <c r="D1267" s="137"/>
      <c r="E1267" s="138"/>
      <c r="F1267" s="137"/>
      <c r="G1267" s="127"/>
      <c r="H1267" s="143"/>
      <c r="I1267" s="143"/>
      <c r="K1267" s="6"/>
      <c r="L1267" s="6"/>
    </row>
    <row r="1268" spans="1:12" x14ac:dyDescent="0.2">
      <c r="A1268" s="477"/>
      <c r="B1268" s="135"/>
      <c r="C1268" s="136"/>
      <c r="D1268" s="137"/>
      <c r="E1268" s="138"/>
      <c r="F1268" s="137"/>
      <c r="G1268" s="127"/>
      <c r="H1268" s="143"/>
      <c r="I1268" s="143"/>
      <c r="K1268" s="6"/>
      <c r="L1268" s="6"/>
    </row>
    <row r="1269" spans="1:12" x14ac:dyDescent="0.2">
      <c r="A1269" s="477"/>
      <c r="B1269" s="135"/>
      <c r="C1269" s="136"/>
      <c r="D1269" s="137"/>
      <c r="E1269" s="138"/>
      <c r="F1269" s="137"/>
      <c r="G1269" s="127"/>
      <c r="H1269" s="143"/>
      <c r="I1269" s="143"/>
      <c r="K1269" s="6"/>
      <c r="L1269" s="6"/>
    </row>
    <row r="1270" spans="1:12" x14ac:dyDescent="0.2">
      <c r="A1270" s="477"/>
      <c r="B1270" s="135"/>
      <c r="C1270" s="136"/>
      <c r="D1270" s="137"/>
      <c r="E1270" s="138"/>
      <c r="F1270" s="137"/>
      <c r="G1270" s="127"/>
      <c r="H1270" s="143"/>
      <c r="I1270" s="143"/>
      <c r="K1270" s="6"/>
      <c r="L1270" s="6"/>
    </row>
    <row r="1271" spans="1:12" x14ac:dyDescent="0.2">
      <c r="A1271" s="477"/>
      <c r="B1271" s="135"/>
      <c r="C1271" s="136"/>
      <c r="D1271" s="137"/>
      <c r="E1271" s="138"/>
      <c r="F1271" s="137"/>
      <c r="G1271" s="127"/>
      <c r="H1271" s="143"/>
      <c r="I1271" s="143"/>
      <c r="K1271" s="6"/>
      <c r="L1271" s="6"/>
    </row>
    <row r="1272" spans="1:12" x14ac:dyDescent="0.2">
      <c r="A1272" s="477"/>
      <c r="B1272" s="135"/>
      <c r="C1272" s="136"/>
      <c r="D1272" s="137"/>
      <c r="E1272" s="138"/>
      <c r="F1272" s="137"/>
      <c r="G1272" s="127"/>
      <c r="H1272" s="143"/>
      <c r="I1272" s="143"/>
      <c r="K1272" s="6"/>
      <c r="L1272" s="6"/>
    </row>
    <row r="1273" spans="1:12" x14ac:dyDescent="0.2">
      <c r="A1273" s="477"/>
      <c r="B1273" s="135"/>
      <c r="C1273" s="136"/>
      <c r="D1273" s="137"/>
      <c r="E1273" s="138"/>
      <c r="F1273" s="137"/>
      <c r="G1273" s="127"/>
      <c r="H1273" s="143"/>
      <c r="I1273" s="143"/>
      <c r="K1273" s="6"/>
      <c r="L1273" s="6"/>
    </row>
    <row r="1274" spans="1:12" x14ac:dyDescent="0.2">
      <c r="A1274" s="477"/>
      <c r="B1274" s="135"/>
      <c r="C1274" s="136"/>
      <c r="D1274" s="137"/>
      <c r="E1274" s="138"/>
      <c r="F1274" s="137"/>
      <c r="G1274" s="127"/>
      <c r="H1274" s="143"/>
      <c r="I1274" s="143"/>
      <c r="K1274" s="6"/>
      <c r="L1274" s="6"/>
    </row>
    <row r="1275" spans="1:12" x14ac:dyDescent="0.2">
      <c r="A1275" s="477"/>
      <c r="B1275" s="135"/>
      <c r="C1275" s="136"/>
      <c r="D1275" s="137"/>
      <c r="E1275" s="138"/>
      <c r="F1275" s="137"/>
      <c r="G1275" s="127"/>
      <c r="H1275" s="143"/>
      <c r="I1275" s="143"/>
      <c r="K1275" s="6"/>
      <c r="L1275" s="6"/>
    </row>
    <row r="1276" spans="1:12" x14ac:dyDescent="0.2">
      <c r="A1276" s="477"/>
      <c r="B1276" s="135"/>
      <c r="C1276" s="136"/>
      <c r="D1276" s="137"/>
      <c r="E1276" s="138"/>
      <c r="F1276" s="137"/>
      <c r="G1276" s="127"/>
      <c r="H1276" s="143"/>
      <c r="I1276" s="143"/>
      <c r="K1276" s="6"/>
      <c r="L1276" s="6"/>
    </row>
    <row r="1277" spans="1:12" x14ac:dyDescent="0.2">
      <c r="A1277" s="477"/>
      <c r="B1277" s="135"/>
      <c r="C1277" s="136"/>
      <c r="D1277" s="137"/>
      <c r="E1277" s="138"/>
      <c r="F1277" s="137"/>
      <c r="G1277" s="127"/>
      <c r="H1277" s="143"/>
      <c r="I1277" s="143"/>
      <c r="K1277" s="6"/>
      <c r="L1277" s="6"/>
    </row>
    <row r="1278" spans="1:12" x14ac:dyDescent="0.2">
      <c r="A1278" s="477"/>
      <c r="B1278" s="135"/>
      <c r="C1278" s="136"/>
      <c r="D1278" s="137"/>
      <c r="E1278" s="138"/>
      <c r="F1278" s="137"/>
      <c r="G1278" s="127"/>
      <c r="H1278" s="143"/>
      <c r="I1278" s="143"/>
      <c r="K1278" s="6"/>
      <c r="L1278" s="6"/>
    </row>
    <row r="1279" spans="1:12" x14ac:dyDescent="0.2">
      <c r="A1279" s="477"/>
      <c r="B1279" s="135"/>
      <c r="C1279" s="136"/>
      <c r="D1279" s="137"/>
      <c r="E1279" s="138"/>
      <c r="F1279" s="137"/>
      <c r="G1279" s="127"/>
      <c r="H1279" s="143"/>
      <c r="I1279" s="143"/>
      <c r="K1279" s="6"/>
      <c r="L1279" s="6"/>
    </row>
    <row r="1280" spans="1:12" x14ac:dyDescent="0.2">
      <c r="A1280" s="477"/>
      <c r="B1280" s="135"/>
      <c r="C1280" s="136"/>
      <c r="D1280" s="137"/>
      <c r="E1280" s="138"/>
      <c r="F1280" s="137"/>
      <c r="G1280" s="127"/>
      <c r="H1280" s="143"/>
      <c r="I1280" s="143"/>
      <c r="K1280" s="6"/>
      <c r="L1280" s="6"/>
    </row>
    <row r="1281" spans="1:12" x14ac:dyDescent="0.2">
      <c r="A1281" s="477"/>
      <c r="B1281" s="135"/>
      <c r="C1281" s="136"/>
      <c r="D1281" s="137"/>
      <c r="E1281" s="138"/>
      <c r="F1281" s="137"/>
      <c r="G1281" s="127"/>
      <c r="H1281" s="143"/>
      <c r="I1281" s="143"/>
      <c r="K1281" s="6"/>
      <c r="L1281" s="6"/>
    </row>
    <row r="1282" spans="1:12" x14ac:dyDescent="0.2">
      <c r="A1282" s="477"/>
      <c r="B1282" s="135"/>
      <c r="C1282" s="136"/>
      <c r="D1282" s="137"/>
      <c r="E1282" s="138"/>
      <c r="F1282" s="137"/>
      <c r="G1282" s="127"/>
      <c r="H1282" s="143"/>
      <c r="I1282" s="143"/>
      <c r="K1282" s="6"/>
      <c r="L1282" s="6"/>
    </row>
    <row r="1283" spans="1:12" x14ac:dyDescent="0.2">
      <c r="A1283" s="477"/>
      <c r="B1283" s="135"/>
      <c r="C1283" s="136"/>
      <c r="D1283" s="137"/>
      <c r="E1283" s="138"/>
      <c r="F1283" s="137"/>
      <c r="G1283" s="127"/>
      <c r="H1283" s="143"/>
      <c r="I1283" s="143"/>
      <c r="K1283" s="6"/>
      <c r="L1283" s="6"/>
    </row>
    <row r="1284" spans="1:12" x14ac:dyDescent="0.2">
      <c r="A1284" s="477"/>
      <c r="B1284" s="135"/>
      <c r="C1284" s="136"/>
      <c r="D1284" s="137"/>
      <c r="E1284" s="138"/>
      <c r="F1284" s="137"/>
      <c r="G1284" s="127"/>
      <c r="H1284" s="143"/>
      <c r="I1284" s="143"/>
      <c r="K1284" s="6"/>
      <c r="L1284" s="6"/>
    </row>
    <row r="1285" spans="1:12" x14ac:dyDescent="0.2">
      <c r="A1285" s="477"/>
      <c r="B1285" s="135"/>
      <c r="C1285" s="136"/>
      <c r="D1285" s="137"/>
      <c r="E1285" s="138"/>
      <c r="F1285" s="137"/>
      <c r="G1285" s="127"/>
      <c r="H1285" s="143"/>
      <c r="I1285" s="143"/>
      <c r="K1285" s="6"/>
      <c r="L1285" s="6"/>
    </row>
    <row r="1286" spans="1:12" x14ac:dyDescent="0.2">
      <c r="A1286" s="477"/>
      <c r="B1286" s="135"/>
      <c r="C1286" s="136"/>
      <c r="D1286" s="137"/>
      <c r="E1286" s="138"/>
      <c r="F1286" s="137"/>
      <c r="G1286" s="127"/>
      <c r="H1286" s="143"/>
      <c r="I1286" s="143"/>
      <c r="K1286" s="6"/>
      <c r="L1286" s="6"/>
    </row>
    <row r="1287" spans="1:12" x14ac:dyDescent="0.2">
      <c r="A1287" s="477"/>
      <c r="B1287" s="135"/>
      <c r="C1287" s="136"/>
      <c r="D1287" s="137"/>
      <c r="E1287" s="138"/>
      <c r="F1287" s="137"/>
      <c r="G1287" s="127"/>
      <c r="H1287" s="143"/>
      <c r="I1287" s="143"/>
      <c r="K1287" s="6"/>
      <c r="L1287" s="6"/>
    </row>
    <row r="1288" spans="1:12" x14ac:dyDescent="0.2">
      <c r="A1288" s="477"/>
      <c r="B1288" s="135"/>
      <c r="C1288" s="136"/>
      <c r="D1288" s="137"/>
      <c r="E1288" s="138"/>
      <c r="F1288" s="137"/>
      <c r="G1288" s="127"/>
      <c r="H1288" s="143"/>
      <c r="I1288" s="143"/>
      <c r="K1288" s="6"/>
      <c r="L1288" s="6"/>
    </row>
    <row r="1289" spans="1:12" x14ac:dyDescent="0.2">
      <c r="A1289" s="477"/>
      <c r="B1289" s="135"/>
      <c r="C1289" s="136"/>
      <c r="D1289" s="137"/>
      <c r="E1289" s="138"/>
      <c r="F1289" s="137"/>
      <c r="G1289" s="127"/>
      <c r="H1289" s="143"/>
      <c r="I1289" s="143"/>
      <c r="K1289" s="6"/>
      <c r="L1289" s="6"/>
    </row>
    <row r="1290" spans="1:12" x14ac:dyDescent="0.2">
      <c r="A1290" s="477"/>
      <c r="B1290" s="135"/>
      <c r="C1290" s="136"/>
      <c r="D1290" s="137"/>
      <c r="E1290" s="138"/>
      <c r="F1290" s="137"/>
      <c r="G1290" s="127"/>
      <c r="H1290" s="143"/>
      <c r="I1290" s="143"/>
      <c r="K1290" s="6"/>
      <c r="L1290" s="6"/>
    </row>
    <row r="1291" spans="1:12" x14ac:dyDescent="0.2">
      <c r="A1291" s="477"/>
      <c r="B1291" s="135"/>
      <c r="C1291" s="136"/>
      <c r="D1291" s="137"/>
      <c r="E1291" s="138"/>
      <c r="F1291" s="137"/>
      <c r="G1291" s="127"/>
      <c r="H1291" s="143"/>
      <c r="I1291" s="143"/>
      <c r="K1291" s="6"/>
      <c r="L1291" s="6"/>
    </row>
    <row r="1292" spans="1:12" x14ac:dyDescent="0.2">
      <c r="A1292" s="477"/>
      <c r="B1292" s="135"/>
      <c r="C1292" s="136"/>
      <c r="D1292" s="137"/>
      <c r="E1292" s="138"/>
      <c r="F1292" s="137"/>
      <c r="G1292" s="127"/>
      <c r="H1292" s="143"/>
      <c r="I1292" s="143"/>
      <c r="K1292" s="6"/>
      <c r="L1292" s="6"/>
    </row>
    <row r="1293" spans="1:12" x14ac:dyDescent="0.2">
      <c r="A1293" s="477"/>
      <c r="B1293" s="135"/>
      <c r="C1293" s="136"/>
      <c r="D1293" s="137"/>
      <c r="E1293" s="138"/>
      <c r="F1293" s="137"/>
      <c r="G1293" s="127"/>
      <c r="H1293" s="143"/>
      <c r="I1293" s="143"/>
      <c r="K1293" s="6"/>
      <c r="L1293" s="6"/>
    </row>
    <row r="1294" spans="1:12" x14ac:dyDescent="0.2">
      <c r="A1294" s="477"/>
      <c r="B1294" s="135"/>
      <c r="C1294" s="136"/>
      <c r="D1294" s="137"/>
      <c r="E1294" s="138"/>
      <c r="F1294" s="137"/>
      <c r="G1294" s="127"/>
      <c r="H1294" s="143"/>
      <c r="I1294" s="143"/>
      <c r="K1294" s="6"/>
      <c r="L1294" s="6"/>
    </row>
    <row r="1295" spans="1:12" x14ac:dyDescent="0.2">
      <c r="A1295" s="477"/>
      <c r="B1295" s="135"/>
      <c r="C1295" s="136"/>
      <c r="D1295" s="137"/>
      <c r="E1295" s="138"/>
      <c r="F1295" s="137"/>
      <c r="G1295" s="127"/>
      <c r="H1295" s="143"/>
      <c r="I1295" s="143"/>
      <c r="K1295" s="6"/>
      <c r="L1295" s="6"/>
    </row>
    <row r="1296" spans="1:12" x14ac:dyDescent="0.2">
      <c r="A1296" s="477"/>
      <c r="B1296" s="135"/>
      <c r="C1296" s="136"/>
      <c r="D1296" s="137"/>
      <c r="E1296" s="138"/>
      <c r="F1296" s="137"/>
      <c r="G1296" s="127"/>
      <c r="H1296" s="143"/>
      <c r="I1296" s="143"/>
      <c r="K1296" s="6"/>
      <c r="L1296" s="6"/>
    </row>
    <row r="1297" spans="1:12" x14ac:dyDescent="0.2">
      <c r="A1297" s="477"/>
      <c r="B1297" s="135"/>
      <c r="C1297" s="136"/>
      <c r="D1297" s="137"/>
      <c r="E1297" s="138"/>
      <c r="F1297" s="137"/>
      <c r="G1297" s="127"/>
      <c r="H1297" s="143"/>
      <c r="I1297" s="143"/>
      <c r="K1297" s="6"/>
      <c r="L1297" s="6"/>
    </row>
    <row r="1298" spans="1:12" x14ac:dyDescent="0.2">
      <c r="A1298" s="477"/>
      <c r="B1298" s="135"/>
      <c r="C1298" s="136"/>
      <c r="D1298" s="137"/>
      <c r="E1298" s="138"/>
      <c r="F1298" s="137"/>
      <c r="G1298" s="127"/>
      <c r="H1298" s="143"/>
      <c r="I1298" s="143"/>
      <c r="K1298" s="6"/>
      <c r="L1298" s="6"/>
    </row>
    <row r="1299" spans="1:12" x14ac:dyDescent="0.2">
      <c r="A1299" s="477"/>
      <c r="B1299" s="135"/>
      <c r="C1299" s="136"/>
      <c r="D1299" s="137"/>
      <c r="E1299" s="138"/>
      <c r="F1299" s="137"/>
      <c r="G1299" s="127"/>
      <c r="H1299" s="143"/>
      <c r="I1299" s="143"/>
      <c r="K1299" s="6"/>
      <c r="L1299" s="6"/>
    </row>
    <row r="1300" spans="1:12" x14ac:dyDescent="0.2">
      <c r="A1300" s="477"/>
      <c r="B1300" s="135"/>
      <c r="C1300" s="136"/>
      <c r="D1300" s="137"/>
      <c r="E1300" s="138"/>
      <c r="F1300" s="137"/>
      <c r="G1300" s="127"/>
      <c r="H1300" s="143"/>
      <c r="I1300" s="143"/>
      <c r="K1300" s="6"/>
      <c r="L1300" s="6"/>
    </row>
    <row r="1301" spans="1:12" x14ac:dyDescent="0.2">
      <c r="A1301" s="477"/>
      <c r="B1301" s="135"/>
      <c r="C1301" s="136"/>
      <c r="D1301" s="137"/>
      <c r="E1301" s="138"/>
      <c r="F1301" s="137"/>
      <c r="G1301" s="127"/>
      <c r="H1301" s="143"/>
      <c r="I1301" s="143"/>
      <c r="K1301" s="6"/>
      <c r="L1301" s="6"/>
    </row>
    <row r="1302" spans="1:12" x14ac:dyDescent="0.2">
      <c r="A1302" s="477"/>
      <c r="B1302" s="135"/>
      <c r="C1302" s="136"/>
      <c r="D1302" s="137"/>
      <c r="E1302" s="138"/>
      <c r="F1302" s="137"/>
      <c r="G1302" s="127"/>
      <c r="H1302" s="143"/>
      <c r="I1302" s="143"/>
      <c r="K1302" s="6"/>
      <c r="L1302" s="6"/>
    </row>
    <row r="1303" spans="1:12" x14ac:dyDescent="0.2">
      <c r="A1303" s="477"/>
      <c r="B1303" s="135"/>
      <c r="C1303" s="136"/>
      <c r="D1303" s="137"/>
      <c r="E1303" s="138"/>
      <c r="F1303" s="137"/>
      <c r="G1303" s="127"/>
      <c r="H1303" s="143"/>
      <c r="I1303" s="143"/>
      <c r="K1303" s="6"/>
      <c r="L1303" s="6"/>
    </row>
    <row r="1304" spans="1:12" x14ac:dyDescent="0.2">
      <c r="A1304" s="477"/>
      <c r="B1304" s="135"/>
      <c r="C1304" s="136"/>
      <c r="D1304" s="137"/>
      <c r="E1304" s="138"/>
      <c r="F1304" s="137"/>
      <c r="G1304" s="127"/>
      <c r="H1304" s="143"/>
      <c r="I1304" s="143"/>
      <c r="K1304" s="6"/>
      <c r="L1304" s="6"/>
    </row>
    <row r="1305" spans="1:12" x14ac:dyDescent="0.2">
      <c r="A1305" s="477"/>
      <c r="B1305" s="135"/>
      <c r="C1305" s="136"/>
      <c r="D1305" s="137"/>
      <c r="E1305" s="138"/>
      <c r="F1305" s="137"/>
      <c r="G1305" s="127"/>
      <c r="H1305" s="143"/>
      <c r="I1305" s="143"/>
      <c r="K1305" s="6"/>
      <c r="L1305" s="6"/>
    </row>
    <row r="1306" spans="1:12" x14ac:dyDescent="0.2">
      <c r="A1306" s="477"/>
      <c r="B1306" s="135"/>
      <c r="C1306" s="136"/>
      <c r="D1306" s="137"/>
      <c r="E1306" s="138"/>
      <c r="F1306" s="137"/>
      <c r="G1306" s="127"/>
      <c r="H1306" s="143"/>
      <c r="I1306" s="143"/>
      <c r="K1306" s="6"/>
      <c r="L1306" s="6"/>
    </row>
    <row r="1307" spans="1:12" x14ac:dyDescent="0.2">
      <c r="A1307" s="477"/>
      <c r="B1307" s="135"/>
      <c r="C1307" s="136"/>
      <c r="D1307" s="137"/>
      <c r="E1307" s="138"/>
      <c r="F1307" s="137"/>
      <c r="G1307" s="127"/>
      <c r="H1307" s="143"/>
      <c r="I1307" s="143"/>
      <c r="K1307" s="6"/>
      <c r="L1307" s="6"/>
    </row>
    <row r="1308" spans="1:12" x14ac:dyDescent="0.2">
      <c r="A1308" s="477"/>
      <c r="B1308" s="135"/>
      <c r="C1308" s="136"/>
      <c r="D1308" s="137"/>
      <c r="E1308" s="138"/>
      <c r="F1308" s="137"/>
      <c r="G1308" s="127"/>
      <c r="H1308" s="143"/>
      <c r="I1308" s="143"/>
      <c r="K1308" s="6"/>
      <c r="L1308" s="6"/>
    </row>
    <row r="1309" spans="1:12" x14ac:dyDescent="0.2">
      <c r="A1309" s="477"/>
      <c r="B1309" s="135"/>
      <c r="C1309" s="136"/>
      <c r="D1309" s="137"/>
      <c r="E1309" s="138"/>
      <c r="F1309" s="137"/>
      <c r="G1309" s="127"/>
      <c r="H1309" s="143"/>
      <c r="I1309" s="143"/>
      <c r="K1309" s="6"/>
      <c r="L1309" s="6"/>
    </row>
    <row r="1310" spans="1:12" x14ac:dyDescent="0.2">
      <c r="A1310" s="477"/>
      <c r="B1310" s="135"/>
      <c r="C1310" s="136"/>
      <c r="D1310" s="137"/>
      <c r="E1310" s="138"/>
      <c r="F1310" s="137"/>
      <c r="G1310" s="127"/>
      <c r="H1310" s="143"/>
      <c r="I1310" s="143"/>
      <c r="K1310" s="6"/>
      <c r="L1310" s="6"/>
    </row>
    <row r="1311" spans="1:12" x14ac:dyDescent="0.2">
      <c r="A1311" s="477"/>
      <c r="B1311" s="135"/>
      <c r="C1311" s="136"/>
      <c r="D1311" s="137"/>
      <c r="E1311" s="138"/>
      <c r="F1311" s="137"/>
      <c r="G1311" s="127"/>
      <c r="H1311" s="143"/>
      <c r="I1311" s="143"/>
      <c r="K1311" s="6"/>
      <c r="L1311" s="6"/>
    </row>
    <row r="1312" spans="1:12" x14ac:dyDescent="0.2">
      <c r="A1312" s="477"/>
      <c r="B1312" s="135"/>
      <c r="C1312" s="136"/>
      <c r="D1312" s="137"/>
      <c r="E1312" s="138"/>
      <c r="F1312" s="137"/>
      <c r="G1312" s="127"/>
      <c r="H1312" s="143"/>
      <c r="I1312" s="143"/>
      <c r="K1312" s="6"/>
      <c r="L1312" s="6"/>
    </row>
    <row r="1313" spans="1:12" x14ac:dyDescent="0.2">
      <c r="A1313" s="477"/>
      <c r="B1313" s="135"/>
      <c r="C1313" s="136"/>
      <c r="D1313" s="137"/>
      <c r="E1313" s="138"/>
      <c r="F1313" s="137"/>
      <c r="G1313" s="127"/>
      <c r="H1313" s="143"/>
      <c r="I1313" s="143"/>
      <c r="K1313" s="6"/>
      <c r="L1313" s="6"/>
    </row>
    <row r="1314" spans="1:12" x14ac:dyDescent="0.2">
      <c r="A1314" s="477"/>
      <c r="B1314" s="135"/>
      <c r="C1314" s="136"/>
      <c r="D1314" s="137"/>
      <c r="E1314" s="138"/>
      <c r="F1314" s="137"/>
      <c r="G1314" s="127"/>
      <c r="H1314" s="143"/>
      <c r="I1314" s="143"/>
      <c r="K1314" s="6"/>
      <c r="L1314" s="6"/>
    </row>
    <row r="1315" spans="1:12" x14ac:dyDescent="0.2">
      <c r="A1315" s="477"/>
      <c r="B1315" s="135"/>
      <c r="C1315" s="136"/>
      <c r="D1315" s="137"/>
      <c r="E1315" s="138"/>
      <c r="F1315" s="137"/>
      <c r="G1315" s="127"/>
      <c r="H1315" s="143"/>
      <c r="I1315" s="143"/>
      <c r="K1315" s="6"/>
      <c r="L1315" s="6"/>
    </row>
    <row r="1316" spans="1:12" x14ac:dyDescent="0.2">
      <c r="A1316" s="477"/>
      <c r="B1316" s="135"/>
      <c r="C1316" s="136"/>
      <c r="D1316" s="137"/>
      <c r="E1316" s="138"/>
      <c r="F1316" s="137"/>
      <c r="G1316" s="127"/>
      <c r="H1316" s="143"/>
      <c r="I1316" s="143"/>
      <c r="K1316" s="6"/>
      <c r="L1316" s="6"/>
    </row>
    <row r="1317" spans="1:12" x14ac:dyDescent="0.2">
      <c r="A1317" s="477"/>
      <c r="B1317" s="135"/>
      <c r="C1317" s="136"/>
      <c r="D1317" s="137"/>
      <c r="E1317" s="138"/>
      <c r="F1317" s="137"/>
      <c r="G1317" s="127"/>
      <c r="H1317" s="143"/>
      <c r="I1317" s="143"/>
      <c r="K1317" s="6"/>
      <c r="L1317" s="6"/>
    </row>
    <row r="1318" spans="1:12" x14ac:dyDescent="0.2">
      <c r="A1318" s="477"/>
      <c r="B1318" s="135"/>
      <c r="C1318" s="136"/>
      <c r="D1318" s="137"/>
      <c r="E1318" s="138"/>
      <c r="F1318" s="137"/>
      <c r="G1318" s="127"/>
      <c r="H1318" s="143"/>
      <c r="I1318" s="143"/>
      <c r="K1318" s="6"/>
      <c r="L1318" s="6"/>
    </row>
    <row r="1319" spans="1:12" x14ac:dyDescent="0.2">
      <c r="A1319" s="477"/>
      <c r="B1319" s="135"/>
      <c r="C1319" s="136"/>
      <c r="D1319" s="137"/>
      <c r="E1319" s="138"/>
      <c r="F1319" s="137"/>
      <c r="G1319" s="127"/>
      <c r="H1319" s="143"/>
      <c r="I1319" s="143"/>
      <c r="K1319" s="6"/>
      <c r="L1319" s="6"/>
    </row>
    <row r="1320" spans="1:12" x14ac:dyDescent="0.2">
      <c r="A1320" s="477"/>
      <c r="B1320" s="135"/>
      <c r="C1320" s="136"/>
      <c r="D1320" s="137"/>
      <c r="E1320" s="138"/>
      <c r="F1320" s="137"/>
      <c r="G1320" s="127"/>
      <c r="H1320" s="143"/>
      <c r="I1320" s="143"/>
      <c r="K1320" s="6"/>
      <c r="L1320" s="6"/>
    </row>
    <row r="1321" spans="1:12" x14ac:dyDescent="0.2">
      <c r="A1321" s="477"/>
      <c r="B1321" s="135"/>
      <c r="C1321" s="136"/>
      <c r="D1321" s="137"/>
      <c r="E1321" s="138"/>
      <c r="F1321" s="137"/>
      <c r="G1321" s="127"/>
      <c r="H1321" s="143"/>
      <c r="I1321" s="143"/>
      <c r="K1321" s="6"/>
      <c r="L1321" s="6"/>
    </row>
    <row r="1322" spans="1:12" x14ac:dyDescent="0.2">
      <c r="A1322" s="477"/>
      <c r="B1322" s="135"/>
      <c r="C1322" s="136"/>
      <c r="D1322" s="137"/>
      <c r="E1322" s="138"/>
      <c r="F1322" s="137"/>
      <c r="G1322" s="127"/>
      <c r="H1322" s="143"/>
      <c r="I1322" s="143"/>
      <c r="K1322" s="6"/>
      <c r="L1322" s="6"/>
    </row>
    <row r="1323" spans="1:12" x14ac:dyDescent="0.2">
      <c r="A1323" s="477"/>
      <c r="B1323" s="135"/>
      <c r="C1323" s="136"/>
      <c r="D1323" s="137"/>
      <c r="E1323" s="138"/>
      <c r="F1323" s="137"/>
      <c r="G1323" s="127"/>
      <c r="H1323" s="143"/>
      <c r="I1323" s="143"/>
      <c r="K1323" s="6"/>
      <c r="L1323" s="6"/>
    </row>
    <row r="1324" spans="1:12" x14ac:dyDescent="0.2">
      <c r="A1324" s="477"/>
      <c r="B1324" s="135"/>
      <c r="C1324" s="136"/>
      <c r="D1324" s="137"/>
      <c r="E1324" s="138"/>
      <c r="F1324" s="137"/>
      <c r="G1324" s="127"/>
      <c r="H1324" s="143"/>
      <c r="I1324" s="143"/>
      <c r="K1324" s="6"/>
      <c r="L1324" s="6"/>
    </row>
    <row r="1325" spans="1:12" x14ac:dyDescent="0.2">
      <c r="A1325" s="477"/>
      <c r="B1325" s="135"/>
      <c r="C1325" s="136"/>
      <c r="D1325" s="137"/>
      <c r="E1325" s="138"/>
      <c r="F1325" s="137"/>
      <c r="G1325" s="127"/>
      <c r="H1325" s="143"/>
      <c r="I1325" s="143"/>
      <c r="K1325" s="6"/>
      <c r="L1325" s="6"/>
    </row>
    <row r="1326" spans="1:12" x14ac:dyDescent="0.2">
      <c r="A1326" s="477"/>
      <c r="B1326" s="135"/>
      <c r="C1326" s="136"/>
      <c r="D1326" s="137"/>
      <c r="E1326" s="138"/>
      <c r="F1326" s="137"/>
      <c r="G1326" s="127"/>
      <c r="H1326" s="143"/>
      <c r="I1326" s="143"/>
      <c r="K1326" s="6"/>
      <c r="L1326" s="6"/>
    </row>
    <row r="1327" spans="1:12" x14ac:dyDescent="0.2">
      <c r="A1327" s="477"/>
      <c r="B1327" s="135"/>
      <c r="C1327" s="136"/>
      <c r="D1327" s="137"/>
      <c r="E1327" s="138"/>
      <c r="F1327" s="137"/>
      <c r="G1327" s="127"/>
      <c r="H1327" s="143"/>
      <c r="I1327" s="143"/>
      <c r="K1327" s="6"/>
      <c r="L1327" s="6"/>
    </row>
    <row r="1328" spans="1:12" x14ac:dyDescent="0.2">
      <c r="A1328" s="477"/>
      <c r="B1328" s="135"/>
      <c r="C1328" s="136"/>
      <c r="D1328" s="137"/>
      <c r="E1328" s="138"/>
      <c r="F1328" s="137"/>
      <c r="G1328" s="127"/>
      <c r="H1328" s="143"/>
      <c r="I1328" s="143"/>
      <c r="K1328" s="6"/>
      <c r="L1328" s="6"/>
    </row>
    <row r="1329" spans="1:12" x14ac:dyDescent="0.2">
      <c r="A1329" s="477"/>
      <c r="B1329" s="135"/>
      <c r="C1329" s="136"/>
      <c r="D1329" s="137"/>
      <c r="E1329" s="138"/>
      <c r="F1329" s="137"/>
      <c r="G1329" s="127"/>
      <c r="H1329" s="143"/>
      <c r="I1329" s="143"/>
      <c r="K1329" s="6"/>
      <c r="L1329" s="6"/>
    </row>
    <row r="1330" spans="1:12" x14ac:dyDescent="0.2">
      <c r="A1330" s="477"/>
      <c r="B1330" s="135"/>
      <c r="C1330" s="136"/>
      <c r="D1330" s="137"/>
      <c r="E1330" s="138"/>
      <c r="F1330" s="137"/>
      <c r="G1330" s="127"/>
      <c r="H1330" s="143"/>
      <c r="I1330" s="143"/>
      <c r="K1330" s="6"/>
      <c r="L1330" s="6"/>
    </row>
    <row r="1331" spans="1:12" x14ac:dyDescent="0.2">
      <c r="A1331" s="477"/>
      <c r="B1331" s="135"/>
      <c r="C1331" s="136"/>
      <c r="D1331" s="137"/>
      <c r="E1331" s="138"/>
      <c r="F1331" s="137"/>
      <c r="G1331" s="127"/>
      <c r="H1331" s="143"/>
      <c r="I1331" s="143"/>
      <c r="K1331" s="6"/>
      <c r="L1331" s="6"/>
    </row>
    <row r="1332" spans="1:12" x14ac:dyDescent="0.2">
      <c r="A1332" s="477"/>
      <c r="B1332" s="135"/>
      <c r="C1332" s="136"/>
      <c r="D1332" s="137"/>
      <c r="E1332" s="138"/>
      <c r="F1332" s="137"/>
      <c r="G1332" s="127"/>
      <c r="H1332" s="143"/>
      <c r="I1332" s="143"/>
      <c r="K1332" s="6"/>
      <c r="L1332" s="6"/>
    </row>
    <row r="1333" spans="1:12" x14ac:dyDescent="0.2">
      <c r="A1333" s="477"/>
      <c r="B1333" s="135"/>
      <c r="C1333" s="136"/>
      <c r="D1333" s="137"/>
      <c r="E1333" s="138"/>
      <c r="F1333" s="137"/>
      <c r="G1333" s="127"/>
      <c r="H1333" s="143"/>
      <c r="I1333" s="143"/>
      <c r="K1333" s="6"/>
      <c r="L1333" s="6"/>
    </row>
    <row r="1334" spans="1:12" x14ac:dyDescent="0.2">
      <c r="A1334" s="477"/>
      <c r="B1334" s="135"/>
      <c r="C1334" s="136"/>
      <c r="D1334" s="137"/>
      <c r="E1334" s="138"/>
      <c r="F1334" s="137"/>
      <c r="G1334" s="127"/>
      <c r="H1334" s="143"/>
      <c r="I1334" s="143"/>
      <c r="K1334" s="6"/>
      <c r="L1334" s="6"/>
    </row>
    <row r="1335" spans="1:12" x14ac:dyDescent="0.2">
      <c r="A1335" s="477"/>
      <c r="B1335" s="135"/>
      <c r="C1335" s="136"/>
      <c r="D1335" s="137"/>
      <c r="E1335" s="138"/>
      <c r="F1335" s="137"/>
      <c r="G1335" s="127"/>
      <c r="H1335" s="143"/>
      <c r="I1335" s="143"/>
      <c r="K1335" s="6"/>
      <c r="L1335" s="6"/>
    </row>
    <row r="1336" spans="1:12" x14ac:dyDescent="0.2">
      <c r="A1336" s="477"/>
      <c r="B1336" s="135"/>
      <c r="C1336" s="136"/>
      <c r="D1336" s="137"/>
      <c r="E1336" s="138"/>
      <c r="F1336" s="137"/>
      <c r="G1336" s="127"/>
      <c r="H1336" s="143"/>
      <c r="I1336" s="143"/>
      <c r="K1336" s="6"/>
      <c r="L1336" s="6"/>
    </row>
    <row r="1337" spans="1:12" x14ac:dyDescent="0.2">
      <c r="A1337" s="477"/>
      <c r="B1337" s="135"/>
      <c r="C1337" s="136"/>
      <c r="D1337" s="137"/>
      <c r="E1337" s="138"/>
      <c r="F1337" s="137"/>
      <c r="G1337" s="127"/>
      <c r="H1337" s="143"/>
      <c r="I1337" s="143"/>
      <c r="K1337" s="6"/>
      <c r="L1337" s="6"/>
    </row>
    <row r="1338" spans="1:12" x14ac:dyDescent="0.2">
      <c r="A1338" s="477"/>
      <c r="B1338" s="135"/>
      <c r="C1338" s="136"/>
      <c r="D1338" s="137"/>
      <c r="E1338" s="138"/>
      <c r="F1338" s="137"/>
      <c r="G1338" s="127"/>
      <c r="H1338" s="143"/>
      <c r="I1338" s="143"/>
      <c r="K1338" s="6"/>
      <c r="L1338" s="6"/>
    </row>
    <row r="1339" spans="1:12" x14ac:dyDescent="0.2">
      <c r="A1339" s="477"/>
      <c r="B1339" s="135"/>
      <c r="C1339" s="136"/>
      <c r="D1339" s="137"/>
      <c r="E1339" s="138"/>
      <c r="F1339" s="137"/>
      <c r="G1339" s="127"/>
      <c r="H1339" s="143"/>
      <c r="I1339" s="143"/>
      <c r="K1339" s="6"/>
      <c r="L1339" s="6"/>
    </row>
    <row r="1340" spans="1:12" x14ac:dyDescent="0.2">
      <c r="A1340" s="477"/>
      <c r="B1340" s="135"/>
      <c r="C1340" s="136"/>
      <c r="D1340" s="137"/>
      <c r="E1340" s="138"/>
      <c r="F1340" s="137"/>
      <c r="G1340" s="127"/>
      <c r="H1340" s="143"/>
      <c r="I1340" s="143"/>
      <c r="K1340" s="6"/>
      <c r="L1340" s="6"/>
    </row>
    <row r="1341" spans="1:12" x14ac:dyDescent="0.2">
      <c r="A1341" s="477"/>
      <c r="B1341" s="135"/>
      <c r="C1341" s="136"/>
      <c r="D1341" s="137"/>
      <c r="E1341" s="138"/>
      <c r="F1341" s="137"/>
      <c r="G1341" s="127"/>
      <c r="H1341" s="143"/>
      <c r="I1341" s="143"/>
      <c r="K1341" s="6"/>
      <c r="L1341" s="6"/>
    </row>
    <row r="1342" spans="1:12" x14ac:dyDescent="0.2">
      <c r="A1342" s="477"/>
      <c r="B1342" s="135"/>
      <c r="C1342" s="136"/>
      <c r="D1342" s="137"/>
      <c r="E1342" s="138"/>
      <c r="F1342" s="137"/>
      <c r="G1342" s="127"/>
      <c r="H1342" s="143"/>
      <c r="I1342" s="143"/>
      <c r="K1342" s="6"/>
      <c r="L1342" s="6"/>
    </row>
    <row r="1343" spans="1:12" x14ac:dyDescent="0.2">
      <c r="A1343" s="477"/>
      <c r="B1343" s="135"/>
      <c r="C1343" s="136"/>
      <c r="D1343" s="137"/>
      <c r="E1343" s="138"/>
      <c r="F1343" s="137"/>
      <c r="G1343" s="127"/>
      <c r="H1343" s="143"/>
      <c r="I1343" s="143"/>
      <c r="K1343" s="6"/>
      <c r="L1343" s="6"/>
    </row>
    <row r="1344" spans="1:12" x14ac:dyDescent="0.2">
      <c r="A1344" s="477"/>
      <c r="B1344" s="135"/>
      <c r="C1344" s="136"/>
      <c r="D1344" s="137"/>
      <c r="E1344" s="138"/>
      <c r="F1344" s="137"/>
      <c r="G1344" s="127"/>
      <c r="H1344" s="143"/>
      <c r="I1344" s="143"/>
      <c r="K1344" s="6"/>
      <c r="L1344" s="6"/>
    </row>
    <row r="1345" spans="1:12" x14ac:dyDescent="0.2">
      <c r="A1345" s="477"/>
      <c r="B1345" s="135"/>
      <c r="C1345" s="136"/>
      <c r="D1345" s="137"/>
      <c r="E1345" s="138"/>
      <c r="F1345" s="137"/>
      <c r="G1345" s="127"/>
      <c r="H1345" s="143"/>
      <c r="I1345" s="143"/>
      <c r="K1345" s="6"/>
      <c r="L1345" s="6"/>
    </row>
    <row r="1346" spans="1:12" x14ac:dyDescent="0.2">
      <c r="A1346" s="477"/>
      <c r="B1346" s="135"/>
      <c r="C1346" s="136"/>
      <c r="D1346" s="137"/>
      <c r="E1346" s="138"/>
      <c r="F1346" s="137"/>
      <c r="G1346" s="127"/>
      <c r="H1346" s="143"/>
      <c r="I1346" s="143"/>
      <c r="K1346" s="6"/>
      <c r="L1346" s="6"/>
    </row>
    <row r="1347" spans="1:12" x14ac:dyDescent="0.2">
      <c r="A1347" s="477"/>
      <c r="B1347" s="135"/>
      <c r="C1347" s="136"/>
      <c r="D1347" s="137"/>
      <c r="E1347" s="138"/>
      <c r="F1347" s="137"/>
      <c r="G1347" s="127"/>
      <c r="H1347" s="143"/>
      <c r="I1347" s="143"/>
      <c r="K1347" s="6"/>
      <c r="L1347" s="6"/>
    </row>
    <row r="1348" spans="1:12" x14ac:dyDescent="0.2">
      <c r="A1348" s="477"/>
      <c r="B1348" s="135"/>
      <c r="C1348" s="136"/>
      <c r="D1348" s="137"/>
      <c r="E1348" s="138"/>
      <c r="F1348" s="137"/>
      <c r="G1348" s="127"/>
      <c r="H1348" s="143"/>
      <c r="I1348" s="143"/>
      <c r="K1348" s="6"/>
      <c r="L1348" s="6"/>
    </row>
    <row r="1349" spans="1:12" x14ac:dyDescent="0.2">
      <c r="A1349" s="477"/>
      <c r="B1349" s="135"/>
      <c r="C1349" s="136"/>
      <c r="D1349" s="137"/>
      <c r="E1349" s="138"/>
      <c r="F1349" s="137"/>
      <c r="G1349" s="127"/>
      <c r="H1349" s="143"/>
      <c r="I1349" s="143"/>
      <c r="K1349" s="6"/>
      <c r="L1349" s="6"/>
    </row>
    <row r="1350" spans="1:12" x14ac:dyDescent="0.2">
      <c r="A1350" s="477"/>
      <c r="B1350" s="135"/>
      <c r="C1350" s="136"/>
      <c r="D1350" s="137"/>
      <c r="E1350" s="138"/>
      <c r="F1350" s="137"/>
      <c r="G1350" s="127"/>
      <c r="H1350" s="143"/>
      <c r="I1350" s="143"/>
      <c r="K1350" s="6"/>
      <c r="L1350" s="6"/>
    </row>
    <row r="1351" spans="1:12" x14ac:dyDescent="0.2">
      <c r="A1351" s="477"/>
      <c r="B1351" s="135"/>
      <c r="C1351" s="136"/>
      <c r="D1351" s="137"/>
      <c r="E1351" s="138"/>
      <c r="F1351" s="137"/>
      <c r="G1351" s="127"/>
      <c r="H1351" s="143"/>
      <c r="I1351" s="143"/>
      <c r="K1351" s="6"/>
      <c r="L1351" s="6"/>
    </row>
    <row r="1352" spans="1:12" x14ac:dyDescent="0.2">
      <c r="A1352" s="477"/>
      <c r="B1352" s="135"/>
      <c r="C1352" s="136"/>
      <c r="D1352" s="137"/>
      <c r="E1352" s="138"/>
      <c r="F1352" s="137"/>
      <c r="G1352" s="127"/>
      <c r="H1352" s="143"/>
      <c r="I1352" s="143"/>
      <c r="K1352" s="6"/>
      <c r="L1352" s="6"/>
    </row>
    <row r="1353" spans="1:12" x14ac:dyDescent="0.2">
      <c r="A1353" s="477"/>
      <c r="B1353" s="135"/>
      <c r="C1353" s="136"/>
      <c r="D1353" s="137"/>
      <c r="E1353" s="138"/>
      <c r="F1353" s="137"/>
      <c r="G1353" s="127"/>
      <c r="H1353" s="143"/>
      <c r="I1353" s="143"/>
      <c r="K1353" s="6"/>
      <c r="L1353" s="6"/>
    </row>
    <row r="1354" spans="1:12" x14ac:dyDescent="0.2">
      <c r="A1354" s="477"/>
      <c r="B1354" s="135"/>
      <c r="C1354" s="136"/>
      <c r="D1354" s="137"/>
      <c r="E1354" s="138"/>
      <c r="F1354" s="137"/>
      <c r="G1354" s="127"/>
      <c r="H1354" s="143"/>
      <c r="I1354" s="143"/>
      <c r="K1354" s="6"/>
      <c r="L1354" s="6"/>
    </row>
    <row r="1355" spans="1:12" x14ac:dyDescent="0.2">
      <c r="A1355" s="477"/>
      <c r="B1355" s="135"/>
      <c r="C1355" s="136"/>
      <c r="D1355" s="137"/>
      <c r="E1355" s="138"/>
      <c r="F1355" s="137"/>
      <c r="G1355" s="127"/>
      <c r="H1355" s="143"/>
      <c r="I1355" s="143"/>
      <c r="K1355" s="6"/>
      <c r="L1355" s="6"/>
    </row>
    <row r="1356" spans="1:12" x14ac:dyDescent="0.2">
      <c r="A1356" s="477"/>
      <c r="B1356" s="135"/>
      <c r="C1356" s="136"/>
      <c r="D1356" s="137"/>
      <c r="E1356" s="138"/>
      <c r="F1356" s="137"/>
      <c r="G1356" s="127"/>
      <c r="H1356" s="143"/>
      <c r="I1356" s="143"/>
      <c r="K1356" s="6"/>
      <c r="L1356" s="6"/>
    </row>
    <row r="1357" spans="1:12" x14ac:dyDescent="0.2">
      <c r="A1357" s="477"/>
      <c r="B1357" s="135"/>
      <c r="C1357" s="136"/>
      <c r="D1357" s="137"/>
      <c r="E1357" s="138"/>
      <c r="F1357" s="137"/>
      <c r="G1357" s="127"/>
      <c r="H1357" s="143"/>
      <c r="I1357" s="143"/>
      <c r="K1357" s="6"/>
      <c r="L1357" s="6"/>
    </row>
    <row r="1358" spans="1:12" x14ac:dyDescent="0.2">
      <c r="A1358" s="477"/>
      <c r="B1358" s="135"/>
      <c r="C1358" s="136"/>
      <c r="D1358" s="137"/>
      <c r="E1358" s="138"/>
      <c r="F1358" s="137"/>
      <c r="G1358" s="127"/>
      <c r="H1358" s="143"/>
      <c r="I1358" s="143"/>
      <c r="K1358" s="6"/>
      <c r="L1358" s="6"/>
    </row>
    <row r="1359" spans="1:12" x14ac:dyDescent="0.2">
      <c r="A1359" s="477"/>
      <c r="B1359" s="135"/>
      <c r="C1359" s="136"/>
      <c r="D1359" s="137"/>
      <c r="E1359" s="138"/>
      <c r="F1359" s="137"/>
      <c r="G1359" s="127"/>
      <c r="H1359" s="143"/>
      <c r="I1359" s="143"/>
      <c r="K1359" s="6"/>
      <c r="L1359" s="6"/>
    </row>
    <row r="1360" spans="1:12" x14ac:dyDescent="0.2">
      <c r="A1360" s="477"/>
      <c r="B1360" s="135"/>
      <c r="C1360" s="136"/>
      <c r="D1360" s="137"/>
      <c r="E1360" s="138"/>
      <c r="F1360" s="137"/>
      <c r="G1360" s="127"/>
      <c r="H1360" s="143"/>
      <c r="I1360" s="143"/>
      <c r="K1360" s="6"/>
      <c r="L1360" s="6"/>
    </row>
    <row r="1361" spans="1:12" x14ac:dyDescent="0.2">
      <c r="A1361" s="477"/>
      <c r="B1361" s="135"/>
      <c r="C1361" s="136"/>
      <c r="D1361" s="137"/>
      <c r="E1361" s="138"/>
      <c r="F1361" s="137"/>
      <c r="G1361" s="127"/>
      <c r="H1361" s="143"/>
      <c r="I1361" s="143"/>
      <c r="K1361" s="6"/>
      <c r="L1361" s="6"/>
    </row>
    <row r="1362" spans="1:12" x14ac:dyDescent="0.2">
      <c r="A1362" s="477"/>
      <c r="B1362" s="135"/>
      <c r="C1362" s="136"/>
      <c r="D1362" s="137"/>
      <c r="E1362" s="138"/>
      <c r="F1362" s="137"/>
      <c r="G1362" s="127"/>
      <c r="H1362" s="143"/>
      <c r="I1362" s="143"/>
      <c r="K1362" s="6"/>
      <c r="L1362" s="6"/>
    </row>
    <row r="1363" spans="1:12" x14ac:dyDescent="0.2">
      <c r="A1363" s="477"/>
      <c r="B1363" s="135"/>
      <c r="C1363" s="136"/>
      <c r="D1363" s="137"/>
      <c r="E1363" s="138"/>
      <c r="F1363" s="137"/>
      <c r="G1363" s="127"/>
      <c r="H1363" s="143"/>
      <c r="I1363" s="143"/>
      <c r="K1363" s="6"/>
      <c r="L1363" s="6"/>
    </row>
    <row r="1364" spans="1:12" x14ac:dyDescent="0.2">
      <c r="A1364" s="477"/>
      <c r="B1364" s="135"/>
      <c r="C1364" s="136"/>
      <c r="D1364" s="137"/>
      <c r="E1364" s="138"/>
      <c r="F1364" s="137"/>
      <c r="G1364" s="127"/>
      <c r="H1364" s="143"/>
      <c r="I1364" s="143"/>
      <c r="K1364" s="6"/>
      <c r="L1364" s="6"/>
    </row>
    <row r="1365" spans="1:12" x14ac:dyDescent="0.2">
      <c r="A1365" s="477"/>
      <c r="B1365" s="135"/>
      <c r="C1365" s="136"/>
      <c r="D1365" s="137"/>
      <c r="E1365" s="138"/>
      <c r="F1365" s="137"/>
      <c r="G1365" s="127"/>
      <c r="H1365" s="143"/>
      <c r="I1365" s="143"/>
      <c r="K1365" s="6"/>
      <c r="L1365" s="6"/>
    </row>
    <row r="1366" spans="1:12" x14ac:dyDescent="0.2">
      <c r="A1366" s="477"/>
      <c r="B1366" s="135"/>
      <c r="C1366" s="136"/>
      <c r="D1366" s="137"/>
      <c r="E1366" s="138"/>
      <c r="F1366" s="137"/>
      <c r="G1366" s="127"/>
      <c r="H1366" s="143"/>
      <c r="I1366" s="143"/>
      <c r="K1366" s="6"/>
      <c r="L1366" s="6"/>
    </row>
    <row r="1367" spans="1:12" x14ac:dyDescent="0.2">
      <c r="A1367" s="477"/>
      <c r="B1367" s="135"/>
      <c r="C1367" s="136"/>
      <c r="D1367" s="137"/>
      <c r="E1367" s="138"/>
      <c r="F1367" s="137"/>
      <c r="G1367" s="127"/>
      <c r="H1367" s="143"/>
      <c r="I1367" s="143"/>
      <c r="K1367" s="6"/>
      <c r="L1367" s="6"/>
    </row>
    <row r="1368" spans="1:12" x14ac:dyDescent="0.2">
      <c r="A1368" s="477"/>
      <c r="B1368" s="135"/>
      <c r="C1368" s="136"/>
      <c r="D1368" s="137"/>
      <c r="E1368" s="138"/>
      <c r="F1368" s="137"/>
      <c r="G1368" s="127"/>
      <c r="H1368" s="143"/>
      <c r="I1368" s="143"/>
      <c r="K1368" s="6"/>
      <c r="L1368" s="6"/>
    </row>
    <row r="1369" spans="1:12" x14ac:dyDescent="0.2">
      <c r="A1369" s="477"/>
      <c r="B1369" s="135"/>
      <c r="C1369" s="136"/>
      <c r="D1369" s="137"/>
      <c r="E1369" s="138"/>
      <c r="F1369" s="137"/>
      <c r="G1369" s="127"/>
      <c r="H1369" s="143"/>
      <c r="I1369" s="143"/>
      <c r="K1369" s="6"/>
      <c r="L1369" s="6"/>
    </row>
    <row r="1370" spans="1:12" x14ac:dyDescent="0.2">
      <c r="A1370" s="477"/>
      <c r="B1370" s="135"/>
      <c r="C1370" s="136"/>
      <c r="D1370" s="137"/>
      <c r="E1370" s="138"/>
      <c r="F1370" s="137"/>
      <c r="G1370" s="127"/>
      <c r="H1370" s="143"/>
      <c r="I1370" s="143"/>
      <c r="K1370" s="6"/>
      <c r="L1370" s="6"/>
    </row>
    <row r="1371" spans="1:12" x14ac:dyDescent="0.2">
      <c r="A1371" s="477"/>
      <c r="B1371" s="135"/>
      <c r="C1371" s="136"/>
      <c r="D1371" s="137"/>
      <c r="E1371" s="138"/>
      <c r="F1371" s="137"/>
      <c r="G1371" s="127"/>
      <c r="H1371" s="143"/>
      <c r="I1371" s="143"/>
      <c r="K1371" s="6"/>
      <c r="L1371" s="6"/>
    </row>
    <row r="1372" spans="1:12" x14ac:dyDescent="0.2">
      <c r="A1372" s="477"/>
      <c r="B1372" s="135"/>
      <c r="C1372" s="136"/>
      <c r="D1372" s="137"/>
      <c r="E1372" s="138"/>
      <c r="F1372" s="137"/>
      <c r="G1372" s="127"/>
      <c r="H1372" s="143"/>
      <c r="I1372" s="143"/>
      <c r="K1372" s="6"/>
      <c r="L1372" s="6"/>
    </row>
    <row r="1373" spans="1:12" x14ac:dyDescent="0.2">
      <c r="A1373" s="477"/>
      <c r="B1373" s="135"/>
      <c r="C1373" s="136"/>
      <c r="D1373" s="137"/>
      <c r="E1373" s="138"/>
      <c r="F1373" s="137"/>
      <c r="G1373" s="127"/>
      <c r="H1373" s="143"/>
      <c r="I1373" s="143"/>
      <c r="K1373" s="6"/>
      <c r="L1373" s="6"/>
    </row>
    <row r="1374" spans="1:12" x14ac:dyDescent="0.2">
      <c r="A1374" s="477"/>
      <c r="B1374" s="135"/>
      <c r="C1374" s="136"/>
      <c r="D1374" s="137"/>
      <c r="E1374" s="138"/>
      <c r="F1374" s="137"/>
      <c r="G1374" s="127"/>
      <c r="H1374" s="143"/>
      <c r="I1374" s="143"/>
      <c r="K1374" s="6"/>
      <c r="L1374" s="6"/>
    </row>
    <row r="1375" spans="1:12" x14ac:dyDescent="0.2">
      <c r="A1375" s="477"/>
      <c r="B1375" s="135"/>
      <c r="C1375" s="136"/>
      <c r="D1375" s="137"/>
      <c r="E1375" s="138"/>
      <c r="F1375" s="137"/>
      <c r="G1375" s="127"/>
      <c r="H1375" s="143"/>
      <c r="I1375" s="143"/>
      <c r="K1375" s="6"/>
      <c r="L1375" s="6"/>
    </row>
    <row r="1376" spans="1:12" x14ac:dyDescent="0.2">
      <c r="A1376" s="477"/>
      <c r="B1376" s="135"/>
      <c r="C1376" s="136"/>
      <c r="D1376" s="137"/>
      <c r="E1376" s="138"/>
      <c r="F1376" s="137"/>
      <c r="G1376" s="127"/>
      <c r="H1376" s="143"/>
      <c r="I1376" s="143"/>
      <c r="K1376" s="6"/>
      <c r="L1376" s="6"/>
    </row>
    <row r="1377" spans="1:12" x14ac:dyDescent="0.2">
      <c r="A1377" s="477"/>
      <c r="B1377" s="135"/>
      <c r="C1377" s="136"/>
      <c r="D1377" s="137"/>
      <c r="E1377" s="138"/>
      <c r="F1377" s="137"/>
      <c r="G1377" s="127"/>
      <c r="H1377" s="143"/>
      <c r="I1377" s="143"/>
      <c r="K1377" s="6"/>
      <c r="L1377" s="6"/>
    </row>
    <row r="1378" spans="1:12" x14ac:dyDescent="0.2">
      <c r="A1378" s="477"/>
      <c r="B1378" s="135"/>
      <c r="C1378" s="136"/>
      <c r="D1378" s="137"/>
      <c r="E1378" s="138"/>
      <c r="F1378" s="137"/>
      <c r="G1378" s="127"/>
      <c r="H1378" s="143"/>
      <c r="I1378" s="143"/>
      <c r="K1378" s="6"/>
      <c r="L1378" s="6"/>
    </row>
    <row r="1379" spans="1:12" x14ac:dyDescent="0.2">
      <c r="A1379" s="477"/>
      <c r="B1379" s="135"/>
      <c r="C1379" s="136"/>
      <c r="D1379" s="137"/>
      <c r="E1379" s="138"/>
      <c r="F1379" s="137"/>
      <c r="G1379" s="127"/>
      <c r="H1379" s="143"/>
      <c r="I1379" s="143"/>
      <c r="K1379" s="6"/>
      <c r="L1379" s="6"/>
    </row>
    <row r="1380" spans="1:12" x14ac:dyDescent="0.2">
      <c r="A1380" s="477"/>
      <c r="B1380" s="135"/>
      <c r="C1380" s="136"/>
      <c r="D1380" s="137"/>
      <c r="E1380" s="138"/>
      <c r="F1380" s="137"/>
      <c r="G1380" s="127"/>
      <c r="H1380" s="143"/>
      <c r="I1380" s="143"/>
      <c r="K1380" s="6"/>
      <c r="L1380" s="6"/>
    </row>
    <row r="1381" spans="1:12" x14ac:dyDescent="0.2">
      <c r="A1381" s="477"/>
      <c r="B1381" s="135"/>
      <c r="C1381" s="136"/>
      <c r="D1381" s="137"/>
      <c r="E1381" s="138"/>
      <c r="F1381" s="137"/>
      <c r="G1381" s="127"/>
      <c r="H1381" s="143"/>
      <c r="I1381" s="143"/>
      <c r="K1381" s="6"/>
      <c r="L1381" s="6"/>
    </row>
    <row r="1382" spans="1:12" x14ac:dyDescent="0.2">
      <c r="A1382" s="477"/>
      <c r="B1382" s="135"/>
      <c r="C1382" s="136"/>
      <c r="D1382" s="137"/>
      <c r="E1382" s="138"/>
      <c r="F1382" s="137"/>
      <c r="G1382" s="127"/>
      <c r="H1382" s="143"/>
      <c r="I1382" s="143"/>
      <c r="K1382" s="6"/>
      <c r="L1382" s="6"/>
    </row>
    <row r="1383" spans="1:12" x14ac:dyDescent="0.2">
      <c r="A1383" s="477"/>
      <c r="B1383" s="135"/>
      <c r="C1383" s="136"/>
      <c r="D1383" s="137"/>
      <c r="E1383" s="138"/>
      <c r="F1383" s="137"/>
      <c r="G1383" s="127"/>
      <c r="H1383" s="143"/>
      <c r="I1383" s="143"/>
      <c r="K1383" s="6"/>
      <c r="L1383" s="6"/>
    </row>
    <row r="1384" spans="1:12" x14ac:dyDescent="0.2">
      <c r="A1384" s="477"/>
      <c r="B1384" s="135"/>
      <c r="C1384" s="136"/>
      <c r="D1384" s="137"/>
      <c r="E1384" s="138"/>
      <c r="F1384" s="137"/>
      <c r="G1384" s="127"/>
      <c r="H1384" s="143"/>
      <c r="I1384" s="143"/>
      <c r="K1384" s="6"/>
      <c r="L1384" s="6"/>
    </row>
    <row r="1385" spans="1:12" x14ac:dyDescent="0.2">
      <c r="A1385" s="477"/>
      <c r="B1385" s="135"/>
      <c r="C1385" s="136"/>
      <c r="D1385" s="137"/>
      <c r="E1385" s="138"/>
      <c r="F1385" s="137"/>
      <c r="G1385" s="127"/>
      <c r="H1385" s="143"/>
      <c r="I1385" s="143"/>
      <c r="K1385" s="6"/>
      <c r="L1385" s="6"/>
    </row>
    <row r="1386" spans="1:12" x14ac:dyDescent="0.2">
      <c r="A1386" s="477"/>
      <c r="B1386" s="135"/>
      <c r="C1386" s="136"/>
      <c r="D1386" s="137"/>
      <c r="E1386" s="138"/>
      <c r="F1386" s="137"/>
      <c r="G1386" s="127"/>
      <c r="H1386" s="143"/>
      <c r="I1386" s="143"/>
      <c r="K1386" s="6"/>
      <c r="L1386" s="6"/>
    </row>
    <row r="1387" spans="1:12" x14ac:dyDescent="0.2">
      <c r="A1387" s="477"/>
      <c r="B1387" s="135"/>
      <c r="C1387" s="136"/>
      <c r="D1387" s="137"/>
      <c r="E1387" s="138"/>
      <c r="F1387" s="137"/>
      <c r="G1387" s="127"/>
      <c r="H1387" s="143"/>
      <c r="I1387" s="143"/>
      <c r="K1387" s="6"/>
      <c r="L1387" s="6"/>
    </row>
    <row r="1388" spans="1:12" x14ac:dyDescent="0.2">
      <c r="A1388" s="477"/>
      <c r="B1388" s="135"/>
      <c r="C1388" s="136"/>
      <c r="D1388" s="137"/>
      <c r="E1388" s="138"/>
      <c r="F1388" s="137"/>
      <c r="G1388" s="127"/>
      <c r="H1388" s="143"/>
      <c r="I1388" s="143"/>
      <c r="K1388" s="6"/>
      <c r="L1388" s="6"/>
    </row>
    <row r="1389" spans="1:12" x14ac:dyDescent="0.2">
      <c r="A1389" s="477"/>
      <c r="B1389" s="135"/>
      <c r="C1389" s="136"/>
      <c r="D1389" s="137"/>
      <c r="E1389" s="138"/>
      <c r="F1389" s="137"/>
      <c r="G1389" s="127"/>
      <c r="H1389" s="143"/>
      <c r="I1389" s="143"/>
      <c r="K1389" s="6"/>
      <c r="L1389" s="6"/>
    </row>
    <row r="1390" spans="1:12" x14ac:dyDescent="0.2">
      <c r="A1390" s="477"/>
      <c r="B1390" s="135"/>
      <c r="C1390" s="136"/>
      <c r="D1390" s="137"/>
      <c r="E1390" s="138"/>
      <c r="F1390" s="137"/>
      <c r="G1390" s="127"/>
      <c r="H1390" s="143"/>
      <c r="I1390" s="143"/>
      <c r="K1390" s="6"/>
      <c r="L1390" s="6"/>
    </row>
    <row r="1391" spans="1:12" x14ac:dyDescent="0.2">
      <c r="A1391" s="477"/>
      <c r="B1391" s="135"/>
      <c r="C1391" s="136"/>
      <c r="D1391" s="137"/>
      <c r="E1391" s="138"/>
      <c r="F1391" s="137"/>
      <c r="G1391" s="127"/>
      <c r="H1391" s="143"/>
      <c r="I1391" s="143"/>
      <c r="K1391" s="6"/>
      <c r="L1391" s="6"/>
    </row>
    <row r="1392" spans="1:12" x14ac:dyDescent="0.2">
      <c r="A1392" s="477"/>
      <c r="B1392" s="135"/>
      <c r="C1392" s="136"/>
      <c r="D1392" s="137"/>
      <c r="E1392" s="138"/>
      <c r="F1392" s="137"/>
      <c r="G1392" s="127"/>
      <c r="H1392" s="143"/>
      <c r="I1392" s="143"/>
      <c r="K1392" s="6"/>
      <c r="L1392" s="6"/>
    </row>
    <row r="1393" spans="1:12" x14ac:dyDescent="0.2">
      <c r="A1393" s="477"/>
      <c r="B1393" s="135"/>
      <c r="C1393" s="136"/>
      <c r="D1393" s="137"/>
      <c r="E1393" s="138"/>
      <c r="F1393" s="137"/>
      <c r="G1393" s="127"/>
      <c r="H1393" s="143"/>
      <c r="I1393" s="143"/>
      <c r="K1393" s="6"/>
      <c r="L1393" s="6"/>
    </row>
    <row r="1394" spans="1:12" x14ac:dyDescent="0.2">
      <c r="A1394" s="477"/>
      <c r="B1394" s="135"/>
      <c r="C1394" s="136"/>
      <c r="D1394" s="137"/>
      <c r="E1394" s="138"/>
      <c r="F1394" s="137"/>
      <c r="G1394" s="127"/>
      <c r="H1394" s="143"/>
      <c r="I1394" s="143"/>
      <c r="K1394" s="6"/>
      <c r="L1394" s="6"/>
    </row>
    <row r="1395" spans="1:12" x14ac:dyDescent="0.2">
      <c r="A1395" s="477"/>
      <c r="B1395" s="135"/>
      <c r="C1395" s="136"/>
      <c r="D1395" s="137"/>
      <c r="E1395" s="138"/>
      <c r="F1395" s="137"/>
      <c r="G1395" s="127"/>
      <c r="H1395" s="143"/>
      <c r="I1395" s="143"/>
      <c r="K1395" s="6"/>
      <c r="L1395" s="6"/>
    </row>
    <row r="1396" spans="1:12" x14ac:dyDescent="0.2">
      <c r="A1396" s="477"/>
      <c r="B1396" s="135"/>
      <c r="C1396" s="136"/>
      <c r="D1396" s="137"/>
      <c r="E1396" s="138"/>
      <c r="F1396" s="137"/>
      <c r="G1396" s="127"/>
      <c r="H1396" s="143"/>
      <c r="I1396" s="143"/>
      <c r="K1396" s="6"/>
      <c r="L1396" s="6"/>
    </row>
    <row r="1397" spans="1:12" x14ac:dyDescent="0.2">
      <c r="A1397" s="477"/>
      <c r="B1397" s="135"/>
      <c r="C1397" s="136"/>
      <c r="D1397" s="137"/>
      <c r="E1397" s="138"/>
      <c r="F1397" s="137"/>
      <c r="G1397" s="127"/>
      <c r="H1397" s="143"/>
      <c r="I1397" s="143"/>
      <c r="K1397" s="6"/>
      <c r="L1397" s="6"/>
    </row>
    <row r="1398" spans="1:12" x14ac:dyDescent="0.2">
      <c r="A1398" s="477"/>
      <c r="B1398" s="135"/>
      <c r="C1398" s="136"/>
      <c r="D1398" s="137"/>
      <c r="E1398" s="138"/>
      <c r="F1398" s="137"/>
      <c r="G1398" s="127"/>
      <c r="H1398" s="143"/>
      <c r="I1398" s="143"/>
      <c r="K1398" s="6"/>
      <c r="L1398" s="6"/>
    </row>
    <row r="1399" spans="1:12" x14ac:dyDescent="0.2">
      <c r="A1399" s="477"/>
      <c r="B1399" s="135"/>
      <c r="C1399" s="136"/>
      <c r="D1399" s="137"/>
      <c r="E1399" s="138"/>
      <c r="F1399" s="137"/>
      <c r="G1399" s="127"/>
      <c r="H1399" s="143"/>
      <c r="I1399" s="143"/>
      <c r="K1399" s="6"/>
      <c r="L1399" s="6"/>
    </row>
    <row r="1400" spans="1:12" x14ac:dyDescent="0.2">
      <c r="A1400" s="477"/>
      <c r="B1400" s="135"/>
      <c r="C1400" s="136"/>
      <c r="D1400" s="137"/>
      <c r="E1400" s="138"/>
      <c r="F1400" s="137"/>
      <c r="G1400" s="127"/>
      <c r="H1400" s="143"/>
      <c r="I1400" s="143"/>
      <c r="K1400" s="6"/>
      <c r="L1400" s="6"/>
    </row>
    <row r="1401" spans="1:12" x14ac:dyDescent="0.2">
      <c r="A1401" s="477"/>
      <c r="B1401" s="135"/>
      <c r="C1401" s="136"/>
      <c r="D1401" s="137"/>
      <c r="E1401" s="138"/>
      <c r="F1401" s="137"/>
      <c r="G1401" s="127"/>
      <c r="H1401" s="143"/>
      <c r="I1401" s="143"/>
      <c r="K1401" s="6"/>
      <c r="L1401" s="6"/>
    </row>
    <row r="1402" spans="1:12" x14ac:dyDescent="0.2">
      <c r="A1402" s="477"/>
      <c r="B1402" s="135"/>
      <c r="C1402" s="136"/>
      <c r="D1402" s="137"/>
      <c r="E1402" s="138"/>
      <c r="F1402" s="137"/>
      <c r="G1402" s="127"/>
      <c r="H1402" s="143"/>
      <c r="I1402" s="143"/>
      <c r="K1402" s="6"/>
      <c r="L1402" s="6"/>
    </row>
    <row r="1403" spans="1:12" x14ac:dyDescent="0.2">
      <c r="A1403" s="477"/>
      <c r="B1403" s="135"/>
      <c r="C1403" s="136"/>
      <c r="D1403" s="137"/>
      <c r="E1403" s="138"/>
      <c r="F1403" s="137"/>
      <c r="G1403" s="127"/>
      <c r="H1403" s="143"/>
      <c r="I1403" s="143"/>
      <c r="K1403" s="6"/>
      <c r="L1403" s="6"/>
    </row>
    <row r="1404" spans="1:12" x14ac:dyDescent="0.2">
      <c r="A1404" s="477"/>
      <c r="B1404" s="135"/>
      <c r="C1404" s="136"/>
      <c r="D1404" s="137"/>
      <c r="E1404" s="138"/>
      <c r="F1404" s="137"/>
      <c r="G1404" s="127"/>
      <c r="H1404" s="143"/>
      <c r="I1404" s="143"/>
      <c r="K1404" s="6"/>
      <c r="L1404" s="6"/>
    </row>
    <row r="1405" spans="1:12" x14ac:dyDescent="0.2">
      <c r="A1405" s="477"/>
      <c r="B1405" s="135"/>
      <c r="C1405" s="136"/>
      <c r="D1405" s="137"/>
      <c r="E1405" s="138"/>
      <c r="F1405" s="137"/>
      <c r="G1405" s="127"/>
      <c r="H1405" s="143"/>
      <c r="I1405" s="143"/>
      <c r="K1405" s="6"/>
      <c r="L1405" s="6"/>
    </row>
    <row r="1406" spans="1:12" x14ac:dyDescent="0.2">
      <c r="A1406" s="477"/>
      <c r="B1406" s="135"/>
      <c r="C1406" s="136"/>
      <c r="D1406" s="137"/>
      <c r="E1406" s="138"/>
      <c r="F1406" s="137"/>
      <c r="G1406" s="127"/>
      <c r="H1406" s="143"/>
      <c r="I1406" s="143"/>
      <c r="K1406" s="6"/>
      <c r="L1406" s="6"/>
    </row>
    <row r="1407" spans="1:12" x14ac:dyDescent="0.2">
      <c r="A1407" s="477"/>
      <c r="B1407" s="135"/>
      <c r="C1407" s="136"/>
      <c r="D1407" s="137"/>
      <c r="E1407" s="138"/>
      <c r="F1407" s="137"/>
      <c r="G1407" s="127"/>
      <c r="H1407" s="143"/>
      <c r="I1407" s="143"/>
      <c r="K1407" s="6"/>
      <c r="L1407" s="6"/>
    </row>
    <row r="1408" spans="1:12" x14ac:dyDescent="0.2">
      <c r="A1408" s="477"/>
      <c r="B1408" s="135"/>
      <c r="C1408" s="136"/>
      <c r="D1408" s="137"/>
      <c r="E1408" s="138"/>
      <c r="F1408" s="137"/>
      <c r="G1408" s="127"/>
      <c r="H1408" s="143"/>
      <c r="I1408" s="143"/>
      <c r="K1408" s="6"/>
      <c r="L1408" s="6"/>
    </row>
    <row r="1409" spans="1:12" x14ac:dyDescent="0.2">
      <c r="A1409" s="477"/>
      <c r="B1409" s="135"/>
      <c r="C1409" s="136"/>
      <c r="D1409" s="137"/>
      <c r="E1409" s="138"/>
      <c r="F1409" s="137"/>
      <c r="G1409" s="127"/>
      <c r="H1409" s="143"/>
      <c r="I1409" s="143"/>
      <c r="K1409" s="6"/>
      <c r="L1409" s="6"/>
    </row>
    <row r="1410" spans="1:12" x14ac:dyDescent="0.2">
      <c r="A1410" s="477"/>
      <c r="B1410" s="135"/>
      <c r="C1410" s="136"/>
      <c r="D1410" s="137"/>
      <c r="E1410" s="138"/>
      <c r="F1410" s="137"/>
      <c r="G1410" s="127"/>
      <c r="H1410" s="143"/>
      <c r="I1410" s="143"/>
      <c r="K1410" s="6"/>
      <c r="L1410" s="6"/>
    </row>
    <row r="1411" spans="1:12" x14ac:dyDescent="0.2">
      <c r="A1411" s="477"/>
      <c r="B1411" s="135"/>
      <c r="C1411" s="136"/>
      <c r="D1411" s="137"/>
      <c r="E1411" s="138"/>
      <c r="F1411" s="137"/>
      <c r="G1411" s="127"/>
      <c r="H1411" s="143"/>
      <c r="I1411" s="143"/>
      <c r="K1411" s="6"/>
      <c r="L1411" s="6"/>
    </row>
    <row r="1412" spans="1:12" x14ac:dyDescent="0.2">
      <c r="A1412" s="477"/>
      <c r="B1412" s="135"/>
      <c r="C1412" s="136"/>
      <c r="D1412" s="137"/>
      <c r="E1412" s="138"/>
      <c r="F1412" s="137"/>
      <c r="G1412" s="127"/>
      <c r="H1412" s="143"/>
      <c r="I1412" s="143"/>
      <c r="K1412" s="6"/>
      <c r="L1412" s="6"/>
    </row>
    <row r="1413" spans="1:12" x14ac:dyDescent="0.2">
      <c r="A1413" s="477"/>
      <c r="B1413" s="135"/>
      <c r="C1413" s="136"/>
      <c r="D1413" s="137"/>
      <c r="E1413" s="138"/>
      <c r="F1413" s="137"/>
      <c r="G1413" s="127"/>
      <c r="H1413" s="143"/>
      <c r="I1413" s="143"/>
      <c r="K1413" s="6"/>
      <c r="L1413" s="6"/>
    </row>
    <row r="1414" spans="1:12" x14ac:dyDescent="0.2">
      <c r="A1414" s="477"/>
      <c r="B1414" s="135"/>
      <c r="C1414" s="136"/>
      <c r="D1414" s="137"/>
      <c r="E1414" s="138"/>
      <c r="F1414" s="137"/>
      <c r="G1414" s="127"/>
      <c r="H1414" s="143"/>
      <c r="I1414" s="143"/>
      <c r="K1414" s="6"/>
      <c r="L1414" s="6"/>
    </row>
    <row r="1415" spans="1:12" x14ac:dyDescent="0.2">
      <c r="A1415" s="477"/>
      <c r="B1415" s="135"/>
      <c r="C1415" s="136"/>
      <c r="D1415" s="137"/>
      <c r="E1415" s="138"/>
      <c r="F1415" s="137"/>
      <c r="G1415" s="127"/>
      <c r="H1415" s="143"/>
      <c r="I1415" s="143"/>
      <c r="K1415" s="6"/>
      <c r="L1415" s="6"/>
    </row>
    <row r="1416" spans="1:12" x14ac:dyDescent="0.2">
      <c r="A1416" s="477"/>
      <c r="B1416" s="135"/>
      <c r="C1416" s="136"/>
      <c r="D1416" s="137"/>
      <c r="E1416" s="138"/>
      <c r="F1416" s="137"/>
      <c r="G1416" s="127"/>
      <c r="H1416" s="143"/>
      <c r="I1416" s="143"/>
      <c r="K1416" s="6"/>
      <c r="L1416" s="6"/>
    </row>
    <row r="1417" spans="1:12" x14ac:dyDescent="0.2">
      <c r="A1417" s="477"/>
      <c r="B1417" s="135"/>
      <c r="C1417" s="136"/>
      <c r="D1417" s="137"/>
      <c r="E1417" s="138"/>
      <c r="F1417" s="137"/>
      <c r="G1417" s="127"/>
      <c r="H1417" s="143"/>
      <c r="I1417" s="143"/>
      <c r="K1417" s="6"/>
      <c r="L1417" s="6"/>
    </row>
    <row r="1418" spans="1:12" x14ac:dyDescent="0.2">
      <c r="A1418" s="477"/>
      <c r="B1418" s="135"/>
      <c r="C1418" s="136"/>
      <c r="D1418" s="137"/>
      <c r="E1418" s="138"/>
      <c r="F1418" s="137"/>
      <c r="G1418" s="127"/>
      <c r="H1418" s="143"/>
      <c r="I1418" s="143"/>
      <c r="K1418" s="6"/>
      <c r="L1418" s="6"/>
    </row>
    <row r="1419" spans="1:12" x14ac:dyDescent="0.2">
      <c r="A1419" s="477"/>
      <c r="B1419" s="135"/>
      <c r="C1419" s="136"/>
      <c r="D1419" s="137"/>
      <c r="E1419" s="138"/>
      <c r="F1419" s="137"/>
      <c r="G1419" s="127"/>
      <c r="H1419" s="143"/>
      <c r="I1419" s="143"/>
      <c r="K1419" s="6"/>
      <c r="L1419" s="6"/>
    </row>
    <row r="1420" spans="1:12" x14ac:dyDescent="0.2">
      <c r="A1420" s="477"/>
      <c r="B1420" s="135"/>
      <c r="C1420" s="136"/>
      <c r="D1420" s="137"/>
      <c r="E1420" s="138"/>
      <c r="F1420" s="137"/>
      <c r="G1420" s="127"/>
      <c r="H1420" s="143"/>
      <c r="I1420" s="143"/>
      <c r="K1420" s="6"/>
      <c r="L1420" s="6"/>
    </row>
    <row r="1421" spans="1:12" x14ac:dyDescent="0.2">
      <c r="A1421" s="477"/>
      <c r="B1421" s="135"/>
      <c r="C1421" s="136"/>
      <c r="D1421" s="137"/>
      <c r="E1421" s="138"/>
      <c r="F1421" s="137"/>
      <c r="G1421" s="127"/>
      <c r="H1421" s="143"/>
      <c r="I1421" s="143"/>
      <c r="K1421" s="6"/>
      <c r="L1421" s="6"/>
    </row>
    <row r="1422" spans="1:12" x14ac:dyDescent="0.2">
      <c r="A1422" s="477"/>
      <c r="B1422" s="135"/>
      <c r="C1422" s="136"/>
      <c r="D1422" s="137"/>
      <c r="E1422" s="138"/>
      <c r="F1422" s="137"/>
      <c r="G1422" s="127"/>
      <c r="H1422" s="143"/>
      <c r="I1422" s="143"/>
      <c r="K1422" s="6"/>
      <c r="L1422" s="6"/>
    </row>
    <row r="1423" spans="1:12" x14ac:dyDescent="0.2">
      <c r="A1423" s="477"/>
      <c r="B1423" s="135"/>
      <c r="C1423" s="136"/>
      <c r="D1423" s="137"/>
      <c r="E1423" s="138"/>
      <c r="F1423" s="137"/>
      <c r="G1423" s="127"/>
      <c r="H1423" s="143"/>
      <c r="I1423" s="143"/>
      <c r="K1423" s="6"/>
      <c r="L1423" s="6"/>
    </row>
    <row r="1424" spans="1:12" x14ac:dyDescent="0.2">
      <c r="A1424" s="477"/>
      <c r="B1424" s="135"/>
      <c r="C1424" s="136"/>
      <c r="D1424" s="137"/>
      <c r="E1424" s="138"/>
      <c r="F1424" s="137"/>
      <c r="G1424" s="127"/>
      <c r="H1424" s="143"/>
      <c r="I1424" s="143"/>
      <c r="K1424" s="6"/>
      <c r="L1424" s="6"/>
    </row>
    <row r="1425" spans="1:12" x14ac:dyDescent="0.2">
      <c r="A1425" s="477"/>
      <c r="B1425" s="135"/>
      <c r="C1425" s="136"/>
      <c r="D1425" s="137"/>
      <c r="E1425" s="138"/>
      <c r="F1425" s="137"/>
      <c r="G1425" s="127"/>
      <c r="H1425" s="143"/>
      <c r="I1425" s="143"/>
      <c r="K1425" s="6"/>
      <c r="L1425" s="6"/>
    </row>
    <row r="1426" spans="1:12" x14ac:dyDescent="0.2">
      <c r="A1426" s="477"/>
      <c r="B1426" s="135"/>
      <c r="C1426" s="136"/>
      <c r="D1426" s="137"/>
      <c r="E1426" s="138"/>
      <c r="F1426" s="137"/>
      <c r="G1426" s="127"/>
      <c r="H1426" s="143"/>
      <c r="I1426" s="143"/>
      <c r="K1426" s="6"/>
      <c r="L1426" s="6"/>
    </row>
    <row r="1427" spans="1:12" x14ac:dyDescent="0.2">
      <c r="A1427" s="477"/>
      <c r="B1427" s="135"/>
      <c r="C1427" s="136"/>
      <c r="D1427" s="137"/>
      <c r="E1427" s="138"/>
      <c r="F1427" s="137"/>
      <c r="G1427" s="127"/>
      <c r="H1427" s="143"/>
      <c r="I1427" s="143"/>
      <c r="K1427" s="6"/>
      <c r="L1427" s="6"/>
    </row>
    <row r="1428" spans="1:12" x14ac:dyDescent="0.2">
      <c r="A1428" s="477"/>
      <c r="B1428" s="135"/>
      <c r="C1428" s="136"/>
      <c r="D1428" s="137"/>
      <c r="E1428" s="138"/>
      <c r="F1428" s="137"/>
      <c r="G1428" s="127"/>
      <c r="H1428" s="143"/>
      <c r="I1428" s="143"/>
      <c r="K1428" s="6"/>
      <c r="L1428" s="6"/>
    </row>
    <row r="1429" spans="1:12" x14ac:dyDescent="0.2">
      <c r="A1429" s="477"/>
      <c r="B1429" s="135"/>
      <c r="C1429" s="136"/>
      <c r="D1429" s="137"/>
      <c r="E1429" s="138"/>
      <c r="F1429" s="137"/>
      <c r="G1429" s="127"/>
      <c r="H1429" s="143"/>
      <c r="I1429" s="143"/>
      <c r="K1429" s="6"/>
      <c r="L1429" s="6"/>
    </row>
    <row r="1430" spans="1:12" x14ac:dyDescent="0.2">
      <c r="A1430" s="477"/>
      <c r="B1430" s="135"/>
      <c r="C1430" s="136"/>
      <c r="D1430" s="137"/>
      <c r="E1430" s="138"/>
      <c r="F1430" s="137"/>
      <c r="G1430" s="127"/>
      <c r="H1430" s="143"/>
      <c r="I1430" s="143"/>
      <c r="K1430" s="6"/>
      <c r="L1430" s="6"/>
    </row>
    <row r="1431" spans="1:12" x14ac:dyDescent="0.2">
      <c r="A1431" s="477"/>
      <c r="B1431" s="135"/>
      <c r="C1431" s="136"/>
      <c r="D1431" s="137"/>
      <c r="E1431" s="138"/>
      <c r="F1431" s="137"/>
      <c r="G1431" s="127"/>
      <c r="H1431" s="143"/>
      <c r="I1431" s="143"/>
      <c r="K1431" s="6"/>
      <c r="L1431" s="6"/>
    </row>
    <row r="1432" spans="1:12" x14ac:dyDescent="0.2">
      <c r="A1432" s="477"/>
      <c r="B1432" s="135"/>
      <c r="C1432" s="136"/>
      <c r="D1432" s="137"/>
      <c r="E1432" s="138"/>
      <c r="F1432" s="137"/>
      <c r="G1432" s="127"/>
      <c r="H1432" s="143"/>
      <c r="I1432" s="143"/>
      <c r="K1432" s="6"/>
      <c r="L1432" s="6"/>
    </row>
    <row r="1433" spans="1:12" x14ac:dyDescent="0.2">
      <c r="A1433" s="477"/>
      <c r="B1433" s="135"/>
      <c r="C1433" s="136"/>
      <c r="D1433" s="137"/>
      <c r="E1433" s="138"/>
      <c r="F1433" s="137"/>
      <c r="G1433" s="127"/>
      <c r="H1433" s="143"/>
      <c r="I1433" s="143"/>
      <c r="K1433" s="6"/>
      <c r="L1433" s="6"/>
    </row>
    <row r="1434" spans="1:12" x14ac:dyDescent="0.2">
      <c r="A1434" s="477"/>
      <c r="B1434" s="135"/>
      <c r="C1434" s="136"/>
      <c r="D1434" s="137"/>
      <c r="E1434" s="138"/>
      <c r="F1434" s="137"/>
      <c r="G1434" s="127"/>
      <c r="H1434" s="143"/>
      <c r="I1434" s="143"/>
      <c r="K1434" s="6"/>
      <c r="L1434" s="6"/>
    </row>
    <row r="1435" spans="1:12" x14ac:dyDescent="0.2">
      <c r="A1435" s="477"/>
      <c r="B1435" s="135"/>
      <c r="C1435" s="136"/>
      <c r="D1435" s="137"/>
      <c r="E1435" s="138"/>
      <c r="F1435" s="137"/>
      <c r="G1435" s="127"/>
      <c r="H1435" s="143"/>
      <c r="I1435" s="143"/>
      <c r="K1435" s="6"/>
      <c r="L1435" s="6"/>
    </row>
    <row r="1436" spans="1:12" x14ac:dyDescent="0.2">
      <c r="A1436" s="477"/>
      <c r="B1436" s="135"/>
      <c r="C1436" s="136"/>
      <c r="D1436" s="137"/>
      <c r="E1436" s="138"/>
      <c r="F1436" s="137"/>
      <c r="G1436" s="127"/>
      <c r="H1436" s="143"/>
      <c r="I1436" s="143"/>
      <c r="K1436" s="6"/>
      <c r="L1436" s="6"/>
    </row>
    <row r="1437" spans="1:12" x14ac:dyDescent="0.2">
      <c r="A1437" s="477"/>
      <c r="B1437" s="135"/>
      <c r="C1437" s="136"/>
      <c r="D1437" s="137"/>
      <c r="E1437" s="138"/>
      <c r="F1437" s="137"/>
      <c r="G1437" s="127"/>
      <c r="H1437" s="143"/>
      <c r="I1437" s="143"/>
      <c r="K1437" s="6"/>
      <c r="L1437" s="6"/>
    </row>
    <row r="1438" spans="1:12" x14ac:dyDescent="0.2">
      <c r="A1438" s="477"/>
      <c r="B1438" s="135"/>
      <c r="C1438" s="136"/>
      <c r="D1438" s="137"/>
      <c r="E1438" s="138"/>
      <c r="F1438" s="137"/>
      <c r="G1438" s="127"/>
      <c r="H1438" s="143"/>
      <c r="I1438" s="143"/>
      <c r="K1438" s="6"/>
      <c r="L1438" s="6"/>
    </row>
    <row r="1439" spans="1:12" x14ac:dyDescent="0.2">
      <c r="A1439" s="477"/>
      <c r="B1439" s="135"/>
      <c r="C1439" s="136"/>
      <c r="D1439" s="137"/>
      <c r="E1439" s="138"/>
      <c r="F1439" s="137"/>
      <c r="G1439" s="127"/>
      <c r="H1439" s="143"/>
      <c r="I1439" s="143"/>
      <c r="K1439" s="6"/>
      <c r="L1439" s="6"/>
    </row>
    <row r="1440" spans="1:12" x14ac:dyDescent="0.2">
      <c r="A1440" s="477"/>
      <c r="B1440" s="135"/>
      <c r="C1440" s="136"/>
      <c r="D1440" s="137"/>
      <c r="E1440" s="138"/>
      <c r="F1440" s="137"/>
      <c r="G1440" s="127"/>
      <c r="H1440" s="143"/>
      <c r="I1440" s="143"/>
      <c r="K1440" s="6"/>
      <c r="L1440" s="6"/>
    </row>
    <row r="1441" spans="1:12" x14ac:dyDescent="0.2">
      <c r="A1441" s="477"/>
      <c r="B1441" s="135"/>
      <c r="C1441" s="136"/>
      <c r="D1441" s="137"/>
      <c r="E1441" s="138"/>
      <c r="F1441" s="137"/>
      <c r="G1441" s="127"/>
      <c r="H1441" s="143"/>
      <c r="I1441" s="143"/>
      <c r="K1441" s="6"/>
      <c r="L1441" s="6"/>
    </row>
    <row r="1442" spans="1:12" x14ac:dyDescent="0.2">
      <c r="A1442" s="477"/>
      <c r="B1442" s="135"/>
      <c r="C1442" s="136"/>
      <c r="D1442" s="137"/>
      <c r="E1442" s="138"/>
      <c r="F1442" s="137"/>
      <c r="G1442" s="127"/>
      <c r="H1442" s="143"/>
      <c r="I1442" s="143"/>
      <c r="K1442" s="6"/>
      <c r="L1442" s="6"/>
    </row>
    <row r="1443" spans="1:12" x14ac:dyDescent="0.2">
      <c r="A1443" s="477"/>
      <c r="B1443" s="135"/>
      <c r="C1443" s="136"/>
      <c r="D1443" s="137"/>
      <c r="E1443" s="138"/>
      <c r="F1443" s="137"/>
      <c r="G1443" s="127"/>
      <c r="H1443" s="143"/>
      <c r="I1443" s="143"/>
      <c r="K1443" s="6"/>
      <c r="L1443" s="6"/>
    </row>
    <row r="1444" spans="1:12" x14ac:dyDescent="0.2">
      <c r="A1444" s="477"/>
      <c r="B1444" s="135"/>
      <c r="C1444" s="136"/>
      <c r="D1444" s="137"/>
      <c r="E1444" s="138"/>
      <c r="F1444" s="137"/>
      <c r="G1444" s="127"/>
      <c r="H1444" s="143"/>
      <c r="I1444" s="143"/>
      <c r="K1444" s="6"/>
      <c r="L1444" s="6"/>
    </row>
    <row r="1445" spans="1:12" x14ac:dyDescent="0.2">
      <c r="A1445" s="477"/>
      <c r="B1445" s="135"/>
      <c r="C1445" s="136"/>
      <c r="D1445" s="137"/>
      <c r="E1445" s="138"/>
      <c r="F1445" s="137"/>
      <c r="G1445" s="127"/>
      <c r="H1445" s="143"/>
      <c r="I1445" s="143"/>
      <c r="K1445" s="6"/>
      <c r="L1445" s="6"/>
    </row>
    <row r="1446" spans="1:12" x14ac:dyDescent="0.2">
      <c r="A1446" s="477"/>
      <c r="B1446" s="135"/>
      <c r="C1446" s="136"/>
      <c r="D1446" s="137"/>
      <c r="E1446" s="138"/>
      <c r="F1446" s="137"/>
      <c r="G1446" s="127"/>
      <c r="H1446" s="143"/>
      <c r="I1446" s="143"/>
      <c r="K1446" s="6"/>
      <c r="L1446" s="6"/>
    </row>
    <row r="1447" spans="1:12" x14ac:dyDescent="0.2">
      <c r="A1447" s="477"/>
      <c r="B1447" s="135"/>
      <c r="C1447" s="136"/>
      <c r="D1447" s="137"/>
      <c r="E1447" s="138"/>
      <c r="F1447" s="137"/>
      <c r="G1447" s="127"/>
      <c r="H1447" s="143"/>
      <c r="I1447" s="143"/>
      <c r="K1447" s="6"/>
      <c r="L1447" s="6"/>
    </row>
    <row r="1448" spans="1:12" x14ac:dyDescent="0.2">
      <c r="A1448" s="477"/>
      <c r="B1448" s="135"/>
      <c r="C1448" s="136"/>
      <c r="D1448" s="137"/>
      <c r="E1448" s="138"/>
      <c r="F1448" s="137"/>
      <c r="G1448" s="127"/>
      <c r="H1448" s="143"/>
      <c r="I1448" s="143"/>
      <c r="K1448" s="6"/>
      <c r="L1448" s="6"/>
    </row>
    <row r="1449" spans="1:12" x14ac:dyDescent="0.2">
      <c r="A1449" s="477"/>
      <c r="B1449" s="135"/>
      <c r="C1449" s="136"/>
      <c r="D1449" s="137"/>
      <c r="E1449" s="138"/>
      <c r="F1449" s="137"/>
      <c r="G1449" s="127"/>
      <c r="H1449" s="143"/>
      <c r="I1449" s="143"/>
      <c r="K1449" s="6"/>
      <c r="L1449" s="6"/>
    </row>
    <row r="1450" spans="1:12" x14ac:dyDescent="0.2">
      <c r="A1450" s="477"/>
      <c r="B1450" s="135"/>
      <c r="C1450" s="136"/>
      <c r="D1450" s="137"/>
      <c r="E1450" s="138"/>
      <c r="F1450" s="137"/>
      <c r="G1450" s="127"/>
      <c r="H1450" s="143"/>
      <c r="I1450" s="143"/>
      <c r="K1450" s="6"/>
      <c r="L1450" s="6"/>
    </row>
    <row r="1451" spans="1:12" x14ac:dyDescent="0.2">
      <c r="A1451" s="477"/>
      <c r="B1451" s="135"/>
      <c r="C1451" s="136"/>
      <c r="D1451" s="137"/>
      <c r="E1451" s="138"/>
      <c r="F1451" s="137"/>
      <c r="G1451" s="127"/>
      <c r="H1451" s="143"/>
      <c r="I1451" s="143"/>
      <c r="K1451" s="6"/>
      <c r="L1451" s="6"/>
    </row>
    <row r="1452" spans="1:12" x14ac:dyDescent="0.2">
      <c r="A1452" s="477"/>
      <c r="B1452" s="135"/>
      <c r="C1452" s="136"/>
      <c r="D1452" s="137"/>
      <c r="E1452" s="138"/>
      <c r="F1452" s="137"/>
      <c r="G1452" s="127"/>
      <c r="H1452" s="143"/>
      <c r="I1452" s="143"/>
      <c r="K1452" s="6"/>
      <c r="L1452" s="6"/>
    </row>
    <row r="1453" spans="1:12" x14ac:dyDescent="0.2">
      <c r="A1453" s="477"/>
      <c r="B1453" s="135"/>
      <c r="C1453" s="136"/>
      <c r="D1453" s="137"/>
      <c r="E1453" s="138"/>
      <c r="F1453" s="137"/>
      <c r="G1453" s="127"/>
      <c r="H1453" s="143"/>
      <c r="I1453" s="143"/>
      <c r="K1453" s="6"/>
      <c r="L1453" s="6"/>
    </row>
    <row r="1454" spans="1:12" x14ac:dyDescent="0.2">
      <c r="A1454" s="477"/>
      <c r="B1454" s="135"/>
      <c r="C1454" s="136"/>
      <c r="D1454" s="137"/>
      <c r="E1454" s="138"/>
      <c r="F1454" s="137"/>
      <c r="G1454" s="127"/>
      <c r="H1454" s="143"/>
      <c r="I1454" s="143"/>
      <c r="K1454" s="6"/>
      <c r="L1454" s="6"/>
    </row>
    <row r="1455" spans="1:12" x14ac:dyDescent="0.2">
      <c r="A1455" s="477"/>
      <c r="B1455" s="135"/>
      <c r="C1455" s="136"/>
      <c r="D1455" s="137"/>
      <c r="E1455" s="138"/>
      <c r="F1455" s="137"/>
      <c r="G1455" s="127"/>
      <c r="H1455" s="143"/>
      <c r="I1455" s="143"/>
      <c r="K1455" s="6"/>
      <c r="L1455" s="6"/>
    </row>
    <row r="1456" spans="1:12" x14ac:dyDescent="0.2">
      <c r="A1456" s="477"/>
      <c r="B1456" s="135"/>
      <c r="C1456" s="136"/>
      <c r="D1456" s="137"/>
      <c r="E1456" s="138"/>
      <c r="F1456" s="137"/>
      <c r="G1456" s="127"/>
      <c r="H1456" s="143"/>
      <c r="I1456" s="143"/>
      <c r="K1456" s="6"/>
      <c r="L1456" s="6"/>
    </row>
    <row r="1457" spans="1:12" x14ac:dyDescent="0.2">
      <c r="A1457" s="477"/>
      <c r="B1457" s="135"/>
      <c r="C1457" s="136"/>
      <c r="D1457" s="137"/>
      <c r="E1457" s="138"/>
      <c r="F1457" s="137"/>
      <c r="G1457" s="127"/>
      <c r="H1457" s="143"/>
      <c r="I1457" s="143"/>
      <c r="K1457" s="6"/>
      <c r="L1457" s="6"/>
    </row>
    <row r="1458" spans="1:12" x14ac:dyDescent="0.2">
      <c r="A1458" s="477"/>
      <c r="B1458" s="135"/>
      <c r="C1458" s="136"/>
      <c r="D1458" s="137"/>
      <c r="E1458" s="138"/>
      <c r="F1458" s="137"/>
      <c r="G1458" s="127"/>
      <c r="H1458" s="143"/>
      <c r="I1458" s="143"/>
      <c r="K1458" s="6"/>
      <c r="L1458" s="6"/>
    </row>
    <row r="1459" spans="1:12" x14ac:dyDescent="0.2">
      <c r="A1459" s="477"/>
      <c r="B1459" s="135"/>
      <c r="C1459" s="136"/>
      <c r="D1459" s="137"/>
      <c r="E1459" s="138"/>
      <c r="F1459" s="137"/>
      <c r="G1459" s="127"/>
      <c r="H1459" s="143"/>
      <c r="I1459" s="143"/>
      <c r="K1459" s="6"/>
      <c r="L1459" s="6"/>
    </row>
    <row r="1460" spans="1:12" x14ac:dyDescent="0.2">
      <c r="A1460" s="477"/>
      <c r="B1460" s="135"/>
      <c r="C1460" s="136"/>
      <c r="D1460" s="137"/>
      <c r="E1460" s="138"/>
      <c r="F1460" s="137"/>
      <c r="G1460" s="127"/>
      <c r="H1460" s="143"/>
      <c r="I1460" s="143"/>
      <c r="K1460" s="6"/>
      <c r="L1460" s="6"/>
    </row>
    <row r="1461" spans="1:12" x14ac:dyDescent="0.2">
      <c r="A1461" s="477"/>
      <c r="B1461" s="135"/>
      <c r="C1461" s="136"/>
      <c r="D1461" s="137"/>
      <c r="E1461" s="138"/>
      <c r="F1461" s="137"/>
      <c r="G1461" s="127"/>
      <c r="H1461" s="143"/>
      <c r="I1461" s="143"/>
      <c r="K1461" s="6"/>
      <c r="L1461" s="6"/>
    </row>
    <row r="1462" spans="1:12" x14ac:dyDescent="0.2">
      <c r="A1462" s="477"/>
      <c r="B1462" s="135"/>
      <c r="C1462" s="136"/>
      <c r="D1462" s="137"/>
      <c r="E1462" s="138"/>
      <c r="F1462" s="137"/>
      <c r="G1462" s="127"/>
      <c r="H1462" s="143"/>
      <c r="I1462" s="143"/>
      <c r="K1462" s="6"/>
      <c r="L1462" s="6"/>
    </row>
    <row r="1463" spans="1:12" x14ac:dyDescent="0.2">
      <c r="A1463" s="477"/>
      <c r="B1463" s="135"/>
      <c r="C1463" s="136"/>
      <c r="D1463" s="137"/>
      <c r="E1463" s="138"/>
      <c r="F1463" s="137"/>
      <c r="G1463" s="127"/>
      <c r="H1463" s="143"/>
      <c r="I1463" s="143"/>
      <c r="K1463" s="6"/>
      <c r="L1463" s="6"/>
    </row>
    <row r="1464" spans="1:12" x14ac:dyDescent="0.2">
      <c r="A1464" s="477"/>
      <c r="B1464" s="135"/>
      <c r="C1464" s="136"/>
      <c r="D1464" s="137"/>
      <c r="E1464" s="138"/>
      <c r="F1464" s="137"/>
      <c r="G1464" s="127"/>
      <c r="H1464" s="143"/>
      <c r="I1464" s="143"/>
      <c r="K1464" s="6"/>
      <c r="L1464" s="6"/>
    </row>
    <row r="1465" spans="1:12" x14ac:dyDescent="0.2">
      <c r="A1465" s="477"/>
      <c r="B1465" s="135"/>
      <c r="C1465" s="136"/>
      <c r="D1465" s="137"/>
      <c r="E1465" s="138"/>
      <c r="F1465" s="137"/>
      <c r="G1465" s="127"/>
      <c r="H1465" s="143"/>
      <c r="I1465" s="143"/>
      <c r="K1465" s="6"/>
      <c r="L1465" s="6"/>
    </row>
    <row r="1466" spans="1:12" x14ac:dyDescent="0.2">
      <c r="A1466" s="477"/>
      <c r="B1466" s="135"/>
      <c r="C1466" s="136"/>
      <c r="D1466" s="137"/>
      <c r="E1466" s="138"/>
      <c r="F1466" s="137"/>
      <c r="G1466" s="127"/>
      <c r="H1466" s="143"/>
      <c r="I1466" s="143"/>
      <c r="K1466" s="6"/>
      <c r="L1466" s="6"/>
    </row>
    <row r="1467" spans="1:12" x14ac:dyDescent="0.2">
      <c r="A1467" s="477"/>
      <c r="B1467" s="135"/>
      <c r="C1467" s="136"/>
      <c r="D1467" s="137"/>
      <c r="E1467" s="138"/>
      <c r="F1467" s="137"/>
      <c r="G1467" s="127"/>
      <c r="H1467" s="143"/>
      <c r="I1467" s="143"/>
      <c r="K1467" s="6"/>
      <c r="L1467" s="6"/>
    </row>
    <row r="1468" spans="1:12" x14ac:dyDescent="0.2">
      <c r="A1468" s="477"/>
      <c r="B1468" s="135"/>
      <c r="C1468" s="136"/>
      <c r="D1468" s="137"/>
      <c r="E1468" s="138"/>
      <c r="F1468" s="137"/>
      <c r="G1468" s="127"/>
      <c r="H1468" s="143"/>
      <c r="I1468" s="143"/>
      <c r="K1468" s="6"/>
      <c r="L1468" s="6"/>
    </row>
    <row r="1469" spans="1:12" x14ac:dyDescent="0.2">
      <c r="A1469" s="477"/>
      <c r="B1469" s="135"/>
      <c r="C1469" s="136"/>
      <c r="D1469" s="137"/>
      <c r="E1469" s="138"/>
      <c r="F1469" s="137"/>
      <c r="G1469" s="127"/>
      <c r="H1469" s="143"/>
      <c r="I1469" s="143"/>
      <c r="K1469" s="6"/>
      <c r="L1469" s="6"/>
    </row>
    <row r="1470" spans="1:12" x14ac:dyDescent="0.2">
      <c r="A1470" s="477"/>
      <c r="B1470" s="135"/>
      <c r="C1470" s="136"/>
      <c r="D1470" s="137"/>
      <c r="E1470" s="138"/>
      <c r="F1470" s="137"/>
      <c r="G1470" s="127"/>
      <c r="H1470" s="143"/>
      <c r="I1470" s="143"/>
      <c r="K1470" s="6"/>
      <c r="L1470" s="6"/>
    </row>
    <row r="1471" spans="1:12" x14ac:dyDescent="0.2">
      <c r="A1471" s="477"/>
      <c r="B1471" s="135"/>
      <c r="C1471" s="136"/>
      <c r="D1471" s="137"/>
      <c r="E1471" s="138"/>
      <c r="F1471" s="137"/>
      <c r="G1471" s="127"/>
      <c r="H1471" s="143"/>
      <c r="I1471" s="143"/>
      <c r="K1471" s="6"/>
      <c r="L1471" s="6"/>
    </row>
    <row r="1472" spans="1:12" x14ac:dyDescent="0.2">
      <c r="A1472" s="477"/>
      <c r="B1472" s="135"/>
      <c r="C1472" s="136"/>
      <c r="D1472" s="137"/>
      <c r="E1472" s="138"/>
      <c r="F1472" s="137"/>
      <c r="G1472" s="127"/>
      <c r="H1472" s="143"/>
      <c r="I1472" s="143"/>
      <c r="K1472" s="6"/>
      <c r="L1472" s="6"/>
    </row>
    <row r="1473" spans="1:12" x14ac:dyDescent="0.2">
      <c r="A1473" s="477"/>
      <c r="B1473" s="135"/>
      <c r="C1473" s="136"/>
      <c r="D1473" s="137"/>
      <c r="E1473" s="138"/>
      <c r="F1473" s="137"/>
      <c r="G1473" s="127"/>
      <c r="H1473" s="143"/>
      <c r="I1473" s="143"/>
      <c r="K1473" s="6"/>
      <c r="L1473" s="6"/>
    </row>
    <row r="1474" spans="1:12" x14ac:dyDescent="0.2">
      <c r="A1474" s="477"/>
      <c r="B1474" s="135"/>
      <c r="C1474" s="136"/>
      <c r="D1474" s="137"/>
      <c r="E1474" s="138"/>
      <c r="F1474" s="137"/>
      <c r="G1474" s="127"/>
      <c r="H1474" s="143"/>
      <c r="I1474" s="143"/>
      <c r="K1474" s="6"/>
      <c r="L1474" s="6"/>
    </row>
    <row r="1475" spans="1:12" x14ac:dyDescent="0.2">
      <c r="A1475" s="477"/>
      <c r="B1475" s="135"/>
      <c r="C1475" s="136"/>
      <c r="D1475" s="137"/>
      <c r="E1475" s="138"/>
      <c r="F1475" s="137"/>
      <c r="G1475" s="127"/>
      <c r="H1475" s="143"/>
      <c r="I1475" s="143"/>
      <c r="K1475" s="6"/>
      <c r="L1475" s="6"/>
    </row>
    <row r="1476" spans="1:12" x14ac:dyDescent="0.2">
      <c r="A1476" s="477"/>
      <c r="B1476" s="135"/>
      <c r="C1476" s="136"/>
      <c r="D1476" s="137"/>
      <c r="E1476" s="138"/>
      <c r="F1476" s="137"/>
      <c r="G1476" s="127"/>
      <c r="H1476" s="143"/>
      <c r="I1476" s="143"/>
      <c r="K1476" s="6"/>
      <c r="L1476" s="6"/>
    </row>
    <row r="1477" spans="1:12" x14ac:dyDescent="0.2">
      <c r="A1477" s="477"/>
      <c r="B1477" s="135"/>
      <c r="C1477" s="136"/>
      <c r="D1477" s="137"/>
      <c r="E1477" s="138"/>
      <c r="F1477" s="137"/>
      <c r="G1477" s="127"/>
      <c r="H1477" s="143"/>
      <c r="I1477" s="143"/>
      <c r="K1477" s="6"/>
      <c r="L1477" s="6"/>
    </row>
    <row r="1478" spans="1:12" x14ac:dyDescent="0.2">
      <c r="A1478" s="477"/>
      <c r="B1478" s="135"/>
      <c r="C1478" s="136"/>
      <c r="D1478" s="137"/>
      <c r="E1478" s="138"/>
      <c r="F1478" s="137"/>
      <c r="G1478" s="127"/>
      <c r="H1478" s="143"/>
      <c r="I1478" s="143"/>
      <c r="K1478" s="6"/>
      <c r="L1478" s="6"/>
    </row>
    <row r="1479" spans="1:12" x14ac:dyDescent="0.2">
      <c r="A1479" s="477"/>
      <c r="B1479" s="135"/>
      <c r="C1479" s="136"/>
      <c r="D1479" s="137"/>
      <c r="E1479" s="138"/>
      <c r="F1479" s="137"/>
      <c r="G1479" s="127"/>
      <c r="H1479" s="143"/>
      <c r="I1479" s="143"/>
      <c r="K1479" s="6"/>
      <c r="L1479" s="6"/>
    </row>
    <row r="1480" spans="1:12" x14ac:dyDescent="0.2">
      <c r="A1480" s="477"/>
      <c r="B1480" s="135"/>
      <c r="C1480" s="136"/>
      <c r="D1480" s="137"/>
      <c r="E1480" s="138"/>
      <c r="F1480" s="137"/>
      <c r="G1480" s="127"/>
      <c r="H1480" s="143"/>
      <c r="I1480" s="143"/>
      <c r="K1480" s="6"/>
      <c r="L1480" s="6"/>
    </row>
    <row r="1481" spans="1:12" x14ac:dyDescent="0.2">
      <c r="A1481" s="477"/>
      <c r="B1481" s="135"/>
      <c r="C1481" s="136"/>
      <c r="D1481" s="137"/>
      <c r="E1481" s="138"/>
      <c r="F1481" s="137"/>
      <c r="G1481" s="127"/>
      <c r="H1481" s="143"/>
      <c r="I1481" s="143"/>
      <c r="K1481" s="6"/>
      <c r="L1481" s="6"/>
    </row>
    <row r="1482" spans="1:12" x14ac:dyDescent="0.2">
      <c r="A1482" s="477"/>
      <c r="B1482" s="135"/>
      <c r="C1482" s="136"/>
      <c r="D1482" s="137"/>
      <c r="E1482" s="138"/>
      <c r="F1482" s="137"/>
      <c r="G1482" s="127"/>
      <c r="H1482" s="143"/>
      <c r="I1482" s="143"/>
      <c r="K1482" s="6"/>
      <c r="L1482" s="6"/>
    </row>
    <row r="1483" spans="1:12" x14ac:dyDescent="0.2">
      <c r="A1483" s="477"/>
      <c r="B1483" s="135"/>
      <c r="C1483" s="136"/>
      <c r="D1483" s="137"/>
      <c r="E1483" s="138"/>
      <c r="F1483" s="137"/>
      <c r="G1483" s="127"/>
      <c r="H1483" s="143"/>
      <c r="I1483" s="143"/>
      <c r="K1483" s="6"/>
      <c r="L1483" s="6"/>
    </row>
    <row r="1484" spans="1:12" x14ac:dyDescent="0.2">
      <c r="A1484" s="477"/>
      <c r="B1484" s="135"/>
      <c r="C1484" s="136"/>
      <c r="D1484" s="137"/>
      <c r="E1484" s="138"/>
      <c r="F1484" s="137"/>
      <c r="G1484" s="127"/>
      <c r="H1484" s="143"/>
      <c r="I1484" s="143"/>
      <c r="K1484" s="6"/>
      <c r="L1484" s="6"/>
    </row>
    <row r="1485" spans="1:12" x14ac:dyDescent="0.2">
      <c r="A1485" s="477"/>
      <c r="B1485" s="135"/>
      <c r="C1485" s="136"/>
      <c r="D1485" s="137"/>
      <c r="E1485" s="138"/>
      <c r="F1485" s="137"/>
      <c r="G1485" s="127"/>
      <c r="H1485" s="143"/>
      <c r="I1485" s="143"/>
      <c r="K1485" s="6"/>
      <c r="L1485" s="6"/>
    </row>
    <row r="1486" spans="1:12" x14ac:dyDescent="0.2">
      <c r="A1486" s="477"/>
      <c r="B1486" s="135"/>
      <c r="C1486" s="136"/>
      <c r="D1486" s="137"/>
      <c r="E1486" s="138"/>
      <c r="F1486" s="137"/>
      <c r="G1486" s="127"/>
      <c r="H1486" s="143"/>
      <c r="I1486" s="143"/>
      <c r="K1486" s="6"/>
      <c r="L1486" s="6"/>
    </row>
    <row r="1487" spans="1:12" x14ac:dyDescent="0.2">
      <c r="A1487" s="477"/>
      <c r="B1487" s="135"/>
      <c r="C1487" s="136"/>
      <c r="D1487" s="137"/>
      <c r="E1487" s="138"/>
      <c r="F1487" s="137"/>
      <c r="G1487" s="127"/>
      <c r="H1487" s="143"/>
      <c r="I1487" s="143"/>
      <c r="K1487" s="6"/>
      <c r="L1487" s="6"/>
    </row>
    <row r="1488" spans="1:12" x14ac:dyDescent="0.2">
      <c r="A1488" s="477"/>
      <c r="B1488" s="135"/>
      <c r="C1488" s="136"/>
      <c r="D1488" s="137"/>
      <c r="E1488" s="138"/>
      <c r="F1488" s="137"/>
      <c r="G1488" s="127"/>
      <c r="H1488" s="143"/>
      <c r="I1488" s="143"/>
      <c r="K1488" s="6"/>
      <c r="L1488" s="6"/>
    </row>
    <row r="1489" spans="1:12" x14ac:dyDescent="0.2">
      <c r="A1489" s="477"/>
      <c r="B1489" s="135"/>
      <c r="C1489" s="136"/>
      <c r="D1489" s="137"/>
      <c r="E1489" s="138"/>
      <c r="F1489" s="137"/>
      <c r="G1489" s="127"/>
      <c r="H1489" s="143"/>
      <c r="I1489" s="143"/>
      <c r="K1489" s="6"/>
      <c r="L1489" s="6"/>
    </row>
    <row r="1490" spans="1:12" x14ac:dyDescent="0.2">
      <c r="A1490" s="477"/>
      <c r="B1490" s="135"/>
      <c r="C1490" s="136"/>
      <c r="D1490" s="137"/>
      <c r="E1490" s="138"/>
      <c r="F1490" s="137"/>
      <c r="G1490" s="127"/>
      <c r="H1490" s="143"/>
      <c r="I1490" s="143"/>
      <c r="K1490" s="6"/>
      <c r="L1490" s="6"/>
    </row>
    <row r="1491" spans="1:12" x14ac:dyDescent="0.2">
      <c r="A1491" s="477"/>
      <c r="B1491" s="135"/>
      <c r="C1491" s="136"/>
      <c r="D1491" s="137"/>
      <c r="E1491" s="138"/>
      <c r="F1491" s="137"/>
      <c r="G1491" s="127"/>
      <c r="H1491" s="143"/>
      <c r="I1491" s="143"/>
      <c r="K1491" s="6"/>
      <c r="L1491" s="6"/>
    </row>
    <row r="1492" spans="1:12" x14ac:dyDescent="0.2">
      <c r="A1492" s="477"/>
      <c r="B1492" s="135"/>
      <c r="C1492" s="136"/>
      <c r="D1492" s="137"/>
      <c r="E1492" s="138"/>
      <c r="F1492" s="137"/>
      <c r="G1492" s="127"/>
      <c r="H1492" s="143"/>
      <c r="I1492" s="143"/>
      <c r="K1492" s="6"/>
      <c r="L1492" s="6"/>
    </row>
    <row r="1493" spans="1:12" x14ac:dyDescent="0.2">
      <c r="A1493" s="477"/>
      <c r="B1493" s="135"/>
      <c r="C1493" s="136"/>
      <c r="D1493" s="137"/>
      <c r="E1493" s="138"/>
      <c r="F1493" s="137"/>
      <c r="G1493" s="127"/>
      <c r="H1493" s="143"/>
      <c r="I1493" s="143"/>
      <c r="K1493" s="6"/>
      <c r="L1493" s="6"/>
    </row>
    <row r="1494" spans="1:12" x14ac:dyDescent="0.2">
      <c r="A1494" s="477"/>
      <c r="B1494" s="135"/>
      <c r="C1494" s="136"/>
      <c r="D1494" s="137"/>
      <c r="E1494" s="138"/>
      <c r="F1494" s="137"/>
      <c r="G1494" s="127"/>
      <c r="H1494" s="143"/>
      <c r="I1494" s="143"/>
      <c r="K1494" s="6"/>
      <c r="L1494" s="6"/>
    </row>
    <row r="1495" spans="1:12" x14ac:dyDescent="0.2">
      <c r="A1495" s="477"/>
      <c r="B1495" s="135"/>
      <c r="C1495" s="136"/>
      <c r="D1495" s="137"/>
      <c r="E1495" s="138"/>
      <c r="F1495" s="137"/>
      <c r="G1495" s="127"/>
      <c r="H1495" s="143"/>
      <c r="I1495" s="143"/>
      <c r="K1495" s="6"/>
      <c r="L1495" s="6"/>
    </row>
    <row r="1496" spans="1:12" x14ac:dyDescent="0.2">
      <c r="A1496" s="477"/>
      <c r="B1496" s="135"/>
      <c r="C1496" s="136"/>
      <c r="D1496" s="137"/>
      <c r="E1496" s="138"/>
      <c r="F1496" s="137"/>
      <c r="G1496" s="127"/>
      <c r="H1496" s="143"/>
      <c r="I1496" s="143"/>
      <c r="K1496" s="6"/>
      <c r="L1496" s="6"/>
    </row>
    <row r="1497" spans="1:12" x14ac:dyDescent="0.2">
      <c r="A1497" s="477"/>
      <c r="B1497" s="135"/>
      <c r="C1497" s="136"/>
      <c r="D1497" s="137"/>
      <c r="E1497" s="138"/>
      <c r="F1497" s="137"/>
      <c r="G1497" s="127"/>
      <c r="H1497" s="143"/>
      <c r="I1497" s="143"/>
      <c r="K1497" s="6"/>
      <c r="L1497" s="6"/>
    </row>
    <row r="1498" spans="1:12" ht="15.75" thickBot="1" x14ac:dyDescent="0.25">
      <c r="A1498" s="477"/>
      <c r="B1498" s="135"/>
      <c r="C1498" s="136"/>
      <c r="D1498" s="137"/>
      <c r="E1498" s="138"/>
      <c r="F1498" s="137"/>
      <c r="G1498" s="127"/>
      <c r="H1498" s="143"/>
      <c r="I1498" s="143"/>
      <c r="K1498" s="6"/>
      <c r="L1498" s="6"/>
    </row>
    <row r="1499" spans="1:12" ht="15.75" thickBot="1" x14ac:dyDescent="0.25">
      <c r="A1499" s="477"/>
      <c r="B1499" s="135"/>
      <c r="C1499" s="136"/>
      <c r="D1499" s="137"/>
      <c r="E1499" s="138"/>
      <c r="F1499" s="137"/>
      <c r="G1499" s="127"/>
      <c r="H1499" s="143"/>
      <c r="I1499" s="143"/>
      <c r="K1499" s="51" t="s">
        <v>52</v>
      </c>
      <c r="L1499" s="33"/>
    </row>
    <row r="1500" spans="1:12" x14ac:dyDescent="0.2">
      <c r="A1500" s="477"/>
      <c r="B1500" s="135"/>
      <c r="C1500" s="136"/>
      <c r="D1500" s="137"/>
      <c r="E1500" s="138"/>
      <c r="F1500" s="137"/>
      <c r="G1500" s="127"/>
      <c r="H1500" s="143"/>
      <c r="I1500" s="143"/>
      <c r="K1500" s="48" t="s">
        <v>50</v>
      </c>
      <c r="L1500" s="34">
        <f>IF(H1=K1501,0,1)</f>
        <v>1</v>
      </c>
    </row>
    <row r="1501" spans="1:12" ht="15.75" thickBot="1" x14ac:dyDescent="0.25">
      <c r="A1501" s="477"/>
      <c r="B1501" s="135"/>
      <c r="C1501" s="136"/>
      <c r="D1501" s="137"/>
      <c r="E1501" s="138"/>
      <c r="F1501" s="137"/>
      <c r="G1501" s="127"/>
      <c r="H1501" s="143"/>
      <c r="I1501" s="143"/>
      <c r="K1501" s="49" t="s">
        <v>51</v>
      </c>
      <c r="L1501" s="35"/>
    </row>
    <row r="1502" spans="1:12" x14ac:dyDescent="0.2">
      <c r="A1502" s="477"/>
      <c r="B1502" s="135"/>
      <c r="C1502" s="136"/>
      <c r="D1502" s="137"/>
      <c r="E1502" s="138"/>
      <c r="F1502" s="137"/>
      <c r="G1502" s="127"/>
      <c r="H1502" s="143"/>
      <c r="I1502" s="143"/>
    </row>
    <row r="1503" spans="1:12" x14ac:dyDescent="0.2">
      <c r="A1503" s="477"/>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Xmm87TBC36DjjIEEnTNZ3AYV0FATsfd9IYRbvfdylAKvJ1nb+pJdSNkDuS0gAoDfh6zLOp9wHbBWlT6oKybruQ==" saltValue="Nyw6/WDX3eyrUud6GWTzzQ==" spinCount="100000" sheet="1" objects="1" scenarios="1"/>
  <dataConsolidate/>
  <mergeCells count="3">
    <mergeCell ref="A1:C1"/>
    <mergeCell ref="G3:G4"/>
    <mergeCell ref="A3:F3"/>
  </mergeCells>
  <conditionalFormatting sqref="M5">
    <cfRule type="cellIs" dxfId="34" priority="4" operator="lessThan">
      <formula>0</formula>
    </cfRule>
  </conditionalFormatting>
  <conditionalFormatting sqref="A1">
    <cfRule type="containsText" dxfId="33" priority="3" operator="containsText" text="הזינו">
      <formula>NOT(ISERROR(SEARCH("הזינו",A1)))</formula>
    </cfRule>
  </conditionalFormatting>
  <dataValidations count="7">
    <dataValidation type="decimal" allowBlank="1" showInputMessage="1" showErrorMessage="1" error="נא הזינו ערכים מספריים בלבד!" sqref="H6:H1504 D6:D1504">
      <formula1>-1000000</formula1>
      <formula2>1000000</formula2>
    </dataValidation>
    <dataValidation type="list" allowBlank="1" showInputMessage="1" showErrorMessage="1" errorTitle="חובה לבחור כן/לא" sqref="H1">
      <formula1>$K$1500:$K$1501</formula1>
    </dataValidation>
    <dataValidation allowBlank="1" showInputMessage="1" showErrorMessage="1" promptTitle="כאן לא מקלידים!" prompt="נא הזינו תאריך לתחילת הרישום בדיוק במקום הזה, אבל בגיליון 'חודש א'." sqref="A1 D1"/>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2FF21EE2-C28E-44A1-9AC3-B328E96D8C81}">
            <xm:f>$B6='הוראות שימוש'!$D$88</xm:f>
            <x14:dxf>
              <font>
                <b val="0"/>
                <i val="0"/>
                <color theme="6" tint="-0.24994659260841701"/>
              </font>
            </x14:dxf>
          </x14:cfRule>
          <xm:sqref>C6:F1503 A6:A1503</xm:sqref>
        </x14:conditionalFormatting>
        <x14:conditionalFormatting xmlns:xm="http://schemas.microsoft.com/office/excel/2006/main">
          <x14:cfRule type="cellIs" priority="2" operator="equal" id="{97155967-1796-4431-9C89-3703DC1B5E1A}">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 type="list" allowBlank="1" showInputMessage="1" showErrorMessage="1">
          <x14:formula1>
            <xm:f>'הוראות שימוש'!$D$87:$D$88</xm:f>
          </x14:formula1>
          <xm:sqref>B6:B1503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1516"/>
  <sheetViews>
    <sheetView showZeros="0" rightToLeft="1" workbookViewId="0">
      <pane ySplit="5" topLeftCell="A6" activePane="bottomLeft" state="frozen"/>
      <selection sqref="A1:C1"/>
      <selection pane="bottomLeft" activeCell="A6" sqref="A6"/>
    </sheetView>
  </sheetViews>
  <sheetFormatPr defaultColWidth="0" defaultRowHeight="15" zeroHeight="1" x14ac:dyDescent="0.2"/>
  <cols>
    <col min="1" max="1" width="6.77734375" style="1" bestFit="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44140625" style="1" customWidth="1"/>
    <col min="10" max="10" width="1.109375" style="6" customWidth="1"/>
    <col min="11" max="11" width="16.5546875" style="1" customWidth="1"/>
    <col min="12" max="12" width="10.6640625" style="1" customWidth="1"/>
    <col min="13" max="13" width="10.6640625" style="78"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25" t="str">
        <f>IFERROR(ו!A1:D1+31,"חודש ?")</f>
        <v>חודש ?</v>
      </c>
      <c r="B1" s="625"/>
      <c r="C1" s="625"/>
      <c r="D1" s="122"/>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70">
        <f>SUM(L7:L50)</f>
        <v>0</v>
      </c>
      <c r="M2" s="61">
        <f>SUM(M7:M50)</f>
        <v>0</v>
      </c>
      <c r="N2" s="53">
        <f>SUM(N7:N50)</f>
        <v>0</v>
      </c>
    </row>
    <row r="3" spans="1:14" ht="16.5" customHeight="1" thickBot="1" x14ac:dyDescent="0.3">
      <c r="A3" s="622" t="s">
        <v>64</v>
      </c>
      <c r="B3" s="623"/>
      <c r="C3" s="623"/>
      <c r="D3" s="623"/>
      <c r="E3" s="623"/>
      <c r="F3" s="624"/>
      <c r="G3" s="620" t="s">
        <v>13</v>
      </c>
      <c r="H3" s="139"/>
      <c r="I3" s="139"/>
      <c r="K3" s="37" t="s">
        <v>11</v>
      </c>
      <c r="L3" s="71">
        <f>SUM(L53:L65)</f>
        <v>0</v>
      </c>
      <c r="M3" s="60">
        <f>SUM(M53:M65)</f>
        <v>0</v>
      </c>
      <c r="N3" s="52">
        <f>SUM(N53:N65)</f>
        <v>0</v>
      </c>
    </row>
    <row r="4" spans="1:14" ht="16.5" thickBot="1" x14ac:dyDescent="0.3">
      <c r="A4" s="144" t="s">
        <v>336</v>
      </c>
      <c r="B4" s="145" t="s">
        <v>66</v>
      </c>
      <c r="C4" s="146" t="s">
        <v>47</v>
      </c>
      <c r="D4" s="145" t="s">
        <v>10</v>
      </c>
      <c r="E4" s="147" t="s">
        <v>65</v>
      </c>
      <c r="F4" s="148" t="s">
        <v>49</v>
      </c>
      <c r="G4" s="621"/>
      <c r="H4" s="140"/>
      <c r="I4" s="47"/>
      <c r="K4" s="400" t="s">
        <v>41</v>
      </c>
      <c r="L4" s="401">
        <f>L3-L2</f>
        <v>0</v>
      </c>
      <c r="M4" s="401">
        <f>M3-M2</f>
        <v>0</v>
      </c>
      <c r="N4" s="401">
        <f>N3+N2</f>
        <v>0</v>
      </c>
    </row>
    <row r="5" spans="1:14" ht="6" customHeight="1" thickBot="1" x14ac:dyDescent="0.3">
      <c r="A5" s="128"/>
      <c r="B5" s="129"/>
      <c r="C5" s="47"/>
      <c r="D5" s="47"/>
      <c r="E5" s="120"/>
      <c r="F5" s="47"/>
      <c r="G5" s="47"/>
      <c r="H5" s="140"/>
      <c r="I5" s="47"/>
      <c r="K5" s="32"/>
      <c r="L5" s="72"/>
      <c r="M5" s="32"/>
      <c r="N5" s="54"/>
    </row>
    <row r="6" spans="1:14" ht="15.75" x14ac:dyDescent="0.25">
      <c r="A6" s="134"/>
      <c r="B6" s="135"/>
      <c r="C6" s="136"/>
      <c r="D6" s="137"/>
      <c r="E6" s="138"/>
      <c r="F6" s="137"/>
      <c r="G6" s="127"/>
      <c r="H6" s="141"/>
      <c r="I6" s="142"/>
      <c r="K6" s="42" t="s">
        <v>1</v>
      </c>
      <c r="L6" s="73" t="s">
        <v>45</v>
      </c>
      <c r="M6" s="3" t="s">
        <v>48</v>
      </c>
      <c r="N6" s="55" t="s">
        <v>46</v>
      </c>
    </row>
    <row r="7" spans="1:14" x14ac:dyDescent="0.2">
      <c r="A7" s="134"/>
      <c r="B7" s="135"/>
      <c r="C7" s="136"/>
      <c r="D7" s="137"/>
      <c r="E7" s="138"/>
      <c r="F7" s="137"/>
      <c r="G7" s="127"/>
      <c r="H7" s="141"/>
      <c r="I7" s="142"/>
      <c r="K7" s="93" t="str">
        <f>ו!K7</f>
        <v>משכנתא</v>
      </c>
      <c r="L7" s="110">
        <f>ו!L7</f>
        <v>0</v>
      </c>
      <c r="M7" s="111">
        <f>SUMPRODUCT(($D$6:$D$1503)*($C$6:$C$1503=K7)*($B$6:$B$1503&lt;&gt;'הוראות שימוש'!$D$88))</f>
        <v>0</v>
      </c>
      <c r="N7" s="112">
        <f>ו!N7+$L$1500*(L7-M7)</f>
        <v>0</v>
      </c>
    </row>
    <row r="8" spans="1:14" x14ac:dyDescent="0.2">
      <c r="A8" s="134"/>
      <c r="B8" s="135"/>
      <c r="C8" s="136"/>
      <c r="D8" s="137"/>
      <c r="E8" s="138"/>
      <c r="F8" s="137"/>
      <c r="G8" s="127"/>
      <c r="H8" s="141"/>
      <c r="I8" s="142"/>
      <c r="K8" s="94" t="str">
        <f>ו!K8</f>
        <v>ביטוח משכנתא</v>
      </c>
      <c r="L8" s="113">
        <f>ו!L8</f>
        <v>0</v>
      </c>
      <c r="M8" s="100">
        <f>SUMPRODUCT(($D$6:$D$1503)*($C$6:$C$1503=K8)*($B$6:$B$1503&lt;&gt;'הוראות שימוש'!$D$88))</f>
        <v>0</v>
      </c>
      <c r="N8" s="101">
        <f>ו!N8+$L$1500*(L8-M8)</f>
        <v>0</v>
      </c>
    </row>
    <row r="9" spans="1:14" x14ac:dyDescent="0.2">
      <c r="A9" s="134"/>
      <c r="B9" s="135"/>
      <c r="C9" s="136"/>
      <c r="D9" s="137"/>
      <c r="E9" s="138"/>
      <c r="F9" s="137"/>
      <c r="G9" s="127"/>
      <c r="H9" s="141"/>
      <c r="I9" s="142"/>
      <c r="K9" s="94" t="str">
        <f>ו!K9</f>
        <v>שכר דירה</v>
      </c>
      <c r="L9" s="113">
        <f>ו!L9</f>
        <v>0</v>
      </c>
      <c r="M9" s="100">
        <f>SUMPRODUCT(($D$6:$D$1503)*($C$6:$C$1503=K9)*($B$6:$B$1503&lt;&gt;'הוראות שימוש'!$D$88))</f>
        <v>0</v>
      </c>
      <c r="N9" s="101">
        <f>ו!N9+$L$1500*(L9-M9)</f>
        <v>0</v>
      </c>
    </row>
    <row r="10" spans="1:14" x14ac:dyDescent="0.2">
      <c r="A10" s="134"/>
      <c r="B10" s="135"/>
      <c r="C10" s="136"/>
      <c r="D10" s="137"/>
      <c r="E10" s="138"/>
      <c r="F10" s="137"/>
      <c r="G10" s="127"/>
      <c r="H10" s="141"/>
      <c r="I10" s="142"/>
      <c r="K10" s="94" t="str">
        <f>ו!K10</f>
        <v>מיסי ישוב / ועד בית</v>
      </c>
      <c r="L10" s="113">
        <f>ו!L10</f>
        <v>0</v>
      </c>
      <c r="M10" s="100">
        <f>SUMPRODUCT(($D$6:$D$1503)*($C$6:$C$1503=K10)*($B$6:$B$1503&lt;&gt;'הוראות שימוש'!$D$88))</f>
        <v>0</v>
      </c>
      <c r="N10" s="101">
        <f>ו!N10+$L$1500*(L10-M10)</f>
        <v>0</v>
      </c>
    </row>
    <row r="11" spans="1:14" x14ac:dyDescent="0.2">
      <c r="A11" s="134"/>
      <c r="B11" s="135"/>
      <c r="C11" s="136"/>
      <c r="D11" s="137"/>
      <c r="E11" s="138"/>
      <c r="F11" s="137"/>
      <c r="G11" s="127"/>
      <c r="H11" s="141"/>
      <c r="I11" s="142"/>
      <c r="K11" s="94" t="str">
        <f>ו!K11</f>
        <v>ביטוחים (למעט רכב)</v>
      </c>
      <c r="L11" s="113">
        <f>ו!L11</f>
        <v>0</v>
      </c>
      <c r="M11" s="100">
        <f>SUMPRODUCT(($D$6:$D$1503)*($C$6:$C$1503=K11)*($B$6:$B$1503&lt;&gt;'הוראות שימוש'!$D$88))</f>
        <v>0</v>
      </c>
      <c r="N11" s="101">
        <f>ו!N11+$L$1500*(L11-M11)</f>
        <v>0</v>
      </c>
    </row>
    <row r="12" spans="1:14" x14ac:dyDescent="0.2">
      <c r="A12" s="134"/>
      <c r="B12" s="135"/>
      <c r="C12" s="136"/>
      <c r="D12" s="137"/>
      <c r="E12" s="138"/>
      <c r="F12" s="137"/>
      <c r="G12" s="127"/>
      <c r="H12" s="141"/>
      <c r="I12" s="142"/>
      <c r="K12" s="94" t="str">
        <f>ו!K12</f>
        <v>הוראות קבע לחיסכון</v>
      </c>
      <c r="L12" s="113">
        <f>ו!L12</f>
        <v>0</v>
      </c>
      <c r="M12" s="100">
        <f>SUMPRODUCT(($D$6:$D$1503)*($C$6:$C$1503=K12)*($B$6:$B$1503&lt;&gt;'הוראות שימוש'!$D$88))</f>
        <v>0</v>
      </c>
      <c r="N12" s="101">
        <f>ו!N12+$L$1500*(L12-M12)</f>
        <v>0</v>
      </c>
    </row>
    <row r="13" spans="1:14" x14ac:dyDescent="0.2">
      <c r="A13" s="134"/>
      <c r="B13" s="135"/>
      <c r="C13" s="136"/>
      <c r="D13" s="137"/>
      <c r="E13" s="138"/>
      <c r="F13" s="137"/>
      <c r="G13" s="127"/>
      <c r="H13" s="141"/>
      <c r="I13" s="142"/>
      <c r="K13" s="94" t="str">
        <f>ו!K13</f>
        <v>מנויים</v>
      </c>
      <c r="L13" s="113">
        <f>ו!L13</f>
        <v>0</v>
      </c>
      <c r="M13" s="100">
        <f>SUMPRODUCT(($D$6:$D$1503)*($C$6:$C$1503=K13)*($B$6:$B$1503&lt;&gt;'הוראות שימוש'!$D$88))</f>
        <v>0</v>
      </c>
      <c r="N13" s="101">
        <f>ו!N13+$L$1500*(L13-M13)</f>
        <v>0</v>
      </c>
    </row>
    <row r="14" spans="1:14" x14ac:dyDescent="0.2">
      <c r="A14" s="134"/>
      <c r="B14" s="135"/>
      <c r="C14" s="136"/>
      <c r="D14" s="137"/>
      <c r="E14" s="138"/>
      <c r="F14" s="137"/>
      <c r="G14" s="127"/>
      <c r="H14" s="141"/>
      <c r="I14" s="142"/>
      <c r="K14" s="94" t="str">
        <f>ו!K14</f>
        <v>תרומות בהוראת קבע</v>
      </c>
      <c r="L14" s="113">
        <f>ו!L14</f>
        <v>0</v>
      </c>
      <c r="M14" s="100">
        <f>SUMPRODUCT(($D$6:$D$1503)*($C$6:$C$1503=K14)*($B$6:$B$1503&lt;&gt;'הוראות שימוש'!$D$88))</f>
        <v>0</v>
      </c>
      <c r="N14" s="101">
        <f>ו!N14+$L$1500*(L14-M14)</f>
        <v>0</v>
      </c>
    </row>
    <row r="15" spans="1:14" x14ac:dyDescent="0.2">
      <c r="A15" s="134"/>
      <c r="B15" s="135"/>
      <c r="C15" s="136"/>
      <c r="D15" s="137"/>
      <c r="E15" s="138"/>
      <c r="F15" s="137"/>
      <c r="G15" s="127"/>
      <c r="H15" s="141"/>
      <c r="I15" s="143"/>
      <c r="K15" s="94" t="str">
        <f>ו!K15</f>
        <v>ארנונה / שמירה</v>
      </c>
      <c r="L15" s="113">
        <f>ו!L15</f>
        <v>0</v>
      </c>
      <c r="M15" s="100">
        <f>SUMPRODUCT(($D$6:$D$1503)*($C$6:$C$1503=K15)*($B$6:$B$1503&lt;&gt;'הוראות שימוש'!$D$88))</f>
        <v>0</v>
      </c>
      <c r="N15" s="101">
        <f>ו!N15+$L$1500*(L15-M15)</f>
        <v>0</v>
      </c>
    </row>
    <row r="16" spans="1:14" x14ac:dyDescent="0.2">
      <c r="A16" s="134"/>
      <c r="B16" s="135"/>
      <c r="C16" s="136"/>
      <c r="D16" s="137"/>
      <c r="E16" s="138"/>
      <c r="F16" s="137"/>
      <c r="G16" s="127"/>
      <c r="H16" s="141"/>
      <c r="I16" s="143"/>
      <c r="K16" s="94" t="str">
        <f>ו!K16</f>
        <v>מים וביוב</v>
      </c>
      <c r="L16" s="113">
        <f>ו!L16</f>
        <v>0</v>
      </c>
      <c r="M16" s="100">
        <f>SUMPRODUCT(($D$6:$D$1503)*($C$6:$C$1503=K16)*($B$6:$B$1503&lt;&gt;'הוראות שימוש'!$D$88))</f>
        <v>0</v>
      </c>
      <c r="N16" s="101">
        <f>ו!N16+$L$1500*(L16-M16)</f>
        <v>0</v>
      </c>
    </row>
    <row r="17" spans="1:14" x14ac:dyDescent="0.2">
      <c r="A17" s="134"/>
      <c r="B17" s="135"/>
      <c r="C17" s="136"/>
      <c r="D17" s="137"/>
      <c r="E17" s="138"/>
      <c r="F17" s="137"/>
      <c r="G17" s="127"/>
      <c r="H17" s="141"/>
      <c r="I17" s="143"/>
      <c r="K17" s="94" t="str">
        <f>ו!K17</f>
        <v>חשמל</v>
      </c>
      <c r="L17" s="113">
        <f>ו!L17</f>
        <v>0</v>
      </c>
      <c r="M17" s="100">
        <f>SUMPRODUCT(($D$6:$D$1503)*($C$6:$C$1503=K17)*($B$6:$B$1503&lt;&gt;'הוראות שימוש'!$D$88))</f>
        <v>0</v>
      </c>
      <c r="N17" s="101">
        <f>ו!N17+$L$1500*(L17-M17)</f>
        <v>0</v>
      </c>
    </row>
    <row r="18" spans="1:14" x14ac:dyDescent="0.2">
      <c r="A18" s="134"/>
      <c r="B18" s="135"/>
      <c r="C18" s="136"/>
      <c r="D18" s="137"/>
      <c r="E18" s="138"/>
      <c r="F18" s="137"/>
      <c r="G18" s="127"/>
      <c r="H18" s="141"/>
      <c r="I18" s="143"/>
      <c r="K18" s="94" t="str">
        <f>ו!K18</f>
        <v>גז</v>
      </c>
      <c r="L18" s="113">
        <f>ו!L18</f>
        <v>0</v>
      </c>
      <c r="M18" s="100">
        <f>SUMPRODUCT(($D$6:$D$1503)*($C$6:$C$1503=K18)*($B$6:$B$1503&lt;&gt;'הוראות שימוש'!$D$88))</f>
        <v>0</v>
      </c>
      <c r="N18" s="101">
        <f>ו!N18+$L$1500*(L18-M18)</f>
        <v>0</v>
      </c>
    </row>
    <row r="19" spans="1:14" x14ac:dyDescent="0.2">
      <c r="A19" s="134"/>
      <c r="B19" s="135"/>
      <c r="C19" s="136"/>
      <c r="D19" s="137"/>
      <c r="E19" s="138"/>
      <c r="F19" s="137"/>
      <c r="G19" s="127"/>
      <c r="H19" s="141"/>
      <c r="I19" s="143"/>
      <c r="K19" s="94" t="str">
        <f>ו!K19</f>
        <v>חימום - סולר, נפט</v>
      </c>
      <c r="L19" s="113">
        <f>ו!L19</f>
        <v>0</v>
      </c>
      <c r="M19" s="100">
        <f>SUMPRODUCT(($D$6:$D$1503)*($C$6:$C$1503=K19)*($B$6:$B$1503&lt;&gt;'הוראות שימוש'!$D$88))</f>
        <v>0</v>
      </c>
      <c r="N19" s="101">
        <f>ו!N19+$L$1500*(L19-M19)</f>
        <v>0</v>
      </c>
    </row>
    <row r="20" spans="1:14" x14ac:dyDescent="0.2">
      <c r="A20" s="134"/>
      <c r="B20" s="135"/>
      <c r="C20" s="136"/>
      <c r="D20" s="137"/>
      <c r="E20" s="138"/>
      <c r="F20" s="137"/>
      <c r="G20" s="127"/>
      <c r="H20" s="141"/>
      <c r="I20" s="143"/>
      <c r="K20" s="94" t="str">
        <f>ו!K20</f>
        <v>חינוך</v>
      </c>
      <c r="L20" s="113">
        <f>ו!L20</f>
        <v>0</v>
      </c>
      <c r="M20" s="100">
        <f>SUMPRODUCT(($D$6:$D$1503)*($C$6:$C$1503=K20)*($B$6:$B$1503&lt;&gt;'הוראות שימוש'!$D$88))</f>
        <v>0</v>
      </c>
      <c r="N20" s="101">
        <f>ו!N20+$L$1500*(L20-M20)</f>
        <v>0</v>
      </c>
    </row>
    <row r="21" spans="1:14" x14ac:dyDescent="0.2">
      <c r="A21" s="134"/>
      <c r="B21" s="135"/>
      <c r="C21" s="136"/>
      <c r="D21" s="137"/>
      <c r="E21" s="138"/>
      <c r="F21" s="137"/>
      <c r="G21" s="127"/>
      <c r="H21" s="141"/>
      <c r="I21" s="143"/>
      <c r="K21" s="94" t="str">
        <f>ו!K21</f>
        <v>חוגים, קייטנות ובריכה</v>
      </c>
      <c r="L21" s="113">
        <f>ו!L21</f>
        <v>0</v>
      </c>
      <c r="M21" s="100">
        <f>SUMPRODUCT(($D$6:$D$1503)*($C$6:$C$1503=K21)*($B$6:$B$1503&lt;&gt;'הוראות שימוש'!$D$88))</f>
        <v>0</v>
      </c>
      <c r="N21" s="101">
        <f>ו!N21+$L$1500*(L21-M21)</f>
        <v>0</v>
      </c>
    </row>
    <row r="22" spans="1:14" x14ac:dyDescent="0.2">
      <c r="A22" s="134"/>
      <c r="B22" s="135"/>
      <c r="C22" s="136"/>
      <c r="D22" s="137"/>
      <c r="E22" s="138"/>
      <c r="F22" s="137"/>
      <c r="G22" s="127"/>
      <c r="H22" s="141"/>
      <c r="I22" s="143"/>
      <c r="K22" s="94" t="str">
        <f>ו!K22</f>
        <v>ביטוח רכב + טסט</v>
      </c>
      <c r="L22" s="113">
        <f>ו!L22</f>
        <v>0</v>
      </c>
      <c r="M22" s="100">
        <f>SUMPRODUCT(($D$6:$D$1503)*($C$6:$C$1503=K22)*($B$6:$B$1503&lt;&gt;'הוראות שימוש'!$D$88))</f>
        <v>0</v>
      </c>
      <c r="N22" s="101">
        <f>ו!N22+$L$1500*(L22-M22)</f>
        <v>0</v>
      </c>
    </row>
    <row r="23" spans="1:14" x14ac:dyDescent="0.2">
      <c r="A23" s="134"/>
      <c r="B23" s="135"/>
      <c r="C23" s="136"/>
      <c r="D23" s="137"/>
      <c r="E23" s="138"/>
      <c r="F23" s="137"/>
      <c r="G23" s="127"/>
      <c r="H23" s="141"/>
      <c r="I23" s="143"/>
      <c r="K23" s="94" t="str">
        <f>ו!K23</f>
        <v>תיקוני רכב</v>
      </c>
      <c r="L23" s="113">
        <f>ו!L23</f>
        <v>0</v>
      </c>
      <c r="M23" s="100">
        <f>SUMPRODUCT(($D$6:$D$1503)*($C$6:$C$1503=K23)*($B$6:$B$1503&lt;&gt;'הוראות שימוש'!$D$88))</f>
        <v>0</v>
      </c>
      <c r="N23" s="101">
        <f>ו!N23+$L$1500*(L23-M23)</f>
        <v>0</v>
      </c>
    </row>
    <row r="24" spans="1:14" ht="15" customHeight="1" x14ac:dyDescent="0.2">
      <c r="A24" s="134"/>
      <c r="B24" s="135"/>
      <c r="C24" s="136"/>
      <c r="D24" s="137"/>
      <c r="E24" s="138"/>
      <c r="F24" s="137"/>
      <c r="G24" s="127"/>
      <c r="H24" s="141"/>
      <c r="I24" s="143"/>
      <c r="K24" s="94" t="str">
        <f>ו!K24</f>
        <v>ביגוד והנעלה</v>
      </c>
      <c r="L24" s="113">
        <f>ו!L24</f>
        <v>0</v>
      </c>
      <c r="M24" s="100">
        <f>SUMPRODUCT(($D$6:$D$1503)*($C$6:$C$1503=K24)*($B$6:$B$1503&lt;&gt;'הוראות שימוש'!$D$88))</f>
        <v>0</v>
      </c>
      <c r="N24" s="101">
        <f>ו!N24+$L$1500*(L24-M24)</f>
        <v>0</v>
      </c>
    </row>
    <row r="25" spans="1:14" x14ac:dyDescent="0.2">
      <c r="A25" s="134"/>
      <c r="B25" s="135"/>
      <c r="C25" s="136"/>
      <c r="D25" s="137"/>
      <c r="E25" s="138"/>
      <c r="F25" s="137"/>
      <c r="G25" s="127"/>
      <c r="H25" s="141"/>
      <c r="I25" s="143"/>
      <c r="K25" s="94" t="str">
        <f>ו!K25</f>
        <v>בריאות</v>
      </c>
      <c r="L25" s="113">
        <f>ו!L25</f>
        <v>0</v>
      </c>
      <c r="M25" s="100">
        <f>SUMPRODUCT(($D$6:$D$1503)*($C$6:$C$1503=K25)*($B$6:$B$1503&lt;&gt;'הוראות שימוש'!$D$88))</f>
        <v>0</v>
      </c>
      <c r="N25" s="101">
        <f>ו!N25+$L$1500*(L25-M25)</f>
        <v>0</v>
      </c>
    </row>
    <row r="26" spans="1:14" x14ac:dyDescent="0.2">
      <c r="A26" s="134"/>
      <c r="B26" s="135"/>
      <c r="C26" s="136"/>
      <c r="D26" s="137"/>
      <c r="E26" s="138"/>
      <c r="F26" s="137"/>
      <c r="G26" s="127"/>
      <c r="H26" s="141"/>
      <c r="I26" s="143"/>
      <c r="K26" s="94" t="str">
        <f>ו!K26</f>
        <v>עמלות וריביות בנקים</v>
      </c>
      <c r="L26" s="113">
        <f>ו!L26</f>
        <v>0</v>
      </c>
      <c r="M26" s="100">
        <f>SUMPRODUCT(($D$6:$D$1503)*($C$6:$C$1503=K26)*($B$6:$B$1503&lt;&gt;'הוראות שימוש'!$D$88))</f>
        <v>0</v>
      </c>
      <c r="N26" s="101">
        <f>ו!N26+$L$1500*(L26-M26)</f>
        <v>0</v>
      </c>
    </row>
    <row r="27" spans="1:14" x14ac:dyDescent="0.2">
      <c r="A27" s="134"/>
      <c r="B27" s="135"/>
      <c r="C27" s="136"/>
      <c r="D27" s="137"/>
      <c r="E27" s="138"/>
      <c r="F27" s="137"/>
      <c r="G27" s="127"/>
      <c r="H27" s="141"/>
      <c r="I27" s="143"/>
      <c r="K27" s="94" t="str">
        <f>ו!K27</f>
        <v>טיפולי שיניים</v>
      </c>
      <c r="L27" s="113">
        <f>ו!L27</f>
        <v>0</v>
      </c>
      <c r="M27" s="100">
        <f>SUMPRODUCT(($D$6:$D$1503)*($C$6:$C$1503=K27)*($B$6:$B$1503&lt;&gt;'הוראות שימוש'!$D$88))</f>
        <v>0</v>
      </c>
      <c r="N27" s="101">
        <f>ו!N27+$L$1500*(L27-M27)</f>
        <v>0</v>
      </c>
    </row>
    <row r="28" spans="1:14" x14ac:dyDescent="0.2">
      <c r="A28" s="134"/>
      <c r="B28" s="135"/>
      <c r="C28" s="136"/>
      <c r="D28" s="137"/>
      <c r="E28" s="138"/>
      <c r="F28" s="137"/>
      <c r="G28" s="127"/>
      <c r="H28" s="141"/>
      <c r="I28" s="143"/>
      <c r="K28" s="94" t="str">
        <f>ו!K28</f>
        <v>אופטיקה</v>
      </c>
      <c r="L28" s="113">
        <f>ו!L28</f>
        <v>0</v>
      </c>
      <c r="M28" s="100">
        <f>SUMPRODUCT(($D$6:$D$1503)*($C$6:$C$1503=K28)*($B$6:$B$1503&lt;&gt;'הוראות שימוש'!$D$88))</f>
        <v>0</v>
      </c>
      <c r="N28" s="101">
        <f>ו!N28+$L$1500*(L28-M28)</f>
        <v>0</v>
      </c>
    </row>
    <row r="29" spans="1:14" x14ac:dyDescent="0.2">
      <c r="A29" s="134"/>
      <c r="B29" s="135"/>
      <c r="C29" s="136"/>
      <c r="D29" s="137"/>
      <c r="E29" s="138"/>
      <c r="F29" s="137"/>
      <c r="G29" s="127"/>
      <c r="H29" s="141"/>
      <c r="I29" s="143"/>
      <c r="K29" s="94" t="str">
        <f>ו!K29</f>
        <v>חופשה / טיול</v>
      </c>
      <c r="L29" s="113">
        <f>ו!L29</f>
        <v>0</v>
      </c>
      <c r="M29" s="100">
        <f>SUMPRODUCT(($D$6:$D$1503)*($C$6:$C$1503=K29)*($B$6:$B$1503&lt;&gt;'הוראות שימוש'!$D$88))</f>
        <v>0</v>
      </c>
      <c r="N29" s="101">
        <f>ו!N29+$L$1500*(L29-M29)</f>
        <v>0</v>
      </c>
    </row>
    <row r="30" spans="1:14" x14ac:dyDescent="0.2">
      <c r="A30" s="134"/>
      <c r="B30" s="135"/>
      <c r="C30" s="136"/>
      <c r="D30" s="137"/>
      <c r="E30" s="138"/>
      <c r="F30" s="137"/>
      <c r="G30" s="127"/>
      <c r="H30" s="141"/>
      <c r="I30" s="143"/>
      <c r="K30" s="94" t="str">
        <f>ו!K30</f>
        <v>יהדות / חגים</v>
      </c>
      <c r="L30" s="113">
        <f>ו!L30</f>
        <v>0</v>
      </c>
      <c r="M30" s="100">
        <f>SUMPRODUCT(($D$6:$D$1503)*($C$6:$C$1503=K30)*($B$6:$B$1503&lt;&gt;'הוראות שימוש'!$D$88))</f>
        <v>0</v>
      </c>
      <c r="N30" s="101">
        <f>ו!N30+$L$1500*(L30-M30)</f>
        <v>0</v>
      </c>
    </row>
    <row r="31" spans="1:14" x14ac:dyDescent="0.2">
      <c r="A31" s="134"/>
      <c r="B31" s="135"/>
      <c r="C31" s="136"/>
      <c r="D31" s="137"/>
      <c r="E31" s="138"/>
      <c r="F31" s="137"/>
      <c r="G31" s="127"/>
      <c r="H31" s="141"/>
      <c r="I31" s="143"/>
      <c r="K31" s="94" t="str">
        <f>ו!K31</f>
        <v>מתנות לאירועים ושמחות</v>
      </c>
      <c r="L31" s="113">
        <f>ו!L31</f>
        <v>0</v>
      </c>
      <c r="M31" s="100">
        <f>SUMPRODUCT(($D$6:$D$1503)*($C$6:$C$1503=K31)*($B$6:$B$1503&lt;&gt;'הוראות שימוש'!$D$88))</f>
        <v>0</v>
      </c>
      <c r="N31" s="101">
        <f>ו!N31+$L$1500*(L31-M31)</f>
        <v>0</v>
      </c>
    </row>
    <row r="32" spans="1:14" x14ac:dyDescent="0.2">
      <c r="A32" s="134"/>
      <c r="B32" s="135"/>
      <c r="C32" s="136"/>
      <c r="D32" s="137"/>
      <c r="E32" s="138"/>
      <c r="F32" s="137"/>
      <c r="G32" s="127"/>
      <c r="H32" s="141"/>
      <c r="I32" s="143"/>
      <c r="K32" s="94" t="str">
        <f>ו!K32</f>
        <v>רכישות ושירותים</v>
      </c>
      <c r="L32" s="113">
        <f>ו!L32</f>
        <v>0</v>
      </c>
      <c r="M32" s="100">
        <f>SUMPRODUCT(($D$6:$D$1503)*($C$6:$C$1503=K32)*($B$6:$B$1503&lt;&gt;'הוראות שימוש'!$D$88))</f>
        <v>0</v>
      </c>
      <c r="N32" s="101">
        <f>ו!N32+$L$1500*(L32-M32)</f>
        <v>0</v>
      </c>
    </row>
    <row r="33" spans="1:14" x14ac:dyDescent="0.2">
      <c r="A33" s="134"/>
      <c r="B33" s="135"/>
      <c r="C33" s="136"/>
      <c r="D33" s="137"/>
      <c r="E33" s="138"/>
      <c r="F33" s="137"/>
      <c r="G33" s="127"/>
      <c r="H33" s="141"/>
      <c r="I33" s="143"/>
      <c r="K33" s="94" t="str">
        <f>ו!K33</f>
        <v>תספורת וקוסמטיקה</v>
      </c>
      <c r="L33" s="113">
        <f>ו!L33</f>
        <v>0</v>
      </c>
      <c r="M33" s="100">
        <f>SUMPRODUCT(($D$6:$D$1503)*($C$6:$C$1503=K33)*($B$6:$B$1503&lt;&gt;'הוראות שימוש'!$D$88))</f>
        <v>0</v>
      </c>
      <c r="N33" s="101">
        <f>ו!N33+$L$1500*(L33-M33)</f>
        <v>0</v>
      </c>
    </row>
    <row r="34" spans="1:14" x14ac:dyDescent="0.2">
      <c r="A34" s="134"/>
      <c r="B34" s="135"/>
      <c r="C34" s="136"/>
      <c r="D34" s="137"/>
      <c r="E34" s="138"/>
      <c r="F34" s="137"/>
      <c r="G34" s="127"/>
      <c r="H34" s="141"/>
      <c r="I34" s="143"/>
      <c r="K34" s="94" t="str">
        <f>ו!K34</f>
        <v>ביטוח לאומי (למי שלא עובד)</v>
      </c>
      <c r="L34" s="113">
        <f>ו!L34</f>
        <v>0</v>
      </c>
      <c r="M34" s="100">
        <f>SUMPRODUCT(($D$6:$D$1503)*($C$6:$C$1503=K34)*($B$6:$B$1503&lt;&gt;'הוראות שימוש'!$D$88))</f>
        <v>0</v>
      </c>
      <c r="N34" s="101">
        <f>ו!N34+$L$1500*(L34-M34)</f>
        <v>0</v>
      </c>
    </row>
    <row r="35" spans="1:14" x14ac:dyDescent="0.2">
      <c r="A35" s="134"/>
      <c r="B35" s="135"/>
      <c r="C35" s="136"/>
      <c r="D35" s="137"/>
      <c r="E35" s="138"/>
      <c r="F35" s="137"/>
      <c r="G35" s="127"/>
      <c r="H35" s="141"/>
      <c r="I35" s="143"/>
      <c r="K35" s="94" t="str">
        <f>ו!K35</f>
        <v>מזון</v>
      </c>
      <c r="L35" s="113">
        <f>ו!L35</f>
        <v>0</v>
      </c>
      <c r="M35" s="100">
        <f>SUMPRODUCT(($D$6:$D$1503)*($C$6:$C$1503=K35)*($B$6:$B$1503&lt;&gt;'הוראות שימוש'!$D$88))</f>
        <v>0</v>
      </c>
      <c r="N35" s="101">
        <f>ו!N35+$L$1500*(L35-M35)</f>
        <v>0</v>
      </c>
    </row>
    <row r="36" spans="1:14" x14ac:dyDescent="0.2">
      <c r="A36" s="134"/>
      <c r="B36" s="135"/>
      <c r="C36" s="136"/>
      <c r="D36" s="137"/>
      <c r="E36" s="138"/>
      <c r="F36" s="137"/>
      <c r="G36" s="127"/>
      <c r="H36" s="141"/>
      <c r="I36" s="143"/>
      <c r="K36" s="94" t="str">
        <f>ו!K36</f>
        <v>תחבורה ציבורית</v>
      </c>
      <c r="L36" s="113">
        <f>ו!L36</f>
        <v>0</v>
      </c>
      <c r="M36" s="100">
        <f>SUMPRODUCT(($D$6:$D$1503)*($C$6:$C$1503=K36)*($B$6:$B$1503&lt;&gt;'הוראות שימוש'!$D$88))</f>
        <v>0</v>
      </c>
      <c r="N36" s="101">
        <f>ו!N36+$L$1500*(L36-M36)</f>
        <v>0</v>
      </c>
    </row>
    <row r="37" spans="1:14" x14ac:dyDescent="0.2">
      <c r="A37" s="134"/>
      <c r="B37" s="135"/>
      <c r="C37" s="136"/>
      <c r="D37" s="137"/>
      <c r="E37" s="138"/>
      <c r="F37" s="137"/>
      <c r="G37" s="127"/>
      <c r="H37" s="141"/>
      <c r="I37" s="143"/>
      <c r="K37" s="94" t="str">
        <f>ו!K37</f>
        <v>דלק וחניה</v>
      </c>
      <c r="L37" s="113">
        <f>ו!L37</f>
        <v>0</v>
      </c>
      <c r="M37" s="100">
        <f>SUMPRODUCT(($D$6:$D$1503)*($C$6:$C$1503=K37)*($B$6:$B$1503&lt;&gt;'הוראות שימוש'!$D$88))</f>
        <v>0</v>
      </c>
      <c r="N37" s="101">
        <f>ו!N37+$L$1500*(L37-M37)</f>
        <v>0</v>
      </c>
    </row>
    <row r="38" spans="1:14" x14ac:dyDescent="0.2">
      <c r="A38" s="134"/>
      <c r="B38" s="135"/>
      <c r="C38" s="136"/>
      <c r="D38" s="137"/>
      <c r="E38" s="138"/>
      <c r="F38" s="137"/>
      <c r="G38" s="127"/>
      <c r="H38" s="141"/>
      <c r="I38" s="143"/>
      <c r="K38" s="94" t="str">
        <f>ו!K38</f>
        <v>טלפון נייח</v>
      </c>
      <c r="L38" s="113">
        <f>ו!L38</f>
        <v>0</v>
      </c>
      <c r="M38" s="100">
        <f>SUMPRODUCT(($D$6:$D$1503)*($C$6:$C$1503=K38)*($B$6:$B$1503&lt;&gt;'הוראות שימוש'!$D$88))</f>
        <v>0</v>
      </c>
      <c r="N38" s="101">
        <f>ו!N38+$L$1500*(L38-M38)</f>
        <v>0</v>
      </c>
    </row>
    <row r="39" spans="1:14" x14ac:dyDescent="0.2">
      <c r="A39" s="134"/>
      <c r="B39" s="135"/>
      <c r="C39" s="136"/>
      <c r="D39" s="137"/>
      <c r="E39" s="138"/>
      <c r="F39" s="137"/>
      <c r="G39" s="127"/>
      <c r="H39" s="141"/>
      <c r="I39" s="143"/>
      <c r="K39" s="94" t="str">
        <f>ו!K39</f>
        <v>טלפון נייד</v>
      </c>
      <c r="L39" s="113">
        <f>ו!L39</f>
        <v>0</v>
      </c>
      <c r="M39" s="100">
        <f>SUMPRODUCT(($D$6:$D$1503)*($C$6:$C$1503=K39)*($B$6:$B$1503&lt;&gt;'הוראות שימוש'!$D$88))</f>
        <v>0</v>
      </c>
      <c r="N39" s="101">
        <f>ו!N39+$L$1500*(L39-M39)</f>
        <v>0</v>
      </c>
    </row>
    <row r="40" spans="1:14" x14ac:dyDescent="0.2">
      <c r="A40" s="134"/>
      <c r="B40" s="135"/>
      <c r="C40" s="136"/>
      <c r="D40" s="137"/>
      <c r="E40" s="138"/>
      <c r="F40" s="137"/>
      <c r="G40" s="127"/>
      <c r="H40" s="141"/>
      <c r="I40" s="143"/>
      <c r="K40" s="94" t="str">
        <f>ו!K40</f>
        <v>תיקונים בבית / במכשירים</v>
      </c>
      <c r="L40" s="113">
        <f>ו!L40</f>
        <v>0</v>
      </c>
      <c r="M40" s="100">
        <f>SUMPRODUCT(($D$6:$D$1503)*($C$6:$C$1503=K40)*($B$6:$B$1503&lt;&gt;'הוראות שימוש'!$D$88))</f>
        <v>0</v>
      </c>
      <c r="N40" s="101">
        <f>ו!N40+$L$1500*(L40-M40)</f>
        <v>0</v>
      </c>
    </row>
    <row r="41" spans="1:14" x14ac:dyDescent="0.2">
      <c r="A41" s="134"/>
      <c r="B41" s="135"/>
      <c r="C41" s="136"/>
      <c r="D41" s="137"/>
      <c r="E41" s="138"/>
      <c r="F41" s="137"/>
      <c r="G41" s="127"/>
      <c r="H41" s="141"/>
      <c r="I41" s="143"/>
      <c r="K41" s="94" t="str">
        <f>ו!K41</f>
        <v>עוזרת / שמרטף</v>
      </c>
      <c r="L41" s="113">
        <f>ו!L41</f>
        <v>0</v>
      </c>
      <c r="M41" s="100">
        <f>SUMPRODUCT(($D$6:$D$1503)*($C$6:$C$1503=K41)*($B$6:$B$1503&lt;&gt;'הוראות שימוש'!$D$88))</f>
        <v>0</v>
      </c>
      <c r="N41" s="101">
        <f>ו!N41+$L$1500*(L41-M41)</f>
        <v>0</v>
      </c>
    </row>
    <row r="42" spans="1:14" x14ac:dyDescent="0.2">
      <c r="A42" s="134"/>
      <c r="B42" s="135"/>
      <c r="C42" s="136"/>
      <c r="D42" s="137"/>
      <c r="E42" s="138"/>
      <c r="F42" s="137"/>
      <c r="G42" s="127"/>
      <c r="H42" s="141"/>
      <c r="I42" s="143"/>
      <c r="K42" s="94" t="str">
        <f>ו!K42</f>
        <v>סיגריות</v>
      </c>
      <c r="L42" s="113">
        <f>ו!L42</f>
        <v>0</v>
      </c>
      <c r="M42" s="100">
        <f>SUMPRODUCT(($D$6:$D$1503)*($C$6:$C$1503=K42)*($B$6:$B$1503&lt;&gt;'הוראות שימוש'!$D$88))</f>
        <v>0</v>
      </c>
      <c r="N42" s="101">
        <f>ו!N42+$L$1500*(L42-M42)</f>
        <v>0</v>
      </c>
    </row>
    <row r="43" spans="1:14" x14ac:dyDescent="0.2">
      <c r="A43" s="134"/>
      <c r="B43" s="135"/>
      <c r="C43" s="136"/>
      <c r="D43" s="137"/>
      <c r="E43" s="138"/>
      <c r="F43" s="137"/>
      <c r="G43" s="127"/>
      <c r="H43" s="141"/>
      <c r="I43" s="143"/>
      <c r="K43" s="94" t="str">
        <f>ו!K43</f>
        <v>דברים נוספים</v>
      </c>
      <c r="L43" s="113">
        <f>ו!L43</f>
        <v>0</v>
      </c>
      <c r="M43" s="100">
        <f>SUMPRODUCT(($D$6:$D$1503)*($C$6:$C$1503=K43)*($B$6:$B$1503&lt;&gt;'הוראות שימוש'!$D$88))</f>
        <v>0</v>
      </c>
      <c r="N43" s="101">
        <f>ו!N43+$L$1500*(L43-M43)</f>
        <v>0</v>
      </c>
    </row>
    <row r="44" spans="1:14" x14ac:dyDescent="0.2">
      <c r="A44" s="134"/>
      <c r="B44" s="135"/>
      <c r="C44" s="136"/>
      <c r="D44" s="137"/>
      <c r="E44" s="138"/>
      <c r="F44" s="137"/>
      <c r="G44" s="127"/>
      <c r="H44" s="141"/>
      <c r="I44" s="143"/>
      <c r="J44" s="6" t="s">
        <v>42</v>
      </c>
      <c r="K44" s="94" t="str">
        <f>ו!K44</f>
        <v>הוצאות - מותאם אישית1</v>
      </c>
      <c r="L44" s="113">
        <f>ו!L44</f>
        <v>0</v>
      </c>
      <c r="M44" s="100">
        <f>SUMPRODUCT(($D$6:$D$1503)*($C$6:$C$1503=K44)*($B$6:$B$1503&lt;&gt;'הוראות שימוש'!$D$88))</f>
        <v>0</v>
      </c>
      <c r="N44" s="101">
        <f>ו!N44+$L$1500*(L44-M44)</f>
        <v>0</v>
      </c>
    </row>
    <row r="45" spans="1:14" x14ac:dyDescent="0.2">
      <c r="A45" s="134"/>
      <c r="B45" s="135"/>
      <c r="C45" s="136"/>
      <c r="D45" s="137"/>
      <c r="E45" s="138"/>
      <c r="F45" s="137"/>
      <c r="G45" s="127"/>
      <c r="H45" s="141"/>
      <c r="I45" s="143"/>
      <c r="K45" s="94" t="str">
        <f>ו!K45</f>
        <v>הוצאות - מותאם אישית2</v>
      </c>
      <c r="L45" s="113">
        <f>ו!L45</f>
        <v>0</v>
      </c>
      <c r="M45" s="100">
        <f>SUMPRODUCT(($D$6:$D$1503)*($C$6:$C$1503=K45)*($B$6:$B$1503&lt;&gt;'הוראות שימוש'!$D$88))</f>
        <v>0</v>
      </c>
      <c r="N45" s="101">
        <f>ו!N45+$L$1500*(L45-M45)</f>
        <v>0</v>
      </c>
    </row>
    <row r="46" spans="1:14" x14ac:dyDescent="0.2">
      <c r="A46" s="134"/>
      <c r="B46" s="135"/>
      <c r="C46" s="136"/>
      <c r="D46" s="137"/>
      <c r="E46" s="138"/>
      <c r="F46" s="137"/>
      <c r="G46" s="127"/>
      <c r="H46" s="141"/>
      <c r="I46" s="143"/>
      <c r="K46" s="94" t="str">
        <f>ו!K46</f>
        <v>הוצאות - מותאם אישית3</v>
      </c>
      <c r="L46" s="113">
        <f>ו!L46</f>
        <v>0</v>
      </c>
      <c r="M46" s="100">
        <f>SUMPRODUCT(($D$6:$D$1503)*($C$6:$C$1503=K46)*($B$6:$B$1503&lt;&gt;'הוראות שימוש'!$D$88))</f>
        <v>0</v>
      </c>
      <c r="N46" s="101">
        <f>ו!N46+$L$1500*(L46-M46)</f>
        <v>0</v>
      </c>
    </row>
    <row r="47" spans="1:14" x14ac:dyDescent="0.2">
      <c r="A47" s="134"/>
      <c r="B47" s="135"/>
      <c r="C47" s="136"/>
      <c r="D47" s="137"/>
      <c r="E47" s="138"/>
      <c r="F47" s="137"/>
      <c r="G47" s="127"/>
      <c r="H47" s="141"/>
      <c r="I47" s="143"/>
      <c r="K47" s="94" t="str">
        <f>ו!K47</f>
        <v>הוצאות - מותאם אישית4</v>
      </c>
      <c r="L47" s="113">
        <f>ו!L47</f>
        <v>0</v>
      </c>
      <c r="M47" s="100">
        <f>SUMPRODUCT(($D$6:$D$1503)*($C$6:$C$1503=K47)*($B$6:$B$1503&lt;&gt;'הוראות שימוש'!$D$88))</f>
        <v>0</v>
      </c>
      <c r="N47" s="101">
        <f>ו!N47+$L$1500*(L47-M47)</f>
        <v>0</v>
      </c>
    </row>
    <row r="48" spans="1:14" x14ac:dyDescent="0.2">
      <c r="A48" s="134"/>
      <c r="B48" s="135"/>
      <c r="C48" s="136"/>
      <c r="D48" s="137"/>
      <c r="E48" s="138"/>
      <c r="F48" s="137"/>
      <c r="G48" s="127"/>
      <c r="H48" s="141"/>
      <c r="I48" s="143"/>
      <c r="K48" s="94" t="str">
        <f>ו!K48</f>
        <v>הוצאות - מותאם אישית5</v>
      </c>
      <c r="L48" s="113">
        <f>ו!L48</f>
        <v>0</v>
      </c>
      <c r="M48" s="100">
        <f>SUMPRODUCT(($D$6:$D$1503)*($C$6:$C$1503=K48)*($B$6:$B$1503&lt;&gt;'הוראות שימוש'!$D$88))</f>
        <v>0</v>
      </c>
      <c r="N48" s="101">
        <f>ו!N48+$L$1500*(L48-M48)</f>
        <v>0</v>
      </c>
    </row>
    <row r="49" spans="1:14" x14ac:dyDescent="0.2">
      <c r="A49" s="134"/>
      <c r="B49" s="135"/>
      <c r="C49" s="136"/>
      <c r="D49" s="137"/>
      <c r="E49" s="138"/>
      <c r="F49" s="137"/>
      <c r="G49" s="127"/>
      <c r="H49" s="141"/>
      <c r="I49" s="143"/>
      <c r="K49" s="94" t="str">
        <f>ו!K49</f>
        <v>הוצאות - מותאם אישית6</v>
      </c>
      <c r="L49" s="113">
        <f>ו!L49</f>
        <v>0</v>
      </c>
      <c r="M49" s="100">
        <f>SUMPRODUCT(($D$6:$D$1503)*($C$6:$C$1503=K49)*($B$6:$B$1503&lt;&gt;'הוראות שימוש'!$D$88))</f>
        <v>0</v>
      </c>
      <c r="N49" s="101">
        <f>ו!N49+$L$1500*(L49-M49)</f>
        <v>0</v>
      </c>
    </row>
    <row r="50" spans="1:14" ht="15.75" thickBot="1" x14ac:dyDescent="0.25">
      <c r="A50" s="134"/>
      <c r="B50" s="135"/>
      <c r="C50" s="136"/>
      <c r="D50" s="137"/>
      <c r="E50" s="138"/>
      <c r="F50" s="137"/>
      <c r="G50" s="127"/>
      <c r="H50" s="141"/>
      <c r="I50" s="143"/>
      <c r="K50" s="44" t="str">
        <f>ו!K50</f>
        <v>החזרי חובות</v>
      </c>
      <c r="L50" s="74">
        <f>ו!L50</f>
        <v>0</v>
      </c>
      <c r="M50" s="4">
        <f>SUMPRODUCT(($D$6:$D$1503)*($C$6:$C$1503=K50)*($B$6:$B$1503&lt;&gt;'הוראות שימוש'!$D$88))</f>
        <v>0</v>
      </c>
      <c r="N50" s="56">
        <f>ו!N50+$L$1500*(L50-M50)</f>
        <v>0</v>
      </c>
    </row>
    <row r="51" spans="1:14" ht="16.5" thickBot="1" x14ac:dyDescent="0.3">
      <c r="A51" s="134"/>
      <c r="B51" s="135"/>
      <c r="C51" s="136"/>
      <c r="D51" s="137"/>
      <c r="E51" s="138"/>
      <c r="F51" s="137"/>
      <c r="G51" s="127"/>
      <c r="H51" s="141"/>
      <c r="I51" s="143"/>
      <c r="K51" s="41"/>
      <c r="L51" s="75"/>
      <c r="M51" s="41"/>
      <c r="N51" s="57"/>
    </row>
    <row r="52" spans="1:14" ht="15.75" x14ac:dyDescent="0.25">
      <c r="A52" s="134"/>
      <c r="B52" s="135"/>
      <c r="C52" s="136"/>
      <c r="D52" s="137"/>
      <c r="E52" s="138"/>
      <c r="F52" s="137"/>
      <c r="G52" s="127"/>
      <c r="H52" s="141"/>
      <c r="I52" s="143"/>
      <c r="J52" s="116"/>
      <c r="K52" s="45" t="s">
        <v>0</v>
      </c>
      <c r="L52" s="76" t="s">
        <v>45</v>
      </c>
      <c r="M52" s="30" t="s">
        <v>48</v>
      </c>
      <c r="N52" s="58" t="s">
        <v>46</v>
      </c>
    </row>
    <row r="53" spans="1:14" x14ac:dyDescent="0.2">
      <c r="A53" s="134"/>
      <c r="B53" s="135"/>
      <c r="C53" s="136"/>
      <c r="D53" s="137"/>
      <c r="E53" s="138"/>
      <c r="F53" s="137"/>
      <c r="G53" s="127"/>
      <c r="H53" s="141"/>
      <c r="I53" s="143"/>
      <c r="K53" s="102" t="str">
        <f>ו!K53</f>
        <v>שכר עבודה 1</v>
      </c>
      <c r="L53" s="114">
        <f>ו!L53</f>
        <v>0</v>
      </c>
      <c r="M53" s="104">
        <f>SUMPRODUCT(($D$6:$D$1503)*($C$6:$C$1503=K53)*($B$6:$B$1503='הוראות שימוש'!$D$88))</f>
        <v>0</v>
      </c>
      <c r="N53" s="104">
        <f>ו!N53+$L$1500*(M53-L53)</f>
        <v>0</v>
      </c>
    </row>
    <row r="54" spans="1:14" x14ac:dyDescent="0.2">
      <c r="A54" s="134"/>
      <c r="B54" s="135"/>
      <c r="C54" s="136"/>
      <c r="D54" s="137"/>
      <c r="E54" s="138"/>
      <c r="F54" s="137"/>
      <c r="G54" s="127"/>
      <c r="H54" s="141"/>
      <c r="I54" s="143"/>
      <c r="K54" s="106" t="str">
        <f>ו!K54</f>
        <v>שכר עבודה 2</v>
      </c>
      <c r="L54" s="115">
        <f>ו!L54</f>
        <v>0</v>
      </c>
      <c r="M54" s="108">
        <f>SUMPRODUCT(($D$6:$D$1503)*($C$6:$C$1503=K54)*($B$6:$B$1503='הוראות שימוש'!$D$88))</f>
        <v>0</v>
      </c>
      <c r="N54" s="109">
        <f>ו!N54+$L$1500*(M54-L54)</f>
        <v>0</v>
      </c>
    </row>
    <row r="55" spans="1:14" x14ac:dyDescent="0.2">
      <c r="A55" s="134"/>
      <c r="B55" s="135"/>
      <c r="C55" s="136"/>
      <c r="D55" s="137"/>
      <c r="E55" s="138"/>
      <c r="F55" s="137"/>
      <c r="G55" s="127"/>
      <c r="H55" s="141"/>
      <c r="I55" s="143"/>
      <c r="K55" s="106" t="str">
        <f>ו!K55</f>
        <v>שכר עבודה 3</v>
      </c>
      <c r="L55" s="115">
        <f>ו!L55</f>
        <v>0</v>
      </c>
      <c r="M55" s="108">
        <f>SUMPRODUCT(($D$6:$D$1503)*($C$6:$C$1503=K55)*($B$6:$B$1503='הוראות שימוש'!$D$88))</f>
        <v>0</v>
      </c>
      <c r="N55" s="109">
        <f>ו!N55+$L$1500*(M55-L55)</f>
        <v>0</v>
      </c>
    </row>
    <row r="56" spans="1:14" x14ac:dyDescent="0.2">
      <c r="A56" s="134"/>
      <c r="B56" s="135"/>
      <c r="C56" s="136"/>
      <c r="D56" s="137"/>
      <c r="E56" s="138"/>
      <c r="F56" s="137"/>
      <c r="G56" s="127"/>
      <c r="H56" s="141"/>
      <c r="I56" s="143"/>
      <c r="K56" s="106" t="str">
        <f>ו!K56</f>
        <v>שכר עבודה 4</v>
      </c>
      <c r="L56" s="115">
        <f>ו!L56</f>
        <v>0</v>
      </c>
      <c r="M56" s="108">
        <f>SUMPRODUCT(($D$6:$D$1503)*($C$6:$C$1503=K56)*($B$6:$B$1503='הוראות שימוש'!$D$88))</f>
        <v>0</v>
      </c>
      <c r="N56" s="109">
        <f>ו!N56+$L$1500*(M56-L56)</f>
        <v>0</v>
      </c>
    </row>
    <row r="57" spans="1:14" x14ac:dyDescent="0.2">
      <c r="A57" s="134"/>
      <c r="B57" s="135"/>
      <c r="C57" s="136"/>
      <c r="D57" s="137"/>
      <c r="E57" s="138"/>
      <c r="F57" s="137"/>
      <c r="G57" s="127"/>
      <c r="H57" s="141"/>
      <c r="I57" s="143"/>
      <c r="K57" s="106" t="str">
        <f>ו!K57</f>
        <v>קצבת ילדים</v>
      </c>
      <c r="L57" s="115">
        <f>ו!L57</f>
        <v>0</v>
      </c>
      <c r="M57" s="108">
        <f>SUMPRODUCT(($D$6:$D$1503)*($C$6:$C$1503=K57)*($B$6:$B$1503='הוראות שימוש'!$D$88))</f>
        <v>0</v>
      </c>
      <c r="N57" s="109">
        <f>ו!N57+$L$1500*(M57-L57)</f>
        <v>0</v>
      </c>
    </row>
    <row r="58" spans="1:14" x14ac:dyDescent="0.2">
      <c r="A58" s="134"/>
      <c r="B58" s="135"/>
      <c r="C58" s="136"/>
      <c r="D58" s="137"/>
      <c r="E58" s="138"/>
      <c r="F58" s="137"/>
      <c r="G58" s="127"/>
      <c r="H58" s="141"/>
      <c r="I58" s="143"/>
      <c r="K58" s="106" t="str">
        <f>ו!K58</f>
        <v>קצבאות נוספות</v>
      </c>
      <c r="L58" s="115">
        <f>ו!L58</f>
        <v>0</v>
      </c>
      <c r="M58" s="108">
        <f>SUMPRODUCT(($D$6:$D$1503)*($C$6:$C$1503=K58)*($B$6:$B$1503='הוראות שימוש'!$D$88))</f>
        <v>0</v>
      </c>
      <c r="N58" s="109">
        <f>ו!N58+$L$1500*(M58-L58)</f>
        <v>0</v>
      </c>
    </row>
    <row r="59" spans="1:14" x14ac:dyDescent="0.2">
      <c r="A59" s="134"/>
      <c r="B59" s="135"/>
      <c r="C59" s="136"/>
      <c r="D59" s="137"/>
      <c r="E59" s="138"/>
      <c r="F59" s="137"/>
      <c r="G59" s="127"/>
      <c r="H59" s="141"/>
      <c r="I59" s="143"/>
      <c r="K59" s="106" t="str">
        <f>ו!K59</f>
        <v>סיוע בשכר דירה</v>
      </c>
      <c r="L59" s="115">
        <f>ו!L59</f>
        <v>0</v>
      </c>
      <c r="M59" s="108">
        <f>SUMPRODUCT(($D$6:$D$1503)*($C$6:$C$1503=K59)*($B$6:$B$1503='הוראות שימוש'!$D$88))</f>
        <v>0</v>
      </c>
      <c r="N59" s="109">
        <f>ו!N59+$L$1500*(M59-L59)</f>
        <v>0</v>
      </c>
    </row>
    <row r="60" spans="1:14" x14ac:dyDescent="0.2">
      <c r="A60" s="134"/>
      <c r="B60" s="135"/>
      <c r="C60" s="136"/>
      <c r="D60" s="137"/>
      <c r="E60" s="138"/>
      <c r="F60" s="137"/>
      <c r="G60" s="127"/>
      <c r="H60" s="141"/>
      <c r="I60" s="143"/>
      <c r="K60" s="106" t="str">
        <f>ו!K60</f>
        <v>מזונות</v>
      </c>
      <c r="L60" s="115">
        <f>ו!L60</f>
        <v>0</v>
      </c>
      <c r="M60" s="108">
        <f>SUMPRODUCT(($D$6:$D$1503)*($C$6:$C$1503=K60)*($B$6:$B$1503='הוראות שימוש'!$D$88))</f>
        <v>0</v>
      </c>
      <c r="N60" s="109">
        <f>ו!N60+$L$1500*(M60-L60)</f>
        <v>0</v>
      </c>
    </row>
    <row r="61" spans="1:14" x14ac:dyDescent="0.2">
      <c r="A61" s="134"/>
      <c r="B61" s="135"/>
      <c r="C61" s="136"/>
      <c r="D61" s="137"/>
      <c r="E61" s="138"/>
      <c r="F61" s="137"/>
      <c r="G61" s="127"/>
      <c r="H61" s="141"/>
      <c r="I61" s="143"/>
      <c r="K61" s="106" t="str">
        <f>ו!K61</f>
        <v>הכנסה מנכס</v>
      </c>
      <c r="L61" s="115">
        <f>ו!L61</f>
        <v>0</v>
      </c>
      <c r="M61" s="108">
        <f>SUMPRODUCT(($D$6:$D$1503)*($C$6:$C$1503=K61)*($B$6:$B$1503='הוראות שימוש'!$D$88))</f>
        <v>0</v>
      </c>
      <c r="N61" s="109">
        <f>ו!N61+$L$1500*(M61-L61)</f>
        <v>0</v>
      </c>
    </row>
    <row r="62" spans="1:14" x14ac:dyDescent="0.2">
      <c r="A62" s="134"/>
      <c r="B62" s="135"/>
      <c r="C62" s="136"/>
      <c r="D62" s="137"/>
      <c r="E62" s="138"/>
      <c r="F62" s="137"/>
      <c r="G62" s="127"/>
      <c r="H62" s="141"/>
      <c r="I62" s="143"/>
      <c r="K62" s="106" t="str">
        <f>ו!K62</f>
        <v>עזרה מההורים</v>
      </c>
      <c r="L62" s="115">
        <f>ו!L62</f>
        <v>0</v>
      </c>
      <c r="M62" s="108">
        <f>SUMPRODUCT(($D$6:$D$1503)*($C$6:$C$1503=K62)*($B$6:$B$1503='הוראות שימוש'!$D$88))</f>
        <v>0</v>
      </c>
      <c r="N62" s="109">
        <f>ו!N62+$L$1500*(M62-L62)</f>
        <v>0</v>
      </c>
    </row>
    <row r="63" spans="1:14" x14ac:dyDescent="0.2">
      <c r="A63" s="134"/>
      <c r="B63" s="135"/>
      <c r="C63" s="136"/>
      <c r="D63" s="137"/>
      <c r="E63" s="138"/>
      <c r="F63" s="137"/>
      <c r="G63" s="127"/>
      <c r="H63" s="141"/>
      <c r="I63" s="143"/>
      <c r="K63" s="106" t="str">
        <f>ו!K63</f>
        <v>הכנסה נוספת</v>
      </c>
      <c r="L63" s="115">
        <f>ו!L63</f>
        <v>0</v>
      </c>
      <c r="M63" s="108">
        <f>SUMPRODUCT(($D$6:$D$1503)*($C$6:$C$1503=K63)*($B$6:$B$1503='הוראות שימוש'!$D$88))</f>
        <v>0</v>
      </c>
      <c r="N63" s="109">
        <f>ו!N63+$L$1500*(M63-L63)</f>
        <v>0</v>
      </c>
    </row>
    <row r="64" spans="1:14" x14ac:dyDescent="0.2">
      <c r="A64" s="134"/>
      <c r="B64" s="135"/>
      <c r="C64" s="136"/>
      <c r="D64" s="137"/>
      <c r="E64" s="138"/>
      <c r="F64" s="137"/>
      <c r="G64" s="127"/>
      <c r="H64" s="141"/>
      <c r="I64" s="143"/>
      <c r="K64" s="106" t="str">
        <f>ו!K64</f>
        <v>הכנסות - מותאם אישית1</v>
      </c>
      <c r="L64" s="115">
        <f>ו!L64</f>
        <v>0</v>
      </c>
      <c r="M64" s="108">
        <f>SUMPRODUCT(($D$6:$D$1503)*($C$6:$C$1503=K64)*($B$6:$B$1503='הוראות שימוש'!$D$88))</f>
        <v>0</v>
      </c>
      <c r="N64" s="109">
        <f>ו!N64+$L$1500*(M64-L64)</f>
        <v>0</v>
      </c>
    </row>
    <row r="65" spans="1:14" ht="15.75" thickBot="1" x14ac:dyDescent="0.25">
      <c r="A65" s="134"/>
      <c r="B65" s="135"/>
      <c r="C65" s="136"/>
      <c r="D65" s="137"/>
      <c r="E65" s="138"/>
      <c r="F65" s="137"/>
      <c r="G65" s="127"/>
      <c r="H65" s="141"/>
      <c r="I65" s="143"/>
      <c r="K65" s="46" t="str">
        <f>ו!K65</f>
        <v>הכנסות - מותאם אישית2</v>
      </c>
      <c r="L65" s="77">
        <f>ו!L65</f>
        <v>0</v>
      </c>
      <c r="M65" s="31">
        <f>SUMPRODUCT(($D$6:$D$1503)*($C$6:$C$1503=K65)*($B$6:$B$1503='הוראות שימוש'!$D$88))</f>
        <v>0</v>
      </c>
      <c r="N65" s="59">
        <f>ו!N65+$L$1500*(M65-L65)</f>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7"/>
      <c r="B355" s="135"/>
      <c r="C355" s="136"/>
      <c r="D355" s="137"/>
      <c r="E355" s="138"/>
      <c r="F355" s="137"/>
      <c r="G355" s="127"/>
      <c r="H355" s="143"/>
      <c r="I355" s="143"/>
      <c r="K355" s="6"/>
      <c r="L355" s="6"/>
    </row>
    <row r="356" spans="1:12" x14ac:dyDescent="0.2">
      <c r="A356" s="477"/>
      <c r="B356" s="135"/>
      <c r="C356" s="136"/>
      <c r="D356" s="137"/>
      <c r="E356" s="138"/>
      <c r="F356" s="137"/>
      <c r="G356" s="127"/>
      <c r="H356" s="143"/>
      <c r="I356" s="143"/>
      <c r="K356" s="6"/>
      <c r="L356" s="6"/>
    </row>
    <row r="357" spans="1:12" x14ac:dyDescent="0.2">
      <c r="A357" s="477"/>
      <c r="B357" s="135"/>
      <c r="C357" s="136"/>
      <c r="D357" s="137"/>
      <c r="E357" s="138"/>
      <c r="F357" s="137"/>
      <c r="G357" s="127"/>
      <c r="H357" s="143"/>
      <c r="I357" s="143"/>
      <c r="K357" s="6"/>
      <c r="L357" s="6"/>
    </row>
    <row r="358" spans="1:12" x14ac:dyDescent="0.2">
      <c r="A358" s="477"/>
      <c r="B358" s="135"/>
      <c r="C358" s="136"/>
      <c r="D358" s="137"/>
      <c r="E358" s="138"/>
      <c r="F358" s="137"/>
      <c r="G358" s="127"/>
      <c r="H358" s="143"/>
      <c r="I358" s="143"/>
      <c r="K358" s="6"/>
      <c r="L358" s="6"/>
    </row>
    <row r="359" spans="1:12" x14ac:dyDescent="0.2">
      <c r="A359" s="477"/>
      <c r="B359" s="135"/>
      <c r="C359" s="136"/>
      <c r="D359" s="137"/>
      <c r="E359" s="138"/>
      <c r="F359" s="137"/>
      <c r="G359" s="127"/>
      <c r="H359" s="143"/>
      <c r="I359" s="143"/>
      <c r="K359" s="6"/>
      <c r="L359" s="6"/>
    </row>
    <row r="360" spans="1:12" x14ac:dyDescent="0.2">
      <c r="A360" s="477"/>
      <c r="B360" s="135"/>
      <c r="C360" s="136"/>
      <c r="D360" s="137"/>
      <c r="E360" s="138"/>
      <c r="F360" s="137"/>
      <c r="G360" s="127"/>
      <c r="H360" s="143"/>
      <c r="I360" s="143"/>
      <c r="K360" s="6"/>
      <c r="L360" s="6"/>
    </row>
    <row r="361" spans="1:12" x14ac:dyDescent="0.2">
      <c r="A361" s="477"/>
      <c r="B361" s="135"/>
      <c r="C361" s="136"/>
      <c r="D361" s="137"/>
      <c r="E361" s="138"/>
      <c r="F361" s="137"/>
      <c r="G361" s="127"/>
      <c r="H361" s="143"/>
      <c r="I361" s="143"/>
      <c r="K361" s="6"/>
      <c r="L361" s="6"/>
    </row>
    <row r="362" spans="1:12" x14ac:dyDescent="0.2">
      <c r="A362" s="477"/>
      <c r="B362" s="135"/>
      <c r="C362" s="136"/>
      <c r="D362" s="137"/>
      <c r="E362" s="138"/>
      <c r="F362" s="137"/>
      <c r="G362" s="127"/>
      <c r="H362" s="143"/>
      <c r="I362" s="143"/>
      <c r="K362" s="6"/>
      <c r="L362" s="6"/>
    </row>
    <row r="363" spans="1:12" x14ac:dyDescent="0.2">
      <c r="A363" s="477"/>
      <c r="B363" s="135"/>
      <c r="C363" s="136"/>
      <c r="D363" s="137"/>
      <c r="E363" s="138"/>
      <c r="F363" s="137"/>
      <c r="G363" s="127"/>
      <c r="H363" s="143"/>
      <c r="I363" s="143"/>
      <c r="K363" s="6"/>
      <c r="L363" s="6"/>
    </row>
    <row r="364" spans="1:12" x14ac:dyDescent="0.2">
      <c r="A364" s="477"/>
      <c r="B364" s="135"/>
      <c r="C364" s="136"/>
      <c r="D364" s="137"/>
      <c r="E364" s="138"/>
      <c r="F364" s="137"/>
      <c r="G364" s="127"/>
      <c r="H364" s="143"/>
      <c r="I364" s="143"/>
      <c r="K364" s="6"/>
      <c r="L364" s="6"/>
    </row>
    <row r="365" spans="1:12" x14ac:dyDescent="0.2">
      <c r="A365" s="477"/>
      <c r="B365" s="135"/>
      <c r="C365" s="136"/>
      <c r="D365" s="137"/>
      <c r="E365" s="138"/>
      <c r="F365" s="137"/>
      <c r="G365" s="127"/>
      <c r="H365" s="143"/>
      <c r="I365" s="143"/>
      <c r="K365" s="6"/>
      <c r="L365" s="6"/>
    </row>
    <row r="366" spans="1:12" x14ac:dyDescent="0.2">
      <c r="A366" s="477"/>
      <c r="B366" s="135"/>
      <c r="C366" s="136"/>
      <c r="D366" s="137"/>
      <c r="E366" s="138"/>
      <c r="F366" s="137"/>
      <c r="G366" s="127"/>
      <c r="H366" s="143"/>
      <c r="I366" s="143"/>
      <c r="K366" s="6"/>
      <c r="L366" s="6"/>
    </row>
    <row r="367" spans="1:12" x14ac:dyDescent="0.2">
      <c r="A367" s="477"/>
      <c r="B367" s="135"/>
      <c r="C367" s="136"/>
      <c r="D367" s="137"/>
      <c r="E367" s="138"/>
      <c r="F367" s="137"/>
      <c r="G367" s="127"/>
      <c r="H367" s="143"/>
      <c r="I367" s="143"/>
      <c r="K367" s="6"/>
      <c r="L367" s="6"/>
    </row>
    <row r="368" spans="1:12" x14ac:dyDescent="0.2">
      <c r="A368" s="477"/>
      <c r="B368" s="135"/>
      <c r="C368" s="136"/>
      <c r="D368" s="137"/>
      <c r="E368" s="138"/>
      <c r="F368" s="137"/>
      <c r="G368" s="127"/>
      <c r="H368" s="143"/>
      <c r="I368" s="143"/>
      <c r="K368" s="6"/>
      <c r="L368" s="6"/>
    </row>
    <row r="369" spans="1:12" x14ac:dyDescent="0.2">
      <c r="A369" s="477"/>
      <c r="B369" s="135"/>
      <c r="C369" s="136"/>
      <c r="D369" s="137"/>
      <c r="E369" s="138"/>
      <c r="F369" s="137"/>
      <c r="G369" s="127"/>
      <c r="H369" s="143"/>
      <c r="I369" s="143"/>
      <c r="K369" s="6"/>
      <c r="L369" s="6"/>
    </row>
    <row r="370" spans="1:12" x14ac:dyDescent="0.2">
      <c r="A370" s="477"/>
      <c r="B370" s="135"/>
      <c r="C370" s="136"/>
      <c r="D370" s="137"/>
      <c r="E370" s="138"/>
      <c r="F370" s="137"/>
      <c r="G370" s="127"/>
      <c r="H370" s="143"/>
      <c r="I370" s="143"/>
      <c r="K370" s="6"/>
      <c r="L370" s="6"/>
    </row>
    <row r="371" spans="1:12" x14ac:dyDescent="0.2">
      <c r="A371" s="477"/>
      <c r="B371" s="135"/>
      <c r="C371" s="136"/>
      <c r="D371" s="137"/>
      <c r="E371" s="138"/>
      <c r="F371" s="137"/>
      <c r="G371" s="127"/>
      <c r="H371" s="143"/>
      <c r="I371" s="143"/>
      <c r="K371" s="6"/>
      <c r="L371" s="6"/>
    </row>
    <row r="372" spans="1:12" x14ac:dyDescent="0.2">
      <c r="A372" s="477"/>
      <c r="B372" s="135"/>
      <c r="C372" s="136"/>
      <c r="D372" s="137"/>
      <c r="E372" s="138"/>
      <c r="F372" s="137"/>
      <c r="G372" s="127"/>
      <c r="H372" s="143"/>
      <c r="I372" s="143"/>
      <c r="K372" s="6"/>
      <c r="L372" s="6"/>
    </row>
    <row r="373" spans="1:12" x14ac:dyDescent="0.2">
      <c r="A373" s="477"/>
      <c r="B373" s="135"/>
      <c r="C373" s="136"/>
      <c r="D373" s="137"/>
      <c r="E373" s="138"/>
      <c r="F373" s="137"/>
      <c r="G373" s="127"/>
      <c r="H373" s="143"/>
      <c r="I373" s="143"/>
      <c r="K373" s="6"/>
      <c r="L373" s="6"/>
    </row>
    <row r="374" spans="1:12" x14ac:dyDescent="0.2">
      <c r="A374" s="477"/>
      <c r="B374" s="135"/>
      <c r="C374" s="136"/>
      <c r="D374" s="137"/>
      <c r="E374" s="138"/>
      <c r="F374" s="137"/>
      <c r="G374" s="127"/>
      <c r="H374" s="143"/>
      <c r="I374" s="143"/>
      <c r="K374" s="6"/>
      <c r="L374" s="6"/>
    </row>
    <row r="375" spans="1:12" x14ac:dyDescent="0.2">
      <c r="A375" s="477"/>
      <c r="B375" s="135"/>
      <c r="C375" s="136"/>
      <c r="D375" s="137"/>
      <c r="E375" s="138"/>
      <c r="F375" s="137"/>
      <c r="G375" s="127"/>
      <c r="H375" s="143"/>
      <c r="I375" s="143"/>
      <c r="K375" s="6"/>
      <c r="L375" s="6"/>
    </row>
    <row r="376" spans="1:12" x14ac:dyDescent="0.2">
      <c r="A376" s="477"/>
      <c r="B376" s="135"/>
      <c r="C376" s="136"/>
      <c r="D376" s="137"/>
      <c r="E376" s="138"/>
      <c r="F376" s="137"/>
      <c r="G376" s="127"/>
      <c r="H376" s="143"/>
      <c r="I376" s="143"/>
      <c r="K376" s="6"/>
      <c r="L376" s="6"/>
    </row>
    <row r="377" spans="1:12" x14ac:dyDescent="0.2">
      <c r="A377" s="477"/>
      <c r="B377" s="135"/>
      <c r="C377" s="136"/>
      <c r="D377" s="137"/>
      <c r="E377" s="138"/>
      <c r="F377" s="137"/>
      <c r="G377" s="127"/>
      <c r="H377" s="143"/>
      <c r="I377" s="143"/>
      <c r="K377" s="6"/>
      <c r="L377" s="6"/>
    </row>
    <row r="378" spans="1:12" x14ac:dyDescent="0.2">
      <c r="A378" s="477"/>
      <c r="B378" s="135"/>
      <c r="C378" s="136"/>
      <c r="D378" s="137"/>
      <c r="E378" s="138"/>
      <c r="F378" s="137"/>
      <c r="G378" s="127"/>
      <c r="H378" s="143"/>
      <c r="I378" s="143"/>
      <c r="K378" s="6"/>
      <c r="L378" s="6"/>
    </row>
    <row r="379" spans="1:12" x14ac:dyDescent="0.2">
      <c r="A379" s="477"/>
      <c r="B379" s="135"/>
      <c r="C379" s="136"/>
      <c r="D379" s="137"/>
      <c r="E379" s="138"/>
      <c r="F379" s="137"/>
      <c r="G379" s="127"/>
      <c r="H379" s="143"/>
      <c r="I379" s="143"/>
      <c r="K379" s="6"/>
      <c r="L379" s="6"/>
    </row>
    <row r="380" spans="1:12" x14ac:dyDescent="0.2">
      <c r="A380" s="477"/>
      <c r="B380" s="135"/>
      <c r="C380" s="136"/>
      <c r="D380" s="137"/>
      <c r="E380" s="138"/>
      <c r="F380" s="137"/>
      <c r="G380" s="127"/>
      <c r="H380" s="143"/>
      <c r="I380" s="143"/>
      <c r="K380" s="6"/>
      <c r="L380" s="6"/>
    </row>
    <row r="381" spans="1:12" x14ac:dyDescent="0.2">
      <c r="A381" s="477"/>
      <c r="B381" s="135"/>
      <c r="C381" s="136"/>
      <c r="D381" s="137"/>
      <c r="E381" s="138"/>
      <c r="F381" s="137"/>
      <c r="G381" s="127"/>
      <c r="H381" s="143"/>
      <c r="I381" s="143"/>
      <c r="K381" s="6"/>
      <c r="L381" s="6"/>
    </row>
    <row r="382" spans="1:12" x14ac:dyDescent="0.2">
      <c r="A382" s="477"/>
      <c r="B382" s="135"/>
      <c r="C382" s="136"/>
      <c r="D382" s="137"/>
      <c r="E382" s="138"/>
      <c r="F382" s="137"/>
      <c r="G382" s="127"/>
      <c r="H382" s="143"/>
      <c r="I382" s="143"/>
      <c r="K382" s="6"/>
      <c r="L382" s="6"/>
    </row>
    <row r="383" spans="1:12" x14ac:dyDescent="0.2">
      <c r="A383" s="477"/>
      <c r="B383" s="135"/>
      <c r="C383" s="136"/>
      <c r="D383" s="137"/>
      <c r="E383" s="138"/>
      <c r="F383" s="137"/>
      <c r="G383" s="127"/>
      <c r="H383" s="143"/>
      <c r="I383" s="143"/>
      <c r="K383" s="6"/>
      <c r="L383" s="6"/>
    </row>
    <row r="384" spans="1:12" x14ac:dyDescent="0.2">
      <c r="A384" s="477"/>
      <c r="B384" s="135"/>
      <c r="C384" s="136"/>
      <c r="D384" s="137"/>
      <c r="E384" s="138"/>
      <c r="F384" s="137"/>
      <c r="G384" s="127"/>
      <c r="H384" s="143"/>
      <c r="I384" s="143"/>
      <c r="K384" s="6"/>
      <c r="L384" s="6"/>
    </row>
    <row r="385" spans="1:12" x14ac:dyDescent="0.2">
      <c r="A385" s="477"/>
      <c r="B385" s="135"/>
      <c r="C385" s="136"/>
      <c r="D385" s="137"/>
      <c r="E385" s="138"/>
      <c r="F385" s="137"/>
      <c r="G385" s="127"/>
      <c r="H385" s="143"/>
      <c r="I385" s="143"/>
      <c r="K385" s="6"/>
      <c r="L385" s="6"/>
    </row>
    <row r="386" spans="1:12" x14ac:dyDescent="0.2">
      <c r="A386" s="477"/>
      <c r="B386" s="135"/>
      <c r="C386" s="136"/>
      <c r="D386" s="137"/>
      <c r="E386" s="138"/>
      <c r="F386" s="137"/>
      <c r="G386" s="127"/>
      <c r="H386" s="143"/>
      <c r="I386" s="143"/>
      <c r="K386" s="6"/>
      <c r="L386" s="6"/>
    </row>
    <row r="387" spans="1:12" x14ac:dyDescent="0.2">
      <c r="A387" s="477"/>
      <c r="B387" s="135"/>
      <c r="C387" s="136"/>
      <c r="D387" s="137"/>
      <c r="E387" s="138"/>
      <c r="F387" s="137"/>
      <c r="G387" s="127"/>
      <c r="H387" s="143"/>
      <c r="I387" s="143"/>
      <c r="K387" s="6"/>
      <c r="L387" s="6"/>
    </row>
    <row r="388" spans="1:12" x14ac:dyDescent="0.2">
      <c r="A388" s="477"/>
      <c r="B388" s="135"/>
      <c r="C388" s="136"/>
      <c r="D388" s="137"/>
      <c r="E388" s="138"/>
      <c r="F388" s="137"/>
      <c r="G388" s="127"/>
      <c r="H388" s="143"/>
      <c r="I388" s="143"/>
      <c r="K388" s="6"/>
      <c r="L388" s="6"/>
    </row>
    <row r="389" spans="1:12" x14ac:dyDescent="0.2">
      <c r="A389" s="477"/>
      <c r="B389" s="135"/>
      <c r="C389" s="136"/>
      <c r="D389" s="137"/>
      <c r="E389" s="138"/>
      <c r="F389" s="137"/>
      <c r="G389" s="127"/>
      <c r="H389" s="143"/>
      <c r="I389" s="143"/>
      <c r="K389" s="6"/>
      <c r="L389" s="6"/>
    </row>
    <row r="390" spans="1:12" x14ac:dyDescent="0.2">
      <c r="A390" s="477"/>
      <c r="B390" s="135"/>
      <c r="C390" s="136"/>
      <c r="D390" s="137"/>
      <c r="E390" s="138"/>
      <c r="F390" s="137"/>
      <c r="G390" s="127"/>
      <c r="H390" s="143"/>
      <c r="I390" s="143"/>
      <c r="K390" s="6"/>
      <c r="L390" s="6"/>
    </row>
    <row r="391" spans="1:12" x14ac:dyDescent="0.2">
      <c r="A391" s="477"/>
      <c r="B391" s="135"/>
      <c r="C391" s="136"/>
      <c r="D391" s="137"/>
      <c r="E391" s="138"/>
      <c r="F391" s="137"/>
      <c r="G391" s="127"/>
      <c r="H391" s="143"/>
      <c r="I391" s="143"/>
      <c r="K391" s="6"/>
      <c r="L391" s="6"/>
    </row>
    <row r="392" spans="1:12" x14ac:dyDescent="0.2">
      <c r="A392" s="477"/>
      <c r="B392" s="135"/>
      <c r="C392" s="136"/>
      <c r="D392" s="137"/>
      <c r="E392" s="138"/>
      <c r="F392" s="137"/>
      <c r="G392" s="127"/>
      <c r="H392" s="143"/>
      <c r="I392" s="143"/>
      <c r="K392" s="6"/>
      <c r="L392" s="6"/>
    </row>
    <row r="393" spans="1:12" x14ac:dyDescent="0.2">
      <c r="A393" s="477"/>
      <c r="B393" s="135"/>
      <c r="C393" s="136"/>
      <c r="D393" s="137"/>
      <c r="E393" s="138"/>
      <c r="F393" s="137"/>
      <c r="G393" s="127"/>
      <c r="H393" s="143"/>
      <c r="I393" s="143"/>
      <c r="K393" s="6"/>
      <c r="L393" s="6"/>
    </row>
    <row r="394" spans="1:12" x14ac:dyDescent="0.2">
      <c r="A394" s="477"/>
      <c r="B394" s="135"/>
      <c r="C394" s="136"/>
      <c r="D394" s="137"/>
      <c r="E394" s="138"/>
      <c r="F394" s="137"/>
      <c r="G394" s="127"/>
      <c r="H394" s="143"/>
      <c r="I394" s="143"/>
      <c r="K394" s="6"/>
      <c r="L394" s="6"/>
    </row>
    <row r="395" spans="1:12" x14ac:dyDescent="0.2">
      <c r="A395" s="477"/>
      <c r="B395" s="135"/>
      <c r="C395" s="136"/>
      <c r="D395" s="137"/>
      <c r="E395" s="138"/>
      <c r="F395" s="137"/>
      <c r="G395" s="127"/>
      <c r="H395" s="143"/>
      <c r="I395" s="143"/>
      <c r="K395" s="6"/>
      <c r="L395" s="6"/>
    </row>
    <row r="396" spans="1:12" x14ac:dyDescent="0.2">
      <c r="A396" s="477"/>
      <c r="B396" s="135"/>
      <c r="C396" s="136"/>
      <c r="D396" s="137"/>
      <c r="E396" s="138"/>
      <c r="F396" s="137"/>
      <c r="G396" s="127"/>
      <c r="H396" s="143"/>
      <c r="I396" s="143"/>
      <c r="K396" s="6"/>
      <c r="L396" s="6"/>
    </row>
    <row r="397" spans="1:12" x14ac:dyDescent="0.2">
      <c r="A397" s="477"/>
      <c r="B397" s="135"/>
      <c r="C397" s="136"/>
      <c r="D397" s="137"/>
      <c r="E397" s="138"/>
      <c r="F397" s="137"/>
      <c r="G397" s="127"/>
      <c r="H397" s="143"/>
      <c r="I397" s="143"/>
      <c r="K397" s="6"/>
      <c r="L397" s="6"/>
    </row>
    <row r="398" spans="1:12" x14ac:dyDescent="0.2">
      <c r="A398" s="477"/>
      <c r="B398" s="135"/>
      <c r="C398" s="136"/>
      <c r="D398" s="137"/>
      <c r="E398" s="138"/>
      <c r="F398" s="137"/>
      <c r="G398" s="127"/>
      <c r="H398" s="143"/>
      <c r="I398" s="143"/>
      <c r="K398" s="6"/>
      <c r="L398" s="6"/>
    </row>
    <row r="399" spans="1:12" x14ac:dyDescent="0.2">
      <c r="A399" s="477"/>
      <c r="B399" s="135"/>
      <c r="C399" s="136"/>
      <c r="D399" s="137"/>
      <c r="E399" s="138"/>
      <c r="F399" s="137"/>
      <c r="G399" s="127"/>
      <c r="H399" s="143"/>
      <c r="I399" s="143"/>
      <c r="K399" s="6"/>
      <c r="L399" s="6"/>
    </row>
    <row r="400" spans="1:12" x14ac:dyDescent="0.2">
      <c r="A400" s="477"/>
      <c r="B400" s="135"/>
      <c r="C400" s="136"/>
      <c r="D400" s="137"/>
      <c r="E400" s="138"/>
      <c r="F400" s="137"/>
      <c r="G400" s="127"/>
      <c r="H400" s="143"/>
      <c r="I400" s="143"/>
      <c r="K400" s="6"/>
      <c r="L400" s="6"/>
    </row>
    <row r="401" spans="1:12" x14ac:dyDescent="0.2">
      <c r="A401" s="477"/>
      <c r="B401" s="135"/>
      <c r="C401" s="136"/>
      <c r="D401" s="137"/>
      <c r="E401" s="138"/>
      <c r="F401" s="137"/>
      <c r="G401" s="127"/>
      <c r="H401" s="143"/>
      <c r="I401" s="143"/>
      <c r="K401" s="6"/>
      <c r="L401" s="6"/>
    </row>
    <row r="402" spans="1:12" x14ac:dyDescent="0.2">
      <c r="A402" s="477"/>
      <c r="B402" s="135"/>
      <c r="C402" s="136"/>
      <c r="D402" s="137"/>
      <c r="E402" s="138"/>
      <c r="F402" s="137"/>
      <c r="G402" s="127"/>
      <c r="H402" s="143"/>
      <c r="I402" s="143"/>
      <c r="K402" s="6"/>
      <c r="L402" s="6"/>
    </row>
    <row r="403" spans="1:12" x14ac:dyDescent="0.2">
      <c r="A403" s="477"/>
      <c r="B403" s="135"/>
      <c r="C403" s="136"/>
      <c r="D403" s="137"/>
      <c r="E403" s="138"/>
      <c r="F403" s="137"/>
      <c r="G403" s="127"/>
      <c r="H403" s="143"/>
      <c r="I403" s="143"/>
      <c r="K403" s="6"/>
      <c r="L403" s="6"/>
    </row>
    <row r="404" spans="1:12" x14ac:dyDescent="0.2">
      <c r="A404" s="477"/>
      <c r="B404" s="135"/>
      <c r="C404" s="136"/>
      <c r="D404" s="137"/>
      <c r="E404" s="138"/>
      <c r="F404" s="137"/>
      <c r="G404" s="127"/>
      <c r="H404" s="143"/>
      <c r="I404" s="143"/>
      <c r="K404" s="6"/>
      <c r="L404" s="6"/>
    </row>
    <row r="405" spans="1:12" x14ac:dyDescent="0.2">
      <c r="A405" s="477"/>
      <c r="B405" s="135"/>
      <c r="C405" s="136"/>
      <c r="D405" s="137"/>
      <c r="E405" s="138"/>
      <c r="F405" s="137"/>
      <c r="G405" s="127"/>
      <c r="H405" s="143"/>
      <c r="I405" s="143"/>
      <c r="K405" s="6"/>
      <c r="L405" s="6"/>
    </row>
    <row r="406" spans="1:12" x14ac:dyDescent="0.2">
      <c r="A406" s="477"/>
      <c r="B406" s="135"/>
      <c r="C406" s="136"/>
      <c r="D406" s="137"/>
      <c r="E406" s="138"/>
      <c r="F406" s="137"/>
      <c r="G406" s="127"/>
      <c r="H406" s="143"/>
      <c r="I406" s="143"/>
      <c r="K406" s="6"/>
      <c r="L406" s="6"/>
    </row>
    <row r="407" spans="1:12" x14ac:dyDescent="0.2">
      <c r="A407" s="477"/>
      <c r="B407" s="135"/>
      <c r="C407" s="136"/>
      <c r="D407" s="137"/>
      <c r="E407" s="138"/>
      <c r="F407" s="137"/>
      <c r="G407" s="127"/>
      <c r="H407" s="143"/>
      <c r="I407" s="143"/>
      <c r="K407" s="6"/>
      <c r="L407" s="6"/>
    </row>
    <row r="408" spans="1:12" x14ac:dyDescent="0.2">
      <c r="A408" s="477"/>
      <c r="B408" s="135"/>
      <c r="C408" s="136"/>
      <c r="D408" s="137"/>
      <c r="E408" s="138"/>
      <c r="F408" s="137"/>
      <c r="G408" s="127"/>
      <c r="H408" s="143"/>
      <c r="I408" s="143"/>
      <c r="K408" s="6"/>
      <c r="L408" s="6"/>
    </row>
    <row r="409" spans="1:12" x14ac:dyDescent="0.2">
      <c r="A409" s="477"/>
      <c r="B409" s="135"/>
      <c r="C409" s="136"/>
      <c r="D409" s="137"/>
      <c r="E409" s="138"/>
      <c r="F409" s="137"/>
      <c r="G409" s="127"/>
      <c r="H409" s="143"/>
      <c r="I409" s="143"/>
      <c r="K409" s="6"/>
      <c r="L409" s="6"/>
    </row>
    <row r="410" spans="1:12" x14ac:dyDescent="0.2">
      <c r="A410" s="477"/>
      <c r="B410" s="135"/>
      <c r="C410" s="136"/>
      <c r="D410" s="137"/>
      <c r="E410" s="138"/>
      <c r="F410" s="137"/>
      <c r="G410" s="127"/>
      <c r="H410" s="143"/>
      <c r="I410" s="143"/>
      <c r="K410" s="6"/>
      <c r="L410" s="6"/>
    </row>
    <row r="411" spans="1:12" x14ac:dyDescent="0.2">
      <c r="A411" s="477"/>
      <c r="B411" s="135"/>
      <c r="C411" s="136"/>
      <c r="D411" s="137"/>
      <c r="E411" s="138"/>
      <c r="F411" s="137"/>
      <c r="G411" s="127"/>
      <c r="H411" s="143"/>
      <c r="I411" s="143"/>
      <c r="K411" s="6"/>
      <c r="L411" s="6"/>
    </row>
    <row r="412" spans="1:12" x14ac:dyDescent="0.2">
      <c r="A412" s="477"/>
      <c r="B412" s="135"/>
      <c r="C412" s="136"/>
      <c r="D412" s="137"/>
      <c r="E412" s="138"/>
      <c r="F412" s="137"/>
      <c r="G412" s="127"/>
      <c r="H412" s="143"/>
      <c r="I412" s="143"/>
      <c r="K412" s="6"/>
      <c r="L412" s="6"/>
    </row>
    <row r="413" spans="1:12" x14ac:dyDescent="0.2">
      <c r="A413" s="477"/>
      <c r="B413" s="135"/>
      <c r="C413" s="136"/>
      <c r="D413" s="137"/>
      <c r="E413" s="138"/>
      <c r="F413" s="137"/>
      <c r="G413" s="127"/>
      <c r="H413" s="143"/>
      <c r="I413" s="143"/>
      <c r="K413" s="6"/>
      <c r="L413" s="6"/>
    </row>
    <row r="414" spans="1:12" x14ac:dyDescent="0.2">
      <c r="A414" s="477"/>
      <c r="B414" s="135"/>
      <c r="C414" s="136"/>
      <c r="D414" s="137"/>
      <c r="E414" s="138"/>
      <c r="F414" s="137"/>
      <c r="G414" s="127"/>
      <c r="H414" s="143"/>
      <c r="I414" s="143"/>
      <c r="K414" s="6"/>
      <c r="L414" s="6"/>
    </row>
    <row r="415" spans="1:12" x14ac:dyDescent="0.2">
      <c r="A415" s="477"/>
      <c r="B415" s="135"/>
      <c r="C415" s="136"/>
      <c r="D415" s="137"/>
      <c r="E415" s="138"/>
      <c r="F415" s="137"/>
      <c r="G415" s="127"/>
      <c r="H415" s="143"/>
      <c r="I415" s="143"/>
      <c r="K415" s="6"/>
      <c r="L415" s="6"/>
    </row>
    <row r="416" spans="1:12" x14ac:dyDescent="0.2">
      <c r="A416" s="477"/>
      <c r="B416" s="135"/>
      <c r="C416" s="136"/>
      <c r="D416" s="137"/>
      <c r="E416" s="138"/>
      <c r="F416" s="137"/>
      <c r="G416" s="127"/>
      <c r="H416" s="143"/>
      <c r="I416" s="143"/>
      <c r="K416" s="6"/>
      <c r="L416" s="6"/>
    </row>
    <row r="417" spans="1:12" x14ac:dyDescent="0.2">
      <c r="A417" s="477"/>
      <c r="B417" s="135"/>
      <c r="C417" s="136"/>
      <c r="D417" s="137"/>
      <c r="E417" s="138"/>
      <c r="F417" s="137"/>
      <c r="G417" s="127"/>
      <c r="H417" s="143"/>
      <c r="I417" s="143"/>
      <c r="K417" s="6"/>
      <c r="L417" s="6"/>
    </row>
    <row r="418" spans="1:12" x14ac:dyDescent="0.2">
      <c r="A418" s="477"/>
      <c r="B418" s="135"/>
      <c r="C418" s="136"/>
      <c r="D418" s="137"/>
      <c r="E418" s="138"/>
      <c r="F418" s="137"/>
      <c r="G418" s="127"/>
      <c r="H418" s="143"/>
      <c r="I418" s="143"/>
      <c r="K418" s="6"/>
      <c r="L418" s="6"/>
    </row>
    <row r="419" spans="1:12" x14ac:dyDescent="0.2">
      <c r="A419" s="477"/>
      <c r="B419" s="135"/>
      <c r="C419" s="136"/>
      <c r="D419" s="137"/>
      <c r="E419" s="138"/>
      <c r="F419" s="137"/>
      <c r="G419" s="127"/>
      <c r="H419" s="143"/>
      <c r="I419" s="143"/>
      <c r="K419" s="6"/>
      <c r="L419" s="6"/>
    </row>
    <row r="420" spans="1:12" x14ac:dyDescent="0.2">
      <c r="A420" s="477"/>
      <c r="B420" s="135"/>
      <c r="C420" s="136"/>
      <c r="D420" s="137"/>
      <c r="E420" s="138"/>
      <c r="F420" s="137"/>
      <c r="G420" s="127"/>
      <c r="H420" s="143"/>
      <c r="I420" s="143"/>
      <c r="K420" s="6"/>
      <c r="L420" s="6"/>
    </row>
    <row r="421" spans="1:12" x14ac:dyDescent="0.2">
      <c r="A421" s="477"/>
      <c r="B421" s="135"/>
      <c r="C421" s="136"/>
      <c r="D421" s="137"/>
      <c r="E421" s="138"/>
      <c r="F421" s="137"/>
      <c r="G421" s="127"/>
      <c r="H421" s="143"/>
      <c r="I421" s="143"/>
      <c r="K421" s="6"/>
      <c r="L421" s="6"/>
    </row>
    <row r="422" spans="1:12" x14ac:dyDescent="0.2">
      <c r="A422" s="477"/>
      <c r="B422" s="135"/>
      <c r="C422" s="136"/>
      <c r="D422" s="137"/>
      <c r="E422" s="138"/>
      <c r="F422" s="137"/>
      <c r="G422" s="127"/>
      <c r="H422" s="143"/>
      <c r="I422" s="143"/>
      <c r="K422" s="6"/>
      <c r="L422" s="6"/>
    </row>
    <row r="423" spans="1:12" x14ac:dyDescent="0.2">
      <c r="A423" s="477"/>
      <c r="B423" s="135"/>
      <c r="C423" s="136"/>
      <c r="D423" s="137"/>
      <c r="E423" s="138"/>
      <c r="F423" s="137"/>
      <c r="G423" s="127"/>
      <c r="H423" s="143"/>
      <c r="I423" s="143"/>
      <c r="K423" s="6"/>
      <c r="L423" s="6"/>
    </row>
    <row r="424" spans="1:12" x14ac:dyDescent="0.2">
      <c r="A424" s="477"/>
      <c r="B424" s="135"/>
      <c r="C424" s="136"/>
      <c r="D424" s="137"/>
      <c r="E424" s="138"/>
      <c r="F424" s="137"/>
      <c r="G424" s="127"/>
      <c r="H424" s="143"/>
      <c r="I424" s="143"/>
      <c r="K424" s="6"/>
      <c r="L424" s="6"/>
    </row>
    <row r="425" spans="1:12" x14ac:dyDescent="0.2">
      <c r="A425" s="477"/>
      <c r="B425" s="135"/>
      <c r="C425" s="136"/>
      <c r="D425" s="137"/>
      <c r="E425" s="138"/>
      <c r="F425" s="137"/>
      <c r="G425" s="127"/>
      <c r="H425" s="143"/>
      <c r="I425" s="143"/>
      <c r="K425" s="6"/>
      <c r="L425" s="6"/>
    </row>
    <row r="426" spans="1:12" x14ac:dyDescent="0.2">
      <c r="A426" s="477"/>
      <c r="B426" s="135"/>
      <c r="C426" s="136"/>
      <c r="D426" s="137"/>
      <c r="E426" s="138"/>
      <c r="F426" s="137"/>
      <c r="G426" s="127"/>
      <c r="H426" s="143"/>
      <c r="I426" s="143"/>
      <c r="K426" s="6"/>
      <c r="L426" s="6"/>
    </row>
    <row r="427" spans="1:12" x14ac:dyDescent="0.2">
      <c r="A427" s="477"/>
      <c r="B427" s="135"/>
      <c r="C427" s="136"/>
      <c r="D427" s="137"/>
      <c r="E427" s="138"/>
      <c r="F427" s="137"/>
      <c r="G427" s="127"/>
      <c r="H427" s="143"/>
      <c r="I427" s="143"/>
      <c r="K427" s="6"/>
      <c r="L427" s="6"/>
    </row>
    <row r="428" spans="1:12" x14ac:dyDescent="0.2">
      <c r="A428" s="477"/>
      <c r="B428" s="135"/>
      <c r="C428" s="136"/>
      <c r="D428" s="137"/>
      <c r="E428" s="138"/>
      <c r="F428" s="137"/>
      <c r="G428" s="127"/>
      <c r="H428" s="143"/>
      <c r="I428" s="143"/>
      <c r="K428" s="6"/>
      <c r="L428" s="6"/>
    </row>
    <row r="429" spans="1:12" x14ac:dyDescent="0.2">
      <c r="A429" s="477"/>
      <c r="B429" s="135"/>
      <c r="C429" s="136"/>
      <c r="D429" s="137"/>
      <c r="E429" s="138"/>
      <c r="F429" s="137"/>
      <c r="G429" s="127"/>
      <c r="H429" s="143"/>
      <c r="I429" s="143"/>
      <c r="K429" s="6"/>
      <c r="L429" s="6"/>
    </row>
    <row r="430" spans="1:12" x14ac:dyDescent="0.2">
      <c r="A430" s="477"/>
      <c r="B430" s="135"/>
      <c r="C430" s="136"/>
      <c r="D430" s="137"/>
      <c r="E430" s="138"/>
      <c r="F430" s="137"/>
      <c r="G430" s="127"/>
      <c r="H430" s="143"/>
      <c r="I430" s="143"/>
      <c r="K430" s="6"/>
      <c r="L430" s="6"/>
    </row>
    <row r="431" spans="1:12" x14ac:dyDescent="0.2">
      <c r="A431" s="477"/>
      <c r="B431" s="135"/>
      <c r="C431" s="136"/>
      <c r="D431" s="137"/>
      <c r="E431" s="138"/>
      <c r="F431" s="137"/>
      <c r="G431" s="127"/>
      <c r="H431" s="143"/>
      <c r="I431" s="143"/>
      <c r="K431" s="6"/>
      <c r="L431" s="6"/>
    </row>
    <row r="432" spans="1:12" x14ac:dyDescent="0.2">
      <c r="A432" s="477"/>
      <c r="B432" s="135"/>
      <c r="C432" s="136"/>
      <c r="D432" s="137"/>
      <c r="E432" s="138"/>
      <c r="F432" s="137"/>
      <c r="G432" s="127"/>
      <c r="H432" s="143"/>
      <c r="I432" s="143"/>
      <c r="K432" s="6"/>
      <c r="L432" s="6"/>
    </row>
    <row r="433" spans="1:12" x14ac:dyDescent="0.2">
      <c r="A433" s="477"/>
      <c r="B433" s="135"/>
      <c r="C433" s="136"/>
      <c r="D433" s="137"/>
      <c r="E433" s="138"/>
      <c r="F433" s="137"/>
      <c r="G433" s="127"/>
      <c r="H433" s="143"/>
      <c r="I433" s="143"/>
      <c r="K433" s="6"/>
      <c r="L433" s="6"/>
    </row>
    <row r="434" spans="1:12" x14ac:dyDescent="0.2">
      <c r="A434" s="477"/>
      <c r="B434" s="135"/>
      <c r="C434" s="136"/>
      <c r="D434" s="137"/>
      <c r="E434" s="138"/>
      <c r="F434" s="137"/>
      <c r="G434" s="127"/>
      <c r="H434" s="143"/>
      <c r="I434" s="143"/>
      <c r="K434" s="6"/>
      <c r="L434" s="6"/>
    </row>
    <row r="435" spans="1:12" x14ac:dyDescent="0.2">
      <c r="A435" s="477"/>
      <c r="B435" s="135"/>
      <c r="C435" s="136"/>
      <c r="D435" s="137"/>
      <c r="E435" s="138"/>
      <c r="F435" s="137"/>
      <c r="G435" s="127"/>
      <c r="H435" s="143"/>
      <c r="I435" s="143"/>
      <c r="K435" s="6"/>
      <c r="L435" s="6"/>
    </row>
    <row r="436" spans="1:12" x14ac:dyDescent="0.2">
      <c r="A436" s="477"/>
      <c r="B436" s="135"/>
      <c r="C436" s="136"/>
      <c r="D436" s="137"/>
      <c r="E436" s="138"/>
      <c r="F436" s="137"/>
      <c r="G436" s="127"/>
      <c r="H436" s="143"/>
      <c r="I436" s="143"/>
      <c r="K436" s="6"/>
      <c r="L436" s="6"/>
    </row>
    <row r="437" spans="1:12" x14ac:dyDescent="0.2">
      <c r="A437" s="477"/>
      <c r="B437" s="135"/>
      <c r="C437" s="136"/>
      <c r="D437" s="137"/>
      <c r="E437" s="138"/>
      <c r="F437" s="137"/>
      <c r="G437" s="127"/>
      <c r="H437" s="143"/>
      <c r="I437" s="143"/>
      <c r="K437" s="6"/>
      <c r="L437" s="6"/>
    </row>
    <row r="438" spans="1:12" x14ac:dyDescent="0.2">
      <c r="A438" s="477"/>
      <c r="B438" s="135"/>
      <c r="C438" s="136"/>
      <c r="D438" s="137"/>
      <c r="E438" s="138"/>
      <c r="F438" s="137"/>
      <c r="G438" s="127"/>
      <c r="H438" s="143"/>
      <c r="I438" s="143"/>
      <c r="K438" s="6"/>
      <c r="L438" s="6"/>
    </row>
    <row r="439" spans="1:12" x14ac:dyDescent="0.2">
      <c r="A439" s="477"/>
      <c r="B439" s="135"/>
      <c r="C439" s="136"/>
      <c r="D439" s="137"/>
      <c r="E439" s="138"/>
      <c r="F439" s="137"/>
      <c r="G439" s="127"/>
      <c r="H439" s="143"/>
      <c r="I439" s="143"/>
      <c r="K439" s="6"/>
      <c r="L439" s="6"/>
    </row>
    <row r="440" spans="1:12" x14ac:dyDescent="0.2">
      <c r="A440" s="477"/>
      <c r="B440" s="135"/>
      <c r="C440" s="136"/>
      <c r="D440" s="137"/>
      <c r="E440" s="138"/>
      <c r="F440" s="137"/>
      <c r="G440" s="127"/>
      <c r="H440" s="143"/>
      <c r="I440" s="143"/>
      <c r="K440" s="6"/>
      <c r="L440" s="6"/>
    </row>
    <row r="441" spans="1:12" x14ac:dyDescent="0.2">
      <c r="A441" s="477"/>
      <c r="B441" s="135"/>
      <c r="C441" s="136"/>
      <c r="D441" s="137"/>
      <c r="E441" s="138"/>
      <c r="F441" s="137"/>
      <c r="G441" s="127"/>
      <c r="H441" s="143"/>
      <c r="I441" s="143"/>
      <c r="K441" s="6"/>
      <c r="L441" s="6"/>
    </row>
    <row r="442" spans="1:12" x14ac:dyDescent="0.2">
      <c r="A442" s="477"/>
      <c r="B442" s="135"/>
      <c r="C442" s="136"/>
      <c r="D442" s="137"/>
      <c r="E442" s="138"/>
      <c r="F442" s="137"/>
      <c r="G442" s="127"/>
      <c r="H442" s="143"/>
      <c r="I442" s="143"/>
      <c r="K442" s="6"/>
      <c r="L442" s="6"/>
    </row>
    <row r="443" spans="1:12" x14ac:dyDescent="0.2">
      <c r="A443" s="477"/>
      <c r="B443" s="135"/>
      <c r="C443" s="136"/>
      <c r="D443" s="137"/>
      <c r="E443" s="138"/>
      <c r="F443" s="137"/>
      <c r="G443" s="127"/>
      <c r="H443" s="143"/>
      <c r="I443" s="143"/>
      <c r="K443" s="6"/>
      <c r="L443" s="6"/>
    </row>
    <row r="444" spans="1:12" x14ac:dyDescent="0.2">
      <c r="A444" s="477"/>
      <c r="B444" s="135"/>
      <c r="C444" s="136"/>
      <c r="D444" s="137"/>
      <c r="E444" s="138"/>
      <c r="F444" s="137"/>
      <c r="G444" s="127"/>
      <c r="H444" s="143"/>
      <c r="I444" s="143"/>
      <c r="K444" s="6"/>
      <c r="L444" s="6"/>
    </row>
    <row r="445" spans="1:12" x14ac:dyDescent="0.2">
      <c r="A445" s="477"/>
      <c r="B445" s="135"/>
      <c r="C445" s="136"/>
      <c r="D445" s="137"/>
      <c r="E445" s="138"/>
      <c r="F445" s="137"/>
      <c r="G445" s="127"/>
      <c r="H445" s="143"/>
      <c r="I445" s="143"/>
      <c r="K445" s="6"/>
      <c r="L445" s="6"/>
    </row>
    <row r="446" spans="1:12" x14ac:dyDescent="0.2">
      <c r="A446" s="477"/>
      <c r="B446" s="135"/>
      <c r="C446" s="136"/>
      <c r="D446" s="137"/>
      <c r="E446" s="138"/>
      <c r="F446" s="137"/>
      <c r="G446" s="127"/>
      <c r="H446" s="143"/>
      <c r="I446" s="143"/>
      <c r="K446" s="6"/>
      <c r="L446" s="6"/>
    </row>
    <row r="447" spans="1:12" x14ac:dyDescent="0.2">
      <c r="A447" s="477"/>
      <c r="B447" s="135"/>
      <c r="C447" s="136"/>
      <c r="D447" s="137"/>
      <c r="E447" s="138"/>
      <c r="F447" s="137"/>
      <c r="G447" s="127"/>
      <c r="H447" s="143"/>
      <c r="I447" s="143"/>
      <c r="K447" s="6"/>
      <c r="L447" s="6"/>
    </row>
    <row r="448" spans="1:12" x14ac:dyDescent="0.2">
      <c r="A448" s="477"/>
      <c r="B448" s="135"/>
      <c r="C448" s="136"/>
      <c r="D448" s="137"/>
      <c r="E448" s="138"/>
      <c r="F448" s="137"/>
      <c r="G448" s="127"/>
      <c r="H448" s="143"/>
      <c r="I448" s="143"/>
      <c r="K448" s="6"/>
      <c r="L448" s="6"/>
    </row>
    <row r="449" spans="1:12" x14ac:dyDescent="0.2">
      <c r="A449" s="477"/>
      <c r="B449" s="135"/>
      <c r="C449" s="136"/>
      <c r="D449" s="137"/>
      <c r="E449" s="138"/>
      <c r="F449" s="137"/>
      <c r="G449" s="127"/>
      <c r="H449" s="143"/>
      <c r="I449" s="143"/>
      <c r="K449" s="6"/>
      <c r="L449" s="6"/>
    </row>
    <row r="450" spans="1:12" x14ac:dyDescent="0.2">
      <c r="A450" s="477"/>
      <c r="B450" s="135"/>
      <c r="C450" s="136"/>
      <c r="D450" s="137"/>
      <c r="E450" s="138"/>
      <c r="F450" s="137"/>
      <c r="G450" s="127"/>
      <c r="H450" s="143"/>
      <c r="I450" s="143"/>
      <c r="K450" s="6"/>
      <c r="L450" s="6"/>
    </row>
    <row r="451" spans="1:12" x14ac:dyDescent="0.2">
      <c r="A451" s="477"/>
      <c r="B451" s="135"/>
      <c r="C451" s="136"/>
      <c r="D451" s="137"/>
      <c r="E451" s="138"/>
      <c r="F451" s="137"/>
      <c r="G451" s="127"/>
      <c r="H451" s="143"/>
      <c r="I451" s="143"/>
      <c r="K451" s="6"/>
      <c r="L451" s="6"/>
    </row>
    <row r="452" spans="1:12" x14ac:dyDescent="0.2">
      <c r="A452" s="477"/>
      <c r="B452" s="135"/>
      <c r="C452" s="136"/>
      <c r="D452" s="137"/>
      <c r="E452" s="138"/>
      <c r="F452" s="137"/>
      <c r="G452" s="127"/>
      <c r="H452" s="143"/>
      <c r="I452" s="143"/>
      <c r="K452" s="6"/>
      <c r="L452" s="6"/>
    </row>
    <row r="453" spans="1:12" x14ac:dyDescent="0.2">
      <c r="A453" s="477"/>
      <c r="B453" s="135"/>
      <c r="C453" s="136"/>
      <c r="D453" s="137"/>
      <c r="E453" s="138"/>
      <c r="F453" s="137"/>
      <c r="G453" s="127"/>
      <c r="H453" s="143"/>
      <c r="I453" s="143"/>
      <c r="K453" s="6"/>
      <c r="L453" s="6"/>
    </row>
    <row r="454" spans="1:12" x14ac:dyDescent="0.2">
      <c r="A454" s="477"/>
      <c r="B454" s="135"/>
      <c r="C454" s="136"/>
      <c r="D454" s="137"/>
      <c r="E454" s="138"/>
      <c r="F454" s="137"/>
      <c r="G454" s="127"/>
      <c r="H454" s="143"/>
      <c r="I454" s="143"/>
      <c r="K454" s="6"/>
      <c r="L454" s="6"/>
    </row>
    <row r="455" spans="1:12" x14ac:dyDescent="0.2">
      <c r="A455" s="477"/>
      <c r="B455" s="135"/>
      <c r="C455" s="136"/>
      <c r="D455" s="137"/>
      <c r="E455" s="138"/>
      <c r="F455" s="137"/>
      <c r="G455" s="127"/>
      <c r="H455" s="143"/>
      <c r="I455" s="143"/>
      <c r="K455" s="6"/>
      <c r="L455" s="6"/>
    </row>
    <row r="456" spans="1:12" x14ac:dyDescent="0.2">
      <c r="A456" s="477"/>
      <c r="B456" s="135"/>
      <c r="C456" s="136"/>
      <c r="D456" s="137"/>
      <c r="E456" s="138"/>
      <c r="F456" s="137"/>
      <c r="G456" s="127"/>
      <c r="H456" s="143"/>
      <c r="I456" s="143"/>
      <c r="K456" s="6"/>
      <c r="L456" s="6"/>
    </row>
    <row r="457" spans="1:12" x14ac:dyDescent="0.2">
      <c r="A457" s="477"/>
      <c r="B457" s="135"/>
      <c r="C457" s="136"/>
      <c r="D457" s="137"/>
      <c r="E457" s="138"/>
      <c r="F457" s="137"/>
      <c r="G457" s="127"/>
      <c r="H457" s="143"/>
      <c r="I457" s="143"/>
      <c r="K457" s="6"/>
      <c r="L457" s="6"/>
    </row>
    <row r="458" spans="1:12" x14ac:dyDescent="0.2">
      <c r="A458" s="477"/>
      <c r="B458" s="135"/>
      <c r="C458" s="136"/>
      <c r="D458" s="137"/>
      <c r="E458" s="138"/>
      <c r="F458" s="137"/>
      <c r="G458" s="127"/>
      <c r="H458" s="143"/>
      <c r="I458" s="143"/>
      <c r="K458" s="6"/>
      <c r="L458" s="6"/>
    </row>
    <row r="459" spans="1:12" x14ac:dyDescent="0.2">
      <c r="A459" s="477"/>
      <c r="B459" s="135"/>
      <c r="C459" s="136"/>
      <c r="D459" s="137"/>
      <c r="E459" s="138"/>
      <c r="F459" s="137"/>
      <c r="G459" s="127"/>
      <c r="H459" s="143"/>
      <c r="I459" s="143"/>
      <c r="K459" s="6"/>
      <c r="L459" s="6"/>
    </row>
    <row r="460" spans="1:12" x14ac:dyDescent="0.2">
      <c r="A460" s="477"/>
      <c r="B460" s="135"/>
      <c r="C460" s="136"/>
      <c r="D460" s="137"/>
      <c r="E460" s="138"/>
      <c r="F460" s="137"/>
      <c r="G460" s="127"/>
      <c r="H460" s="143"/>
      <c r="I460" s="143"/>
      <c r="K460" s="6"/>
      <c r="L460" s="6"/>
    </row>
    <row r="461" spans="1:12" x14ac:dyDescent="0.2">
      <c r="A461" s="477"/>
      <c r="B461" s="135"/>
      <c r="C461" s="136"/>
      <c r="D461" s="137"/>
      <c r="E461" s="138"/>
      <c r="F461" s="137"/>
      <c r="G461" s="127"/>
      <c r="H461" s="143"/>
      <c r="I461" s="143"/>
      <c r="K461" s="6"/>
      <c r="L461" s="6"/>
    </row>
    <row r="462" spans="1:12" x14ac:dyDescent="0.2">
      <c r="A462" s="477"/>
      <c r="B462" s="135"/>
      <c r="C462" s="136"/>
      <c r="D462" s="137"/>
      <c r="E462" s="138"/>
      <c r="F462" s="137"/>
      <c r="G462" s="127"/>
      <c r="H462" s="143"/>
      <c r="I462" s="143"/>
      <c r="K462" s="6"/>
      <c r="L462" s="6"/>
    </row>
    <row r="463" spans="1:12" x14ac:dyDescent="0.2">
      <c r="A463" s="477"/>
      <c r="B463" s="135"/>
      <c r="C463" s="136"/>
      <c r="D463" s="137"/>
      <c r="E463" s="138"/>
      <c r="F463" s="137"/>
      <c r="G463" s="127"/>
      <c r="H463" s="143"/>
      <c r="I463" s="143"/>
      <c r="K463" s="6"/>
      <c r="L463" s="6"/>
    </row>
    <row r="464" spans="1:12" x14ac:dyDescent="0.2">
      <c r="A464" s="477"/>
      <c r="B464" s="135"/>
      <c r="C464" s="136"/>
      <c r="D464" s="137"/>
      <c r="E464" s="138"/>
      <c r="F464" s="137"/>
      <c r="G464" s="127"/>
      <c r="H464" s="143"/>
      <c r="I464" s="143"/>
      <c r="K464" s="6"/>
      <c r="L464" s="6"/>
    </row>
    <row r="465" spans="1:12" x14ac:dyDescent="0.2">
      <c r="A465" s="477"/>
      <c r="B465" s="135"/>
      <c r="C465" s="136"/>
      <c r="D465" s="137"/>
      <c r="E465" s="138"/>
      <c r="F465" s="137"/>
      <c r="G465" s="127"/>
      <c r="H465" s="143"/>
      <c r="I465" s="143"/>
      <c r="K465" s="6"/>
      <c r="L465" s="6"/>
    </row>
    <row r="466" spans="1:12" x14ac:dyDescent="0.2">
      <c r="A466" s="477"/>
      <c r="B466" s="135"/>
      <c r="C466" s="136"/>
      <c r="D466" s="137"/>
      <c r="E466" s="138"/>
      <c r="F466" s="137"/>
      <c r="G466" s="127"/>
      <c r="H466" s="143"/>
      <c r="I466" s="143"/>
      <c r="K466" s="6"/>
      <c r="L466" s="6"/>
    </row>
    <row r="467" spans="1:12" x14ac:dyDescent="0.2">
      <c r="A467" s="477"/>
      <c r="B467" s="135"/>
      <c r="C467" s="136"/>
      <c r="D467" s="137"/>
      <c r="E467" s="138"/>
      <c r="F467" s="137"/>
      <c r="G467" s="127"/>
      <c r="H467" s="143"/>
      <c r="I467" s="143"/>
      <c r="K467" s="6"/>
      <c r="L467" s="6"/>
    </row>
    <row r="468" spans="1:12" x14ac:dyDescent="0.2">
      <c r="A468" s="477"/>
      <c r="B468" s="135"/>
      <c r="C468" s="136"/>
      <c r="D468" s="137"/>
      <c r="E468" s="138"/>
      <c r="F468" s="137"/>
      <c r="G468" s="127"/>
      <c r="H468" s="143"/>
      <c r="I468" s="143"/>
      <c r="K468" s="6"/>
      <c r="L468" s="6"/>
    </row>
    <row r="469" spans="1:12" x14ac:dyDescent="0.2">
      <c r="A469" s="477"/>
      <c r="B469" s="135"/>
      <c r="C469" s="136"/>
      <c r="D469" s="137"/>
      <c r="E469" s="138"/>
      <c r="F469" s="137"/>
      <c r="G469" s="127"/>
      <c r="H469" s="143"/>
      <c r="I469" s="143"/>
      <c r="K469" s="6"/>
      <c r="L469" s="6"/>
    </row>
    <row r="470" spans="1:12" x14ac:dyDescent="0.2">
      <c r="A470" s="477"/>
      <c r="B470" s="135"/>
      <c r="C470" s="136"/>
      <c r="D470" s="137"/>
      <c r="E470" s="138"/>
      <c r="F470" s="137"/>
      <c r="G470" s="127"/>
      <c r="H470" s="143"/>
      <c r="I470" s="143"/>
      <c r="K470" s="6"/>
      <c r="L470" s="6"/>
    </row>
    <row r="471" spans="1:12" x14ac:dyDescent="0.2">
      <c r="A471" s="477"/>
      <c r="B471" s="135"/>
      <c r="C471" s="136"/>
      <c r="D471" s="137"/>
      <c r="E471" s="138"/>
      <c r="F471" s="137"/>
      <c r="G471" s="127"/>
      <c r="H471" s="143"/>
      <c r="I471" s="143"/>
      <c r="K471" s="6"/>
      <c r="L471" s="6"/>
    </row>
    <row r="472" spans="1:12" x14ac:dyDescent="0.2">
      <c r="A472" s="477"/>
      <c r="B472" s="135"/>
      <c r="C472" s="136"/>
      <c r="D472" s="137"/>
      <c r="E472" s="138"/>
      <c r="F472" s="137"/>
      <c r="G472" s="127"/>
      <c r="H472" s="143"/>
      <c r="I472" s="143"/>
      <c r="K472" s="6"/>
      <c r="L472" s="6"/>
    </row>
    <row r="473" spans="1:12" x14ac:dyDescent="0.2">
      <c r="A473" s="477"/>
      <c r="B473" s="135"/>
      <c r="C473" s="136"/>
      <c r="D473" s="137"/>
      <c r="E473" s="138"/>
      <c r="F473" s="137"/>
      <c r="G473" s="127"/>
      <c r="H473" s="143"/>
      <c r="I473" s="143"/>
      <c r="K473" s="6"/>
      <c r="L473" s="6"/>
    </row>
    <row r="474" spans="1:12" x14ac:dyDescent="0.2">
      <c r="A474" s="477"/>
      <c r="B474" s="135"/>
      <c r="C474" s="136"/>
      <c r="D474" s="137"/>
      <c r="E474" s="138"/>
      <c r="F474" s="137"/>
      <c r="G474" s="127"/>
      <c r="H474" s="143"/>
      <c r="I474" s="143"/>
      <c r="K474" s="6"/>
      <c r="L474" s="6"/>
    </row>
    <row r="475" spans="1:12" x14ac:dyDescent="0.2">
      <c r="A475" s="477"/>
      <c r="B475" s="135"/>
      <c r="C475" s="136"/>
      <c r="D475" s="137"/>
      <c r="E475" s="138"/>
      <c r="F475" s="137"/>
      <c r="G475" s="127"/>
      <c r="H475" s="143"/>
      <c r="I475" s="143"/>
      <c r="K475" s="6"/>
      <c r="L475" s="6"/>
    </row>
    <row r="476" spans="1:12" x14ac:dyDescent="0.2">
      <c r="A476" s="477"/>
      <c r="B476" s="135"/>
      <c r="C476" s="136"/>
      <c r="D476" s="137"/>
      <c r="E476" s="138"/>
      <c r="F476" s="137"/>
      <c r="G476" s="127"/>
      <c r="H476" s="143"/>
      <c r="I476" s="143"/>
      <c r="K476" s="6"/>
      <c r="L476" s="6"/>
    </row>
    <row r="477" spans="1:12" x14ac:dyDescent="0.2">
      <c r="A477" s="477"/>
      <c r="B477" s="135"/>
      <c r="C477" s="136"/>
      <c r="D477" s="137"/>
      <c r="E477" s="138"/>
      <c r="F477" s="137"/>
      <c r="G477" s="127"/>
      <c r="H477" s="143"/>
      <c r="I477" s="143"/>
      <c r="K477" s="6"/>
      <c r="L477" s="6"/>
    </row>
    <row r="478" spans="1:12" x14ac:dyDescent="0.2">
      <c r="A478" s="477"/>
      <c r="B478" s="135"/>
      <c r="C478" s="136"/>
      <c r="D478" s="137"/>
      <c r="E478" s="138"/>
      <c r="F478" s="137"/>
      <c r="G478" s="127"/>
      <c r="H478" s="143"/>
      <c r="I478" s="143"/>
      <c r="K478" s="6"/>
      <c r="L478" s="6"/>
    </row>
    <row r="479" spans="1:12" x14ac:dyDescent="0.2">
      <c r="A479" s="477"/>
      <c r="B479" s="135"/>
      <c r="C479" s="136"/>
      <c r="D479" s="137"/>
      <c r="E479" s="138"/>
      <c r="F479" s="137"/>
      <c r="G479" s="127"/>
      <c r="H479" s="143"/>
      <c r="I479" s="143"/>
      <c r="K479" s="6"/>
      <c r="L479" s="6"/>
    </row>
    <row r="480" spans="1:12" x14ac:dyDescent="0.2">
      <c r="A480" s="477"/>
      <c r="B480" s="135"/>
      <c r="C480" s="136"/>
      <c r="D480" s="137"/>
      <c r="E480" s="138"/>
      <c r="F480" s="137"/>
      <c r="G480" s="127"/>
      <c r="H480" s="143"/>
      <c r="I480" s="143"/>
      <c r="K480" s="6"/>
      <c r="L480" s="6"/>
    </row>
    <row r="481" spans="1:12" x14ac:dyDescent="0.2">
      <c r="A481" s="477"/>
      <c r="B481" s="135"/>
      <c r="C481" s="136"/>
      <c r="D481" s="137"/>
      <c r="E481" s="138"/>
      <c r="F481" s="137"/>
      <c r="G481" s="127"/>
      <c r="H481" s="143"/>
      <c r="I481" s="143"/>
      <c r="K481" s="6"/>
      <c r="L481" s="6"/>
    </row>
    <row r="482" spans="1:12" x14ac:dyDescent="0.2">
      <c r="A482" s="477"/>
      <c r="B482" s="135"/>
      <c r="C482" s="136"/>
      <c r="D482" s="137"/>
      <c r="E482" s="138"/>
      <c r="F482" s="137"/>
      <c r="G482" s="127"/>
      <c r="H482" s="143"/>
      <c r="I482" s="143"/>
      <c r="K482" s="6"/>
      <c r="L482" s="6"/>
    </row>
    <row r="483" spans="1:12" x14ac:dyDescent="0.2">
      <c r="A483" s="477"/>
      <c r="B483" s="135"/>
      <c r="C483" s="136"/>
      <c r="D483" s="137"/>
      <c r="E483" s="138"/>
      <c r="F483" s="137"/>
      <c r="G483" s="127"/>
      <c r="H483" s="143"/>
      <c r="I483" s="143"/>
      <c r="K483" s="6"/>
      <c r="L483" s="6"/>
    </row>
    <row r="484" spans="1:12" x14ac:dyDescent="0.2">
      <c r="A484" s="477"/>
      <c r="B484" s="135"/>
      <c r="C484" s="136"/>
      <c r="D484" s="137"/>
      <c r="E484" s="138"/>
      <c r="F484" s="137"/>
      <c r="G484" s="127"/>
      <c r="H484" s="143"/>
      <c r="I484" s="143"/>
      <c r="K484" s="6"/>
      <c r="L484" s="6"/>
    </row>
    <row r="485" spans="1:12" x14ac:dyDescent="0.2">
      <c r="A485" s="477"/>
      <c r="B485" s="135"/>
      <c r="C485" s="136"/>
      <c r="D485" s="137"/>
      <c r="E485" s="138"/>
      <c r="F485" s="137"/>
      <c r="G485" s="127"/>
      <c r="H485" s="143"/>
      <c r="I485" s="143"/>
      <c r="K485" s="6"/>
      <c r="L485" s="6"/>
    </row>
    <row r="486" spans="1:12" x14ac:dyDescent="0.2">
      <c r="A486" s="477"/>
      <c r="B486" s="135"/>
      <c r="C486" s="136"/>
      <c r="D486" s="137"/>
      <c r="E486" s="138"/>
      <c r="F486" s="137"/>
      <c r="G486" s="127"/>
      <c r="H486" s="143"/>
      <c r="I486" s="143"/>
      <c r="K486" s="6"/>
      <c r="L486" s="6"/>
    </row>
    <row r="487" spans="1:12" x14ac:dyDescent="0.2">
      <c r="A487" s="477"/>
      <c r="B487" s="135"/>
      <c r="C487" s="136"/>
      <c r="D487" s="137"/>
      <c r="E487" s="138"/>
      <c r="F487" s="137"/>
      <c r="G487" s="127"/>
      <c r="H487" s="143"/>
      <c r="I487" s="143"/>
      <c r="K487" s="6"/>
      <c r="L487" s="6"/>
    </row>
    <row r="488" spans="1:12" x14ac:dyDescent="0.2">
      <c r="A488" s="477"/>
      <c r="B488" s="135"/>
      <c r="C488" s="136"/>
      <c r="D488" s="137"/>
      <c r="E488" s="138"/>
      <c r="F488" s="137"/>
      <c r="G488" s="127"/>
      <c r="H488" s="143"/>
      <c r="I488" s="143"/>
      <c r="K488" s="6"/>
      <c r="L488" s="6"/>
    </row>
    <row r="489" spans="1:12" x14ac:dyDescent="0.2">
      <c r="A489" s="477"/>
      <c r="B489" s="135"/>
      <c r="C489" s="136"/>
      <c r="D489" s="137"/>
      <c r="E489" s="138"/>
      <c r="F489" s="137"/>
      <c r="G489" s="127"/>
      <c r="H489" s="143"/>
      <c r="I489" s="143"/>
      <c r="K489" s="6"/>
      <c r="L489" s="6"/>
    </row>
    <row r="490" spans="1:12" x14ac:dyDescent="0.2">
      <c r="A490" s="477"/>
      <c r="B490" s="135"/>
      <c r="C490" s="136"/>
      <c r="D490" s="137"/>
      <c r="E490" s="138"/>
      <c r="F490" s="137"/>
      <c r="G490" s="127"/>
      <c r="H490" s="143"/>
      <c r="I490" s="143"/>
      <c r="K490" s="6"/>
      <c r="L490" s="6"/>
    </row>
    <row r="491" spans="1:12" x14ac:dyDescent="0.2">
      <c r="A491" s="477"/>
      <c r="B491" s="135"/>
      <c r="C491" s="136"/>
      <c r="D491" s="137"/>
      <c r="E491" s="138"/>
      <c r="F491" s="137"/>
      <c r="G491" s="127"/>
      <c r="H491" s="143"/>
      <c r="I491" s="143"/>
      <c r="K491" s="6"/>
      <c r="L491" s="6"/>
    </row>
    <row r="492" spans="1:12" x14ac:dyDescent="0.2">
      <c r="A492" s="477"/>
      <c r="B492" s="135"/>
      <c r="C492" s="136"/>
      <c r="D492" s="137"/>
      <c r="E492" s="138"/>
      <c r="F492" s="137"/>
      <c r="G492" s="127"/>
      <c r="H492" s="143"/>
      <c r="I492" s="143"/>
      <c r="K492" s="6"/>
      <c r="L492" s="6"/>
    </row>
    <row r="493" spans="1:12" x14ac:dyDescent="0.2">
      <c r="A493" s="477"/>
      <c r="B493" s="135"/>
      <c r="C493" s="136"/>
      <c r="D493" s="137"/>
      <c r="E493" s="138"/>
      <c r="F493" s="137"/>
      <c r="G493" s="127"/>
      <c r="H493" s="143"/>
      <c r="I493" s="143"/>
      <c r="K493" s="6"/>
      <c r="L493" s="6"/>
    </row>
    <row r="494" spans="1:12" x14ac:dyDescent="0.2">
      <c r="A494" s="477"/>
      <c r="B494" s="135"/>
      <c r="C494" s="136"/>
      <c r="D494" s="137"/>
      <c r="E494" s="138"/>
      <c r="F494" s="137"/>
      <c r="G494" s="127"/>
      <c r="H494" s="143"/>
      <c r="I494" s="143"/>
      <c r="K494" s="6"/>
      <c r="L494" s="6"/>
    </row>
    <row r="495" spans="1:12" x14ac:dyDescent="0.2">
      <c r="A495" s="477"/>
      <c r="B495" s="135"/>
      <c r="C495" s="136"/>
      <c r="D495" s="137"/>
      <c r="E495" s="138"/>
      <c r="F495" s="137"/>
      <c r="G495" s="127"/>
      <c r="H495" s="143"/>
      <c r="I495" s="143"/>
      <c r="K495" s="6"/>
      <c r="L495" s="6"/>
    </row>
    <row r="496" spans="1:12" x14ac:dyDescent="0.2">
      <c r="A496" s="477"/>
      <c r="B496" s="135"/>
      <c r="C496" s="136"/>
      <c r="D496" s="137"/>
      <c r="E496" s="138"/>
      <c r="F496" s="137"/>
      <c r="G496" s="127"/>
      <c r="H496" s="143"/>
      <c r="I496" s="143"/>
      <c r="K496" s="6"/>
      <c r="L496" s="6"/>
    </row>
    <row r="497" spans="1:12" x14ac:dyDescent="0.2">
      <c r="A497" s="477"/>
      <c r="B497" s="135"/>
      <c r="C497" s="136"/>
      <c r="D497" s="137"/>
      <c r="E497" s="138"/>
      <c r="F497" s="137"/>
      <c r="G497" s="127"/>
      <c r="H497" s="143"/>
      <c r="I497" s="143"/>
      <c r="K497" s="6"/>
      <c r="L497" s="6"/>
    </row>
    <row r="498" spans="1:12" x14ac:dyDescent="0.2">
      <c r="A498" s="477"/>
      <c r="B498" s="135"/>
      <c r="C498" s="136"/>
      <c r="D498" s="137"/>
      <c r="E498" s="138"/>
      <c r="F498" s="137"/>
      <c r="G498" s="127"/>
      <c r="H498" s="143"/>
      <c r="I498" s="143"/>
      <c r="K498" s="6"/>
      <c r="L498" s="6"/>
    </row>
    <row r="499" spans="1:12" x14ac:dyDescent="0.2">
      <c r="A499" s="477"/>
      <c r="B499" s="135"/>
      <c r="C499" s="136"/>
      <c r="D499" s="137"/>
      <c r="E499" s="138"/>
      <c r="F499" s="137"/>
      <c r="G499" s="127"/>
      <c r="H499" s="143"/>
      <c r="I499" s="143"/>
      <c r="K499" s="6"/>
      <c r="L499" s="6"/>
    </row>
    <row r="500" spans="1:12" x14ac:dyDescent="0.2">
      <c r="A500" s="477"/>
      <c r="B500" s="135"/>
      <c r="C500" s="136"/>
      <c r="D500" s="137"/>
      <c r="E500" s="138"/>
      <c r="F500" s="137"/>
      <c r="G500" s="127"/>
      <c r="H500" s="143"/>
      <c r="I500" s="143"/>
      <c r="K500" s="6"/>
      <c r="L500" s="6"/>
    </row>
    <row r="501" spans="1:12" x14ac:dyDescent="0.2">
      <c r="A501" s="477"/>
      <c r="B501" s="135"/>
      <c r="C501" s="136"/>
      <c r="D501" s="137"/>
      <c r="E501" s="138"/>
      <c r="F501" s="137"/>
      <c r="G501" s="127"/>
      <c r="H501" s="143"/>
      <c r="I501" s="143"/>
      <c r="K501" s="6"/>
      <c r="L501" s="6"/>
    </row>
    <row r="502" spans="1:12" x14ac:dyDescent="0.2">
      <c r="A502" s="477"/>
      <c r="B502" s="135"/>
      <c r="C502" s="136"/>
      <c r="D502" s="137"/>
      <c r="E502" s="138"/>
      <c r="F502" s="137"/>
      <c r="G502" s="127"/>
      <c r="H502" s="143"/>
      <c r="I502" s="143"/>
      <c r="K502" s="6"/>
      <c r="L502" s="6"/>
    </row>
    <row r="503" spans="1:12" x14ac:dyDescent="0.2">
      <c r="A503" s="477"/>
      <c r="B503" s="135"/>
      <c r="C503" s="136"/>
      <c r="D503" s="137"/>
      <c r="E503" s="138"/>
      <c r="F503" s="137"/>
      <c r="G503" s="127"/>
      <c r="H503" s="143"/>
      <c r="I503" s="143"/>
      <c r="K503" s="6"/>
      <c r="L503" s="6"/>
    </row>
    <row r="504" spans="1:12" x14ac:dyDescent="0.2">
      <c r="A504" s="477"/>
      <c r="B504" s="135"/>
      <c r="C504" s="136"/>
      <c r="D504" s="137"/>
      <c r="E504" s="138"/>
      <c r="F504" s="137"/>
      <c r="G504" s="127"/>
      <c r="H504" s="143"/>
      <c r="I504" s="143"/>
      <c r="K504" s="6"/>
      <c r="L504" s="6"/>
    </row>
    <row r="505" spans="1:12" x14ac:dyDescent="0.2">
      <c r="A505" s="477"/>
      <c r="B505" s="135"/>
      <c r="C505" s="136"/>
      <c r="D505" s="137"/>
      <c r="E505" s="138"/>
      <c r="F505" s="137"/>
      <c r="G505" s="127"/>
      <c r="H505" s="143"/>
      <c r="I505" s="143"/>
      <c r="K505" s="6"/>
      <c r="L505" s="6"/>
    </row>
    <row r="506" spans="1:12" x14ac:dyDescent="0.2">
      <c r="A506" s="477"/>
      <c r="B506" s="135"/>
      <c r="C506" s="136"/>
      <c r="D506" s="137"/>
      <c r="E506" s="138"/>
      <c r="F506" s="137"/>
      <c r="G506" s="127"/>
      <c r="H506" s="143"/>
      <c r="I506" s="143"/>
      <c r="K506" s="6"/>
      <c r="L506" s="6"/>
    </row>
    <row r="507" spans="1:12" x14ac:dyDescent="0.2">
      <c r="A507" s="477"/>
      <c r="B507" s="135"/>
      <c r="C507" s="136"/>
      <c r="D507" s="137"/>
      <c r="E507" s="138"/>
      <c r="F507" s="137"/>
      <c r="G507" s="127"/>
      <c r="H507" s="143"/>
      <c r="I507" s="143"/>
      <c r="K507" s="6"/>
      <c r="L507" s="6"/>
    </row>
    <row r="508" spans="1:12" x14ac:dyDescent="0.2">
      <c r="A508" s="477"/>
      <c r="B508" s="135"/>
      <c r="C508" s="136"/>
      <c r="D508" s="137"/>
      <c r="E508" s="138"/>
      <c r="F508" s="137"/>
      <c r="G508" s="127"/>
      <c r="H508" s="143"/>
      <c r="I508" s="143"/>
      <c r="K508" s="6"/>
      <c r="L508" s="6"/>
    </row>
    <row r="509" spans="1:12" x14ac:dyDescent="0.2">
      <c r="A509" s="477"/>
      <c r="B509" s="135"/>
      <c r="C509" s="136"/>
      <c r="D509" s="137"/>
      <c r="E509" s="138"/>
      <c r="F509" s="137"/>
      <c r="G509" s="127"/>
      <c r="H509" s="143"/>
      <c r="I509" s="143"/>
      <c r="K509" s="6"/>
      <c r="L509" s="6"/>
    </row>
    <row r="510" spans="1:12" x14ac:dyDescent="0.2">
      <c r="A510" s="477"/>
      <c r="B510" s="135"/>
      <c r="C510" s="136"/>
      <c r="D510" s="137"/>
      <c r="E510" s="138"/>
      <c r="F510" s="137"/>
      <c r="G510" s="127"/>
      <c r="H510" s="143"/>
      <c r="I510" s="143"/>
      <c r="K510" s="6"/>
      <c r="L510" s="6"/>
    </row>
    <row r="511" spans="1:12" x14ac:dyDescent="0.2">
      <c r="A511" s="477"/>
      <c r="B511" s="135"/>
      <c r="C511" s="136"/>
      <c r="D511" s="137"/>
      <c r="E511" s="138"/>
      <c r="F511" s="137"/>
      <c r="G511" s="127"/>
      <c r="H511" s="143"/>
      <c r="I511" s="143"/>
      <c r="K511" s="6"/>
      <c r="L511" s="6"/>
    </row>
    <row r="512" spans="1:12" x14ac:dyDescent="0.2">
      <c r="A512" s="477"/>
      <c r="B512" s="135"/>
      <c r="C512" s="136"/>
      <c r="D512" s="137"/>
      <c r="E512" s="138"/>
      <c r="F512" s="137"/>
      <c r="G512" s="127"/>
      <c r="H512" s="143"/>
      <c r="I512" s="143"/>
      <c r="K512" s="6"/>
      <c r="L512" s="6"/>
    </row>
    <row r="513" spans="1:12" x14ac:dyDescent="0.2">
      <c r="A513" s="477"/>
      <c r="B513" s="135"/>
      <c r="C513" s="136"/>
      <c r="D513" s="137"/>
      <c r="E513" s="138"/>
      <c r="F513" s="137"/>
      <c r="G513" s="127"/>
      <c r="H513" s="143"/>
      <c r="I513" s="143"/>
      <c r="K513" s="6"/>
      <c r="L513" s="6"/>
    </row>
    <row r="514" spans="1:12" x14ac:dyDescent="0.2">
      <c r="A514" s="477"/>
      <c r="B514" s="135"/>
      <c r="C514" s="136"/>
      <c r="D514" s="137"/>
      <c r="E514" s="138"/>
      <c r="F514" s="137"/>
      <c r="G514" s="127"/>
      <c r="H514" s="143"/>
      <c r="I514" s="143"/>
      <c r="K514" s="6"/>
      <c r="L514" s="6"/>
    </row>
    <row r="515" spans="1:12" x14ac:dyDescent="0.2">
      <c r="A515" s="477"/>
      <c r="B515" s="135"/>
      <c r="C515" s="136"/>
      <c r="D515" s="137"/>
      <c r="E515" s="138"/>
      <c r="F515" s="137"/>
      <c r="G515" s="127"/>
      <c r="H515" s="143"/>
      <c r="I515" s="143"/>
      <c r="K515" s="6"/>
      <c r="L515" s="6"/>
    </row>
    <row r="516" spans="1:12" x14ac:dyDescent="0.2">
      <c r="A516" s="477"/>
      <c r="B516" s="135"/>
      <c r="C516" s="136"/>
      <c r="D516" s="137"/>
      <c r="E516" s="138"/>
      <c r="F516" s="137"/>
      <c r="G516" s="127"/>
      <c r="H516" s="143"/>
      <c r="I516" s="143"/>
      <c r="K516" s="6"/>
      <c r="L516" s="6"/>
    </row>
    <row r="517" spans="1:12" x14ac:dyDescent="0.2">
      <c r="A517" s="477"/>
      <c r="B517" s="135"/>
      <c r="C517" s="136"/>
      <c r="D517" s="137"/>
      <c r="E517" s="138"/>
      <c r="F517" s="137"/>
      <c r="G517" s="127"/>
      <c r="H517" s="143"/>
      <c r="I517" s="143"/>
      <c r="K517" s="6"/>
      <c r="L517" s="6"/>
    </row>
    <row r="518" spans="1:12" x14ac:dyDescent="0.2">
      <c r="A518" s="477"/>
      <c r="B518" s="135"/>
      <c r="C518" s="136"/>
      <c r="D518" s="137"/>
      <c r="E518" s="138"/>
      <c r="F518" s="137"/>
      <c r="G518" s="127"/>
      <c r="H518" s="143"/>
      <c r="I518" s="143"/>
      <c r="K518" s="6"/>
      <c r="L518" s="6"/>
    </row>
    <row r="519" spans="1:12" x14ac:dyDescent="0.2">
      <c r="A519" s="477"/>
      <c r="B519" s="135"/>
      <c r="C519" s="136"/>
      <c r="D519" s="137"/>
      <c r="E519" s="138"/>
      <c r="F519" s="137"/>
      <c r="G519" s="127"/>
      <c r="H519" s="143"/>
      <c r="I519" s="143"/>
      <c r="K519" s="6"/>
      <c r="L519" s="6"/>
    </row>
    <row r="520" spans="1:12" x14ac:dyDescent="0.2">
      <c r="A520" s="477"/>
      <c r="B520" s="135"/>
      <c r="C520" s="136"/>
      <c r="D520" s="137"/>
      <c r="E520" s="138"/>
      <c r="F520" s="137"/>
      <c r="G520" s="127"/>
      <c r="H520" s="143"/>
      <c r="I520" s="143"/>
      <c r="K520" s="6"/>
      <c r="L520" s="6"/>
    </row>
    <row r="521" spans="1:12" x14ac:dyDescent="0.2">
      <c r="A521" s="477"/>
      <c r="B521" s="135"/>
      <c r="C521" s="136"/>
      <c r="D521" s="137"/>
      <c r="E521" s="138"/>
      <c r="F521" s="137"/>
      <c r="G521" s="127"/>
      <c r="H521" s="143"/>
      <c r="I521" s="143"/>
      <c r="K521" s="6"/>
      <c r="L521" s="6"/>
    </row>
    <row r="522" spans="1:12" x14ac:dyDescent="0.2">
      <c r="A522" s="477"/>
      <c r="B522" s="135"/>
      <c r="C522" s="136"/>
      <c r="D522" s="137"/>
      <c r="E522" s="138"/>
      <c r="F522" s="137"/>
      <c r="G522" s="127"/>
      <c r="H522" s="143"/>
      <c r="I522" s="143"/>
      <c r="K522" s="6"/>
      <c r="L522" s="6"/>
    </row>
    <row r="523" spans="1:12" x14ac:dyDescent="0.2">
      <c r="A523" s="477"/>
      <c r="B523" s="135"/>
      <c r="C523" s="136"/>
      <c r="D523" s="137"/>
      <c r="E523" s="138"/>
      <c r="F523" s="137"/>
      <c r="G523" s="127"/>
      <c r="H523" s="143"/>
      <c r="I523" s="143"/>
      <c r="K523" s="6"/>
      <c r="L523" s="6"/>
    </row>
    <row r="524" spans="1:12" x14ac:dyDescent="0.2">
      <c r="A524" s="477"/>
      <c r="B524" s="135"/>
      <c r="C524" s="136"/>
      <c r="D524" s="137"/>
      <c r="E524" s="138"/>
      <c r="F524" s="137"/>
      <c r="G524" s="127"/>
      <c r="H524" s="143"/>
      <c r="I524" s="143"/>
      <c r="K524" s="6"/>
      <c r="L524" s="6"/>
    </row>
    <row r="525" spans="1:12" x14ac:dyDescent="0.2">
      <c r="A525" s="477"/>
      <c r="B525" s="135"/>
      <c r="C525" s="136"/>
      <c r="D525" s="137"/>
      <c r="E525" s="138"/>
      <c r="F525" s="137"/>
      <c r="G525" s="127"/>
      <c r="H525" s="143"/>
      <c r="I525" s="143"/>
      <c r="K525" s="6"/>
      <c r="L525" s="6"/>
    </row>
    <row r="526" spans="1:12" x14ac:dyDescent="0.2">
      <c r="A526" s="477"/>
      <c r="B526" s="135"/>
      <c r="C526" s="136"/>
      <c r="D526" s="137"/>
      <c r="E526" s="138"/>
      <c r="F526" s="137"/>
      <c r="G526" s="127"/>
      <c r="H526" s="143"/>
      <c r="I526" s="143"/>
      <c r="K526" s="6"/>
      <c r="L526" s="6"/>
    </row>
    <row r="527" spans="1:12" x14ac:dyDescent="0.2">
      <c r="A527" s="477"/>
      <c r="B527" s="135"/>
      <c r="C527" s="136"/>
      <c r="D527" s="137"/>
      <c r="E527" s="138"/>
      <c r="F527" s="137"/>
      <c r="G527" s="127"/>
      <c r="H527" s="143"/>
      <c r="I527" s="143"/>
      <c r="K527" s="6"/>
      <c r="L527" s="6"/>
    </row>
    <row r="528" spans="1:12" x14ac:dyDescent="0.2">
      <c r="A528" s="477"/>
      <c r="B528" s="135"/>
      <c r="C528" s="136"/>
      <c r="D528" s="137"/>
      <c r="E528" s="138"/>
      <c r="F528" s="137"/>
      <c r="G528" s="127"/>
      <c r="H528" s="143"/>
      <c r="I528" s="143"/>
      <c r="K528" s="6"/>
      <c r="L528" s="6"/>
    </row>
    <row r="529" spans="1:12" x14ac:dyDescent="0.2">
      <c r="A529" s="477"/>
      <c r="B529" s="135"/>
      <c r="C529" s="136"/>
      <c r="D529" s="137"/>
      <c r="E529" s="138"/>
      <c r="F529" s="137"/>
      <c r="G529" s="127"/>
      <c r="H529" s="143"/>
      <c r="I529" s="143"/>
      <c r="K529" s="6"/>
      <c r="L529" s="6"/>
    </row>
    <row r="530" spans="1:12" x14ac:dyDescent="0.2">
      <c r="A530" s="477"/>
      <c r="B530" s="135"/>
      <c r="C530" s="136"/>
      <c r="D530" s="137"/>
      <c r="E530" s="138"/>
      <c r="F530" s="137"/>
      <c r="G530" s="127"/>
      <c r="H530" s="143"/>
      <c r="I530" s="143"/>
      <c r="K530" s="6"/>
      <c r="L530" s="6"/>
    </row>
    <row r="531" spans="1:12" x14ac:dyDescent="0.2">
      <c r="A531" s="477"/>
      <c r="B531" s="135"/>
      <c r="C531" s="136"/>
      <c r="D531" s="137"/>
      <c r="E531" s="138"/>
      <c r="F531" s="137"/>
      <c r="G531" s="127"/>
      <c r="H531" s="143"/>
      <c r="I531" s="143"/>
      <c r="K531" s="6"/>
      <c r="L531" s="6"/>
    </row>
    <row r="532" spans="1:12" x14ac:dyDescent="0.2">
      <c r="A532" s="477"/>
      <c r="B532" s="135"/>
      <c r="C532" s="136"/>
      <c r="D532" s="137"/>
      <c r="E532" s="138"/>
      <c r="F532" s="137"/>
      <c r="G532" s="127"/>
      <c r="H532" s="143"/>
      <c r="I532" s="143"/>
      <c r="K532" s="6"/>
      <c r="L532" s="6"/>
    </row>
    <row r="533" spans="1:12" x14ac:dyDescent="0.2">
      <c r="A533" s="477"/>
      <c r="B533" s="135"/>
      <c r="C533" s="136"/>
      <c r="D533" s="137"/>
      <c r="E533" s="138"/>
      <c r="F533" s="137"/>
      <c r="G533" s="127"/>
      <c r="H533" s="143"/>
      <c r="I533" s="143"/>
      <c r="K533" s="6"/>
      <c r="L533" s="6"/>
    </row>
    <row r="534" spans="1:12" x14ac:dyDescent="0.2">
      <c r="A534" s="477"/>
      <c r="B534" s="135"/>
      <c r="C534" s="136"/>
      <c r="D534" s="137"/>
      <c r="E534" s="138"/>
      <c r="F534" s="137"/>
      <c r="G534" s="127"/>
      <c r="H534" s="143"/>
      <c r="I534" s="143"/>
      <c r="K534" s="6"/>
      <c r="L534" s="6"/>
    </row>
    <row r="535" spans="1:12" x14ac:dyDescent="0.2">
      <c r="A535" s="477"/>
      <c r="B535" s="135"/>
      <c r="C535" s="136"/>
      <c r="D535" s="137"/>
      <c r="E535" s="138"/>
      <c r="F535" s="137"/>
      <c r="G535" s="127"/>
      <c r="H535" s="143"/>
      <c r="I535" s="143"/>
      <c r="K535" s="6"/>
      <c r="L535" s="6"/>
    </row>
    <row r="536" spans="1:12" x14ac:dyDescent="0.2">
      <c r="A536" s="477"/>
      <c r="B536" s="135"/>
      <c r="C536" s="136"/>
      <c r="D536" s="137"/>
      <c r="E536" s="138"/>
      <c r="F536" s="137"/>
      <c r="G536" s="127"/>
      <c r="H536" s="143"/>
      <c r="I536" s="143"/>
      <c r="K536" s="6"/>
      <c r="L536" s="6"/>
    </row>
    <row r="537" spans="1:12" x14ac:dyDescent="0.2">
      <c r="A537" s="477"/>
      <c r="B537" s="135"/>
      <c r="C537" s="136"/>
      <c r="D537" s="137"/>
      <c r="E537" s="138"/>
      <c r="F537" s="137"/>
      <c r="G537" s="127"/>
      <c r="H537" s="143"/>
      <c r="I537" s="143"/>
      <c r="K537" s="6"/>
      <c r="L537" s="6"/>
    </row>
    <row r="538" spans="1:12" x14ac:dyDescent="0.2">
      <c r="A538" s="477"/>
      <c r="B538" s="135"/>
      <c r="C538" s="136"/>
      <c r="D538" s="137"/>
      <c r="E538" s="138"/>
      <c r="F538" s="137"/>
      <c r="G538" s="127"/>
      <c r="H538" s="143"/>
      <c r="I538" s="143"/>
      <c r="K538" s="6"/>
      <c r="L538" s="6"/>
    </row>
    <row r="539" spans="1:12" x14ac:dyDescent="0.2">
      <c r="A539" s="477"/>
      <c r="B539" s="135"/>
      <c r="C539" s="136"/>
      <c r="D539" s="137"/>
      <c r="E539" s="138"/>
      <c r="F539" s="137"/>
      <c r="G539" s="127"/>
      <c r="H539" s="143"/>
      <c r="I539" s="143"/>
      <c r="K539" s="6"/>
      <c r="L539" s="6"/>
    </row>
    <row r="540" spans="1:12" x14ac:dyDescent="0.2">
      <c r="A540" s="477"/>
      <c r="B540" s="135"/>
      <c r="C540" s="136"/>
      <c r="D540" s="137"/>
      <c r="E540" s="138"/>
      <c r="F540" s="137"/>
      <c r="G540" s="127"/>
      <c r="H540" s="143"/>
      <c r="I540" s="143"/>
      <c r="K540" s="6"/>
      <c r="L540" s="6"/>
    </row>
    <row r="541" spans="1:12" x14ac:dyDescent="0.2">
      <c r="A541" s="477"/>
      <c r="B541" s="135"/>
      <c r="C541" s="136"/>
      <c r="D541" s="137"/>
      <c r="E541" s="138"/>
      <c r="F541" s="137"/>
      <c r="G541" s="127"/>
      <c r="H541" s="143"/>
      <c r="I541" s="143"/>
      <c r="K541" s="6"/>
      <c r="L541" s="6"/>
    </row>
    <row r="542" spans="1:12" x14ac:dyDescent="0.2">
      <c r="A542" s="477"/>
      <c r="B542" s="135"/>
      <c r="C542" s="136"/>
      <c r="D542" s="137"/>
      <c r="E542" s="138"/>
      <c r="F542" s="137"/>
      <c r="G542" s="127"/>
      <c r="H542" s="143"/>
      <c r="I542" s="143"/>
      <c r="K542" s="6"/>
      <c r="L542" s="6"/>
    </row>
    <row r="543" spans="1:12" x14ac:dyDescent="0.2">
      <c r="A543" s="477"/>
      <c r="B543" s="135"/>
      <c r="C543" s="136"/>
      <c r="D543" s="137"/>
      <c r="E543" s="138"/>
      <c r="F543" s="137"/>
      <c r="G543" s="127"/>
      <c r="H543" s="143"/>
      <c r="I543" s="143"/>
      <c r="K543" s="6"/>
      <c r="L543" s="6"/>
    </row>
    <row r="544" spans="1:12" x14ac:dyDescent="0.2">
      <c r="A544" s="477"/>
      <c r="B544" s="135"/>
      <c r="C544" s="136"/>
      <c r="D544" s="137"/>
      <c r="E544" s="138"/>
      <c r="F544" s="137"/>
      <c r="G544" s="127"/>
      <c r="H544" s="143"/>
      <c r="I544" s="143"/>
      <c r="K544" s="6"/>
      <c r="L544" s="6"/>
    </row>
    <row r="545" spans="1:12" x14ac:dyDescent="0.2">
      <c r="A545" s="477"/>
      <c r="B545" s="135"/>
      <c r="C545" s="136"/>
      <c r="D545" s="137"/>
      <c r="E545" s="138"/>
      <c r="F545" s="137"/>
      <c r="G545" s="127"/>
      <c r="H545" s="143"/>
      <c r="I545" s="143"/>
      <c r="K545" s="6"/>
      <c r="L545" s="6"/>
    </row>
    <row r="546" spans="1:12" x14ac:dyDescent="0.2">
      <c r="A546" s="477"/>
      <c r="B546" s="135"/>
      <c r="C546" s="136"/>
      <c r="D546" s="137"/>
      <c r="E546" s="138"/>
      <c r="F546" s="137"/>
      <c r="G546" s="127"/>
      <c r="H546" s="143"/>
      <c r="I546" s="143"/>
      <c r="K546" s="6"/>
      <c r="L546" s="6"/>
    </row>
    <row r="547" spans="1:12" x14ac:dyDescent="0.2">
      <c r="A547" s="477"/>
      <c r="B547" s="135"/>
      <c r="C547" s="136"/>
      <c r="D547" s="137"/>
      <c r="E547" s="138"/>
      <c r="F547" s="137"/>
      <c r="G547" s="127"/>
      <c r="H547" s="143"/>
      <c r="I547" s="143"/>
      <c r="K547" s="6"/>
      <c r="L547" s="6"/>
    </row>
    <row r="548" spans="1:12" x14ac:dyDescent="0.2">
      <c r="A548" s="477"/>
      <c r="B548" s="135"/>
      <c r="C548" s="136"/>
      <c r="D548" s="137"/>
      <c r="E548" s="138"/>
      <c r="F548" s="137"/>
      <c r="G548" s="127"/>
      <c r="H548" s="143"/>
      <c r="I548" s="143"/>
      <c r="K548" s="6"/>
      <c r="L548" s="6"/>
    </row>
    <row r="549" spans="1:12" x14ac:dyDescent="0.2">
      <c r="A549" s="477"/>
      <c r="B549" s="135"/>
      <c r="C549" s="136"/>
      <c r="D549" s="137"/>
      <c r="E549" s="138"/>
      <c r="F549" s="137"/>
      <c r="G549" s="127"/>
      <c r="H549" s="143"/>
      <c r="I549" s="143"/>
      <c r="K549" s="6"/>
      <c r="L549" s="6"/>
    </row>
    <row r="550" spans="1:12" x14ac:dyDescent="0.2">
      <c r="A550" s="477"/>
      <c r="B550" s="135"/>
      <c r="C550" s="136"/>
      <c r="D550" s="137"/>
      <c r="E550" s="138"/>
      <c r="F550" s="137"/>
      <c r="G550" s="127"/>
      <c r="H550" s="143"/>
      <c r="I550" s="143"/>
      <c r="K550" s="6"/>
      <c r="L550" s="6"/>
    </row>
    <row r="551" spans="1:12" x14ac:dyDescent="0.2">
      <c r="A551" s="477"/>
      <c r="B551" s="135"/>
      <c r="C551" s="136"/>
      <c r="D551" s="137"/>
      <c r="E551" s="138"/>
      <c r="F551" s="137"/>
      <c r="G551" s="127"/>
      <c r="H551" s="143"/>
      <c r="I551" s="143"/>
      <c r="K551" s="6"/>
      <c r="L551" s="6"/>
    </row>
    <row r="552" spans="1:12" x14ac:dyDescent="0.2">
      <c r="A552" s="477"/>
      <c r="B552" s="135"/>
      <c r="C552" s="136"/>
      <c r="D552" s="137"/>
      <c r="E552" s="138"/>
      <c r="F552" s="137"/>
      <c r="G552" s="127"/>
      <c r="H552" s="143"/>
      <c r="I552" s="143"/>
      <c r="K552" s="6"/>
      <c r="L552" s="6"/>
    </row>
    <row r="553" spans="1:12" x14ac:dyDescent="0.2">
      <c r="A553" s="477"/>
      <c r="B553" s="135"/>
      <c r="C553" s="136"/>
      <c r="D553" s="137"/>
      <c r="E553" s="138"/>
      <c r="F553" s="137"/>
      <c r="G553" s="127"/>
      <c r="H553" s="143"/>
      <c r="I553" s="143"/>
      <c r="K553" s="6"/>
      <c r="L553" s="6"/>
    </row>
    <row r="554" spans="1:12" x14ac:dyDescent="0.2">
      <c r="A554" s="477"/>
      <c r="B554" s="135"/>
      <c r="C554" s="136"/>
      <c r="D554" s="137"/>
      <c r="E554" s="138"/>
      <c r="F554" s="137"/>
      <c r="G554" s="127"/>
      <c r="H554" s="143"/>
      <c r="I554" s="143"/>
      <c r="K554" s="6"/>
      <c r="L554" s="6"/>
    </row>
    <row r="555" spans="1:12" x14ac:dyDescent="0.2">
      <c r="A555" s="477"/>
      <c r="B555" s="135"/>
      <c r="C555" s="136"/>
      <c r="D555" s="137"/>
      <c r="E555" s="138"/>
      <c r="F555" s="137"/>
      <c r="G555" s="127"/>
      <c r="H555" s="143"/>
      <c r="I555" s="143"/>
      <c r="K555" s="6"/>
      <c r="L555" s="6"/>
    </row>
    <row r="556" spans="1:12" x14ac:dyDescent="0.2">
      <c r="A556" s="477"/>
      <c r="B556" s="135"/>
      <c r="C556" s="136"/>
      <c r="D556" s="137"/>
      <c r="E556" s="138"/>
      <c r="F556" s="137"/>
      <c r="G556" s="127"/>
      <c r="H556" s="143"/>
      <c r="I556" s="143"/>
      <c r="K556" s="6"/>
      <c r="L556" s="6"/>
    </row>
    <row r="557" spans="1:12" x14ac:dyDescent="0.2">
      <c r="A557" s="477"/>
      <c r="B557" s="135"/>
      <c r="C557" s="136"/>
      <c r="D557" s="137"/>
      <c r="E557" s="138"/>
      <c r="F557" s="137"/>
      <c r="G557" s="127"/>
      <c r="H557" s="143"/>
      <c r="I557" s="143"/>
      <c r="K557" s="6"/>
      <c r="L557" s="6"/>
    </row>
    <row r="558" spans="1:12" x14ac:dyDescent="0.2">
      <c r="A558" s="477"/>
      <c r="B558" s="135"/>
      <c r="C558" s="136"/>
      <c r="D558" s="137"/>
      <c r="E558" s="138"/>
      <c r="F558" s="137"/>
      <c r="G558" s="127"/>
      <c r="H558" s="143"/>
      <c r="I558" s="143"/>
      <c r="K558" s="6"/>
      <c r="L558" s="6"/>
    </row>
    <row r="559" spans="1:12" x14ac:dyDescent="0.2">
      <c r="A559" s="477"/>
      <c r="B559" s="135"/>
      <c r="C559" s="136"/>
      <c r="D559" s="137"/>
      <c r="E559" s="138"/>
      <c r="F559" s="137"/>
      <c r="G559" s="127"/>
      <c r="H559" s="143"/>
      <c r="I559" s="143"/>
      <c r="K559" s="6"/>
      <c r="L559" s="6"/>
    </row>
    <row r="560" spans="1:12" x14ac:dyDescent="0.2">
      <c r="A560" s="477"/>
      <c r="B560" s="135"/>
      <c r="C560" s="136"/>
      <c r="D560" s="137"/>
      <c r="E560" s="138"/>
      <c r="F560" s="137"/>
      <c r="G560" s="127"/>
      <c r="H560" s="143"/>
      <c r="I560" s="143"/>
      <c r="K560" s="6"/>
      <c r="L560" s="6"/>
    </row>
    <row r="561" spans="1:12" x14ac:dyDescent="0.2">
      <c r="A561" s="477"/>
      <c r="B561" s="135"/>
      <c r="C561" s="136"/>
      <c r="D561" s="137"/>
      <c r="E561" s="138"/>
      <c r="F561" s="137"/>
      <c r="G561" s="127"/>
      <c r="H561" s="143"/>
      <c r="I561" s="143"/>
      <c r="K561" s="6"/>
      <c r="L561" s="6"/>
    </row>
    <row r="562" spans="1:12" x14ac:dyDescent="0.2">
      <c r="A562" s="477"/>
      <c r="B562" s="135"/>
      <c r="C562" s="136"/>
      <c r="D562" s="137"/>
      <c r="E562" s="138"/>
      <c r="F562" s="137"/>
      <c r="G562" s="127"/>
      <c r="H562" s="143"/>
      <c r="I562" s="143"/>
      <c r="K562" s="6"/>
      <c r="L562" s="6"/>
    </row>
    <row r="563" spans="1:12" x14ac:dyDescent="0.2">
      <c r="A563" s="477"/>
      <c r="B563" s="135"/>
      <c r="C563" s="136"/>
      <c r="D563" s="137"/>
      <c r="E563" s="138"/>
      <c r="F563" s="137"/>
      <c r="G563" s="127"/>
      <c r="H563" s="143"/>
      <c r="I563" s="143"/>
      <c r="K563" s="6"/>
      <c r="L563" s="6"/>
    </row>
    <row r="564" spans="1:12" x14ac:dyDescent="0.2">
      <c r="A564" s="477"/>
      <c r="B564" s="135"/>
      <c r="C564" s="136"/>
      <c r="D564" s="137"/>
      <c r="E564" s="138"/>
      <c r="F564" s="137"/>
      <c r="G564" s="127"/>
      <c r="H564" s="143"/>
      <c r="I564" s="143"/>
      <c r="K564" s="6"/>
      <c r="L564" s="6"/>
    </row>
    <row r="565" spans="1:12" x14ac:dyDescent="0.2">
      <c r="A565" s="477"/>
      <c r="B565" s="135"/>
      <c r="C565" s="136"/>
      <c r="D565" s="137"/>
      <c r="E565" s="138"/>
      <c r="F565" s="137"/>
      <c r="G565" s="127"/>
      <c r="H565" s="143"/>
      <c r="I565" s="143"/>
      <c r="K565" s="6"/>
      <c r="L565" s="6"/>
    </row>
    <row r="566" spans="1:12" x14ac:dyDescent="0.2">
      <c r="A566" s="477"/>
      <c r="B566" s="135"/>
      <c r="C566" s="136"/>
      <c r="D566" s="137"/>
      <c r="E566" s="138"/>
      <c r="F566" s="137"/>
      <c r="G566" s="127"/>
      <c r="H566" s="143"/>
      <c r="I566" s="143"/>
      <c r="K566" s="6"/>
      <c r="L566" s="6"/>
    </row>
    <row r="567" spans="1:12" x14ac:dyDescent="0.2">
      <c r="A567" s="477"/>
      <c r="B567" s="135"/>
      <c r="C567" s="136"/>
      <c r="D567" s="137"/>
      <c r="E567" s="138"/>
      <c r="F567" s="137"/>
      <c r="G567" s="127"/>
      <c r="H567" s="143"/>
      <c r="I567" s="143"/>
      <c r="K567" s="6"/>
      <c r="L567" s="6"/>
    </row>
    <row r="568" spans="1:12" x14ac:dyDescent="0.2">
      <c r="A568" s="477"/>
      <c r="B568" s="135"/>
      <c r="C568" s="136"/>
      <c r="D568" s="137"/>
      <c r="E568" s="138"/>
      <c r="F568" s="137"/>
      <c r="G568" s="127"/>
      <c r="H568" s="143"/>
      <c r="I568" s="143"/>
      <c r="K568" s="6"/>
      <c r="L568" s="6"/>
    </row>
    <row r="569" spans="1:12" x14ac:dyDescent="0.2">
      <c r="A569" s="477"/>
      <c r="B569" s="135"/>
      <c r="C569" s="136"/>
      <c r="D569" s="137"/>
      <c r="E569" s="138"/>
      <c r="F569" s="137"/>
      <c r="G569" s="127"/>
      <c r="H569" s="143"/>
      <c r="I569" s="143"/>
      <c r="K569" s="6"/>
      <c r="L569" s="6"/>
    </row>
    <row r="570" spans="1:12" x14ac:dyDescent="0.2">
      <c r="A570" s="477"/>
      <c r="B570" s="135"/>
      <c r="C570" s="136"/>
      <c r="D570" s="137"/>
      <c r="E570" s="138"/>
      <c r="F570" s="137"/>
      <c r="G570" s="127"/>
      <c r="H570" s="143"/>
      <c r="I570" s="143"/>
      <c r="K570" s="6"/>
      <c r="L570" s="6"/>
    </row>
    <row r="571" spans="1:12" x14ac:dyDescent="0.2">
      <c r="A571" s="477"/>
      <c r="B571" s="135"/>
      <c r="C571" s="136"/>
      <c r="D571" s="137"/>
      <c r="E571" s="138"/>
      <c r="F571" s="137"/>
      <c r="G571" s="127"/>
      <c r="H571" s="143"/>
      <c r="I571" s="143"/>
      <c r="K571" s="6"/>
      <c r="L571" s="6"/>
    </row>
    <row r="572" spans="1:12" x14ac:dyDescent="0.2">
      <c r="A572" s="477"/>
      <c r="B572" s="135"/>
      <c r="C572" s="136"/>
      <c r="D572" s="137"/>
      <c r="E572" s="138"/>
      <c r="F572" s="137"/>
      <c r="G572" s="127"/>
      <c r="H572" s="143"/>
      <c r="I572" s="143"/>
      <c r="K572" s="6"/>
      <c r="L572" s="6"/>
    </row>
    <row r="573" spans="1:12" x14ac:dyDescent="0.2">
      <c r="A573" s="477"/>
      <c r="B573" s="135"/>
      <c r="C573" s="136"/>
      <c r="D573" s="137"/>
      <c r="E573" s="138"/>
      <c r="F573" s="137"/>
      <c r="G573" s="127"/>
      <c r="H573" s="143"/>
      <c r="I573" s="143"/>
      <c r="K573" s="6"/>
      <c r="L573" s="6"/>
    </row>
    <row r="574" spans="1:12" x14ac:dyDescent="0.2">
      <c r="A574" s="477"/>
      <c r="B574" s="135"/>
      <c r="C574" s="136"/>
      <c r="D574" s="137"/>
      <c r="E574" s="138"/>
      <c r="F574" s="137"/>
      <c r="G574" s="127"/>
      <c r="H574" s="143"/>
      <c r="I574" s="143"/>
      <c r="K574" s="6"/>
      <c r="L574" s="6"/>
    </row>
    <row r="575" spans="1:12" x14ac:dyDescent="0.2">
      <c r="A575" s="477"/>
      <c r="B575" s="135"/>
      <c r="C575" s="136"/>
      <c r="D575" s="137"/>
      <c r="E575" s="138"/>
      <c r="F575" s="137"/>
      <c r="G575" s="127"/>
      <c r="H575" s="143"/>
      <c r="I575" s="143"/>
      <c r="K575" s="6"/>
      <c r="L575" s="6"/>
    </row>
    <row r="576" spans="1:12" x14ac:dyDescent="0.2">
      <c r="A576" s="477"/>
      <c r="B576" s="135"/>
      <c r="C576" s="136"/>
      <c r="D576" s="137"/>
      <c r="E576" s="138"/>
      <c r="F576" s="137"/>
      <c r="G576" s="127"/>
      <c r="H576" s="143"/>
      <c r="I576" s="143"/>
      <c r="K576" s="6"/>
      <c r="L576" s="6"/>
    </row>
    <row r="577" spans="1:12" x14ac:dyDescent="0.2">
      <c r="A577" s="477"/>
      <c r="B577" s="135"/>
      <c r="C577" s="136"/>
      <c r="D577" s="137"/>
      <c r="E577" s="138"/>
      <c r="F577" s="137"/>
      <c r="G577" s="127"/>
      <c r="H577" s="143"/>
      <c r="I577" s="143"/>
      <c r="K577" s="6"/>
      <c r="L577" s="6"/>
    </row>
    <row r="578" spans="1:12" x14ac:dyDescent="0.2">
      <c r="A578" s="477"/>
      <c r="B578" s="135"/>
      <c r="C578" s="136"/>
      <c r="D578" s="137"/>
      <c r="E578" s="138"/>
      <c r="F578" s="137"/>
      <c r="G578" s="127"/>
      <c r="H578" s="143"/>
      <c r="I578" s="143"/>
      <c r="K578" s="6"/>
      <c r="L578" s="6"/>
    </row>
    <row r="579" spans="1:12" x14ac:dyDescent="0.2">
      <c r="A579" s="477"/>
      <c r="B579" s="135"/>
      <c r="C579" s="136"/>
      <c r="D579" s="137"/>
      <c r="E579" s="138"/>
      <c r="F579" s="137"/>
      <c r="G579" s="127"/>
      <c r="H579" s="143"/>
      <c r="I579" s="143"/>
      <c r="K579" s="6"/>
      <c r="L579" s="6"/>
    </row>
    <row r="580" spans="1:12" x14ac:dyDescent="0.2">
      <c r="A580" s="477"/>
      <c r="B580" s="135"/>
      <c r="C580" s="136"/>
      <c r="D580" s="137"/>
      <c r="E580" s="138"/>
      <c r="F580" s="137"/>
      <c r="G580" s="127"/>
      <c r="H580" s="143"/>
      <c r="I580" s="143"/>
      <c r="K580" s="6"/>
      <c r="L580" s="6"/>
    </row>
    <row r="581" spans="1:12" x14ac:dyDescent="0.2">
      <c r="A581" s="477"/>
      <c r="B581" s="135"/>
      <c r="C581" s="136"/>
      <c r="D581" s="137"/>
      <c r="E581" s="138"/>
      <c r="F581" s="137"/>
      <c r="G581" s="127"/>
      <c r="H581" s="143"/>
      <c r="I581" s="143"/>
      <c r="K581" s="6"/>
      <c r="L581" s="6"/>
    </row>
    <row r="582" spans="1:12" x14ac:dyDescent="0.2">
      <c r="A582" s="477"/>
      <c r="B582" s="135"/>
      <c r="C582" s="136"/>
      <c r="D582" s="137"/>
      <c r="E582" s="138"/>
      <c r="F582" s="137"/>
      <c r="G582" s="127"/>
      <c r="H582" s="143"/>
      <c r="I582" s="143"/>
      <c r="K582" s="6"/>
      <c r="L582" s="6"/>
    </row>
    <row r="583" spans="1:12" x14ac:dyDescent="0.2">
      <c r="A583" s="477"/>
      <c r="B583" s="135"/>
      <c r="C583" s="136"/>
      <c r="D583" s="137"/>
      <c r="E583" s="138"/>
      <c r="F583" s="137"/>
      <c r="G583" s="127"/>
      <c r="H583" s="143"/>
      <c r="I583" s="143"/>
      <c r="K583" s="6"/>
      <c r="L583" s="6"/>
    </row>
    <row r="584" spans="1:12" x14ac:dyDescent="0.2">
      <c r="A584" s="477"/>
      <c r="B584" s="135"/>
      <c r="C584" s="136"/>
      <c r="D584" s="137"/>
      <c r="E584" s="138"/>
      <c r="F584" s="137"/>
      <c r="G584" s="127"/>
      <c r="H584" s="143"/>
      <c r="I584" s="143"/>
      <c r="K584" s="6"/>
      <c r="L584" s="6"/>
    </row>
    <row r="585" spans="1:12" x14ac:dyDescent="0.2">
      <c r="A585" s="477"/>
      <c r="B585" s="135"/>
      <c r="C585" s="136"/>
      <c r="D585" s="137"/>
      <c r="E585" s="138"/>
      <c r="F585" s="137"/>
      <c r="G585" s="127"/>
      <c r="H585" s="143"/>
      <c r="I585" s="143"/>
      <c r="K585" s="6"/>
      <c r="L585" s="6"/>
    </row>
    <row r="586" spans="1:12" x14ac:dyDescent="0.2">
      <c r="A586" s="477"/>
      <c r="B586" s="135"/>
      <c r="C586" s="136"/>
      <c r="D586" s="137"/>
      <c r="E586" s="138"/>
      <c r="F586" s="137"/>
      <c r="G586" s="127"/>
      <c r="H586" s="143"/>
      <c r="I586" s="143"/>
      <c r="K586" s="6"/>
      <c r="L586" s="6"/>
    </row>
    <row r="587" spans="1:12" x14ac:dyDescent="0.2">
      <c r="A587" s="477"/>
      <c r="B587" s="135"/>
      <c r="C587" s="136"/>
      <c r="D587" s="137"/>
      <c r="E587" s="138"/>
      <c r="F587" s="137"/>
      <c r="G587" s="127"/>
      <c r="H587" s="143"/>
      <c r="I587" s="143"/>
      <c r="K587" s="6"/>
      <c r="L587" s="6"/>
    </row>
    <row r="588" spans="1:12" x14ac:dyDescent="0.2">
      <c r="A588" s="477"/>
      <c r="B588" s="135"/>
      <c r="C588" s="136"/>
      <c r="D588" s="137"/>
      <c r="E588" s="138"/>
      <c r="F588" s="137"/>
      <c r="G588" s="127"/>
      <c r="H588" s="143"/>
      <c r="I588" s="143"/>
      <c r="K588" s="6"/>
      <c r="L588" s="6"/>
    </row>
    <row r="589" spans="1:12" x14ac:dyDescent="0.2">
      <c r="A589" s="477"/>
      <c r="B589" s="135"/>
      <c r="C589" s="136"/>
      <c r="D589" s="137"/>
      <c r="E589" s="138"/>
      <c r="F589" s="137"/>
      <c r="G589" s="127"/>
      <c r="H589" s="143"/>
      <c r="I589" s="143"/>
      <c r="K589" s="6"/>
      <c r="L589" s="6"/>
    </row>
    <row r="590" spans="1:12" x14ac:dyDescent="0.2">
      <c r="A590" s="477"/>
      <c r="B590" s="135"/>
      <c r="C590" s="136"/>
      <c r="D590" s="137"/>
      <c r="E590" s="138"/>
      <c r="F590" s="137"/>
      <c r="G590" s="127"/>
      <c r="H590" s="143"/>
      <c r="I590" s="143"/>
      <c r="K590" s="6"/>
      <c r="L590" s="6"/>
    </row>
    <row r="591" spans="1:12" x14ac:dyDescent="0.2">
      <c r="A591" s="477"/>
      <c r="B591" s="135"/>
      <c r="C591" s="136"/>
      <c r="D591" s="137"/>
      <c r="E591" s="138"/>
      <c r="F591" s="137"/>
      <c r="G591" s="127"/>
      <c r="H591" s="143"/>
      <c r="I591" s="143"/>
      <c r="K591" s="6"/>
      <c r="L591" s="6"/>
    </row>
    <row r="592" spans="1:12" x14ac:dyDescent="0.2">
      <c r="A592" s="477"/>
      <c r="B592" s="135"/>
      <c r="C592" s="136"/>
      <c r="D592" s="137"/>
      <c r="E592" s="138"/>
      <c r="F592" s="137"/>
      <c r="G592" s="127"/>
      <c r="H592" s="143"/>
      <c r="I592" s="143"/>
      <c r="K592" s="6"/>
      <c r="L592" s="6"/>
    </row>
    <row r="593" spans="1:12" x14ac:dyDescent="0.2">
      <c r="A593" s="477"/>
      <c r="B593" s="135"/>
      <c r="C593" s="136"/>
      <c r="D593" s="137"/>
      <c r="E593" s="138"/>
      <c r="F593" s="137"/>
      <c r="G593" s="127"/>
      <c r="H593" s="143"/>
      <c r="I593" s="143"/>
      <c r="K593" s="6"/>
      <c r="L593" s="6"/>
    </row>
    <row r="594" spans="1:12" x14ac:dyDescent="0.2">
      <c r="A594" s="477"/>
      <c r="B594" s="135"/>
      <c r="C594" s="136"/>
      <c r="D594" s="137"/>
      <c r="E594" s="138"/>
      <c r="F594" s="137"/>
      <c r="G594" s="127"/>
      <c r="H594" s="143"/>
      <c r="I594" s="143"/>
      <c r="K594" s="6"/>
      <c r="L594" s="6"/>
    </row>
    <row r="595" spans="1:12" x14ac:dyDescent="0.2">
      <c r="A595" s="477"/>
      <c r="B595" s="135"/>
      <c r="C595" s="136"/>
      <c r="D595" s="137"/>
      <c r="E595" s="138"/>
      <c r="F595" s="137"/>
      <c r="G595" s="127"/>
      <c r="H595" s="143"/>
      <c r="I595" s="143"/>
      <c r="K595" s="6"/>
      <c r="L595" s="6"/>
    </row>
    <row r="596" spans="1:12" x14ac:dyDescent="0.2">
      <c r="A596" s="477"/>
      <c r="B596" s="135"/>
      <c r="C596" s="136"/>
      <c r="D596" s="137"/>
      <c r="E596" s="138"/>
      <c r="F596" s="137"/>
      <c r="G596" s="127"/>
      <c r="H596" s="143"/>
      <c r="I596" s="143"/>
      <c r="K596" s="6"/>
      <c r="L596" s="6"/>
    </row>
    <row r="597" spans="1:12" x14ac:dyDescent="0.2">
      <c r="A597" s="477"/>
      <c r="B597" s="135"/>
      <c r="C597" s="136"/>
      <c r="D597" s="137"/>
      <c r="E597" s="138"/>
      <c r="F597" s="137"/>
      <c r="G597" s="127"/>
      <c r="H597" s="143"/>
      <c r="I597" s="143"/>
      <c r="K597" s="6"/>
      <c r="L597" s="6"/>
    </row>
    <row r="598" spans="1:12" x14ac:dyDescent="0.2">
      <c r="A598" s="477"/>
      <c r="B598" s="135"/>
      <c r="C598" s="136"/>
      <c r="D598" s="137"/>
      <c r="E598" s="138"/>
      <c r="F598" s="137"/>
      <c r="G598" s="127"/>
      <c r="H598" s="143"/>
      <c r="I598" s="143"/>
      <c r="K598" s="6"/>
      <c r="L598" s="6"/>
    </row>
    <row r="599" spans="1:12" x14ac:dyDescent="0.2">
      <c r="A599" s="477"/>
      <c r="B599" s="135"/>
      <c r="C599" s="136"/>
      <c r="D599" s="137"/>
      <c r="E599" s="138"/>
      <c r="F599" s="137"/>
      <c r="G599" s="127"/>
      <c r="H599" s="143"/>
      <c r="I599" s="143"/>
      <c r="K599" s="6"/>
      <c r="L599" s="6"/>
    </row>
    <row r="600" spans="1:12" x14ac:dyDescent="0.2">
      <c r="A600" s="477"/>
      <c r="B600" s="135"/>
      <c r="C600" s="136"/>
      <c r="D600" s="137"/>
      <c r="E600" s="138"/>
      <c r="F600" s="137"/>
      <c r="G600" s="127"/>
      <c r="H600" s="143"/>
      <c r="I600" s="143"/>
      <c r="K600" s="6"/>
      <c r="L600" s="6"/>
    </row>
    <row r="601" spans="1:12" x14ac:dyDescent="0.2">
      <c r="A601" s="477"/>
      <c r="B601" s="135"/>
      <c r="C601" s="136"/>
      <c r="D601" s="137"/>
      <c r="E601" s="138"/>
      <c r="F601" s="137"/>
      <c r="G601" s="127"/>
      <c r="H601" s="143"/>
      <c r="I601" s="143"/>
      <c r="K601" s="6"/>
      <c r="L601" s="6"/>
    </row>
    <row r="602" spans="1:12" x14ac:dyDescent="0.2">
      <c r="A602" s="477"/>
      <c r="B602" s="135"/>
      <c r="C602" s="136"/>
      <c r="D602" s="137"/>
      <c r="E602" s="138"/>
      <c r="F602" s="137"/>
      <c r="G602" s="127"/>
      <c r="H602" s="143"/>
      <c r="I602" s="143"/>
      <c r="K602" s="6"/>
      <c r="L602" s="6"/>
    </row>
    <row r="603" spans="1:12" x14ac:dyDescent="0.2">
      <c r="A603" s="477"/>
      <c r="B603" s="135"/>
      <c r="C603" s="136"/>
      <c r="D603" s="137"/>
      <c r="E603" s="138"/>
      <c r="F603" s="137"/>
      <c r="G603" s="127"/>
      <c r="H603" s="143"/>
      <c r="I603" s="143"/>
      <c r="K603" s="6"/>
      <c r="L603" s="6"/>
    </row>
    <row r="604" spans="1:12" x14ac:dyDescent="0.2">
      <c r="A604" s="477"/>
      <c r="B604" s="135"/>
      <c r="C604" s="136"/>
      <c r="D604" s="137"/>
      <c r="E604" s="138"/>
      <c r="F604" s="137"/>
      <c r="G604" s="127"/>
      <c r="H604" s="143"/>
      <c r="I604" s="143"/>
      <c r="K604" s="6"/>
      <c r="L604" s="6"/>
    </row>
    <row r="605" spans="1:12" x14ac:dyDescent="0.2">
      <c r="A605" s="477"/>
      <c r="B605" s="135"/>
      <c r="C605" s="136"/>
      <c r="D605" s="137"/>
      <c r="E605" s="138"/>
      <c r="F605" s="137"/>
      <c r="G605" s="127"/>
      <c r="H605" s="143"/>
      <c r="I605" s="143"/>
      <c r="K605" s="6"/>
      <c r="L605" s="6"/>
    </row>
    <row r="606" spans="1:12" x14ac:dyDescent="0.2">
      <c r="A606" s="477"/>
      <c r="B606" s="135"/>
      <c r="C606" s="136"/>
      <c r="D606" s="137"/>
      <c r="E606" s="138"/>
      <c r="F606" s="137"/>
      <c r="G606" s="127"/>
      <c r="H606" s="143"/>
      <c r="I606" s="143"/>
      <c r="K606" s="6"/>
      <c r="L606" s="6"/>
    </row>
    <row r="607" spans="1:12" x14ac:dyDescent="0.2">
      <c r="A607" s="477"/>
      <c r="B607" s="135"/>
      <c r="C607" s="136"/>
      <c r="D607" s="137"/>
      <c r="E607" s="138"/>
      <c r="F607" s="137"/>
      <c r="G607" s="127"/>
      <c r="H607" s="143"/>
      <c r="I607" s="143"/>
      <c r="K607" s="6"/>
      <c r="L607" s="6"/>
    </row>
    <row r="608" spans="1:12" x14ac:dyDescent="0.2">
      <c r="A608" s="477"/>
      <c r="B608" s="135"/>
      <c r="C608" s="136"/>
      <c r="D608" s="137"/>
      <c r="E608" s="138"/>
      <c r="F608" s="137"/>
      <c r="G608" s="127"/>
      <c r="H608" s="143"/>
      <c r="I608" s="143"/>
      <c r="K608" s="6"/>
      <c r="L608" s="6"/>
    </row>
    <row r="609" spans="1:12" x14ac:dyDescent="0.2">
      <c r="A609" s="477"/>
      <c r="B609" s="135"/>
      <c r="C609" s="136"/>
      <c r="D609" s="137"/>
      <c r="E609" s="138"/>
      <c r="F609" s="137"/>
      <c r="G609" s="127"/>
      <c r="H609" s="143"/>
      <c r="I609" s="143"/>
      <c r="K609" s="6"/>
      <c r="L609" s="6"/>
    </row>
    <row r="610" spans="1:12" x14ac:dyDescent="0.2">
      <c r="A610" s="477"/>
      <c r="B610" s="135"/>
      <c r="C610" s="136"/>
      <c r="D610" s="137"/>
      <c r="E610" s="138"/>
      <c r="F610" s="137"/>
      <c r="G610" s="127"/>
      <c r="H610" s="143"/>
      <c r="I610" s="143"/>
      <c r="K610" s="6"/>
      <c r="L610" s="6"/>
    </row>
    <row r="611" spans="1:12" x14ac:dyDescent="0.2">
      <c r="A611" s="477"/>
      <c r="B611" s="135"/>
      <c r="C611" s="136"/>
      <c r="D611" s="137"/>
      <c r="E611" s="138"/>
      <c r="F611" s="137"/>
      <c r="G611" s="127"/>
      <c r="H611" s="143"/>
      <c r="I611" s="143"/>
      <c r="K611" s="6"/>
      <c r="L611" s="6"/>
    </row>
    <row r="612" spans="1:12" x14ac:dyDescent="0.2">
      <c r="A612" s="477"/>
      <c r="B612" s="135"/>
      <c r="C612" s="136"/>
      <c r="D612" s="137"/>
      <c r="E612" s="138"/>
      <c r="F612" s="137"/>
      <c r="G612" s="127"/>
      <c r="H612" s="143"/>
      <c r="I612" s="143"/>
      <c r="K612" s="6"/>
      <c r="L612" s="6"/>
    </row>
    <row r="613" spans="1:12" x14ac:dyDescent="0.2">
      <c r="A613" s="477"/>
      <c r="B613" s="135"/>
      <c r="C613" s="136"/>
      <c r="D613" s="137"/>
      <c r="E613" s="138"/>
      <c r="F613" s="137"/>
      <c r="G613" s="127"/>
      <c r="H613" s="143"/>
      <c r="I613" s="143"/>
      <c r="K613" s="6"/>
      <c r="L613" s="6"/>
    </row>
    <row r="614" spans="1:12" x14ac:dyDescent="0.2">
      <c r="A614" s="477"/>
      <c r="B614" s="135"/>
      <c r="C614" s="136"/>
      <c r="D614" s="137"/>
      <c r="E614" s="138"/>
      <c r="F614" s="137"/>
      <c r="G614" s="127"/>
      <c r="H614" s="143"/>
      <c r="I614" s="143"/>
      <c r="K614" s="6"/>
      <c r="L614" s="6"/>
    </row>
    <row r="615" spans="1:12" x14ac:dyDescent="0.2">
      <c r="A615" s="477"/>
      <c r="B615" s="135"/>
      <c r="C615" s="136"/>
      <c r="D615" s="137"/>
      <c r="E615" s="138"/>
      <c r="F615" s="137"/>
      <c r="G615" s="127"/>
      <c r="H615" s="143"/>
      <c r="I615" s="143"/>
      <c r="K615" s="6"/>
      <c r="L615" s="6"/>
    </row>
    <row r="616" spans="1:12" x14ac:dyDescent="0.2">
      <c r="A616" s="477"/>
      <c r="B616" s="135"/>
      <c r="C616" s="136"/>
      <c r="D616" s="137"/>
      <c r="E616" s="138"/>
      <c r="F616" s="137"/>
      <c r="G616" s="127"/>
      <c r="H616" s="143"/>
      <c r="I616" s="143"/>
      <c r="K616" s="6"/>
      <c r="L616" s="6"/>
    </row>
    <row r="617" spans="1:12" x14ac:dyDescent="0.2">
      <c r="A617" s="477"/>
      <c r="B617" s="135"/>
      <c r="C617" s="136"/>
      <c r="D617" s="137"/>
      <c r="E617" s="138"/>
      <c r="F617" s="137"/>
      <c r="G617" s="127"/>
      <c r="H617" s="143"/>
      <c r="I617" s="143"/>
      <c r="K617" s="6"/>
      <c r="L617" s="6"/>
    </row>
    <row r="618" spans="1:12" x14ac:dyDescent="0.2">
      <c r="A618" s="477"/>
      <c r="B618" s="135"/>
      <c r="C618" s="136"/>
      <c r="D618" s="137"/>
      <c r="E618" s="138"/>
      <c r="F618" s="137"/>
      <c r="G618" s="127"/>
      <c r="H618" s="143"/>
      <c r="I618" s="143"/>
      <c r="K618" s="6"/>
      <c r="L618" s="6"/>
    </row>
    <row r="619" spans="1:12" x14ac:dyDescent="0.2">
      <c r="A619" s="477"/>
      <c r="B619" s="135"/>
      <c r="C619" s="136"/>
      <c r="D619" s="137"/>
      <c r="E619" s="138"/>
      <c r="F619" s="137"/>
      <c r="G619" s="127"/>
      <c r="H619" s="143"/>
      <c r="I619" s="143"/>
      <c r="K619" s="6"/>
      <c r="L619" s="6"/>
    </row>
    <row r="620" spans="1:12" x14ac:dyDescent="0.2">
      <c r="A620" s="477"/>
      <c r="B620" s="135"/>
      <c r="C620" s="136"/>
      <c r="D620" s="137"/>
      <c r="E620" s="138"/>
      <c r="F620" s="137"/>
      <c r="G620" s="127"/>
      <c r="H620" s="143"/>
      <c r="I620" s="143"/>
      <c r="K620" s="6"/>
      <c r="L620" s="6"/>
    </row>
    <row r="621" spans="1:12" x14ac:dyDescent="0.2">
      <c r="A621" s="477"/>
      <c r="B621" s="135"/>
      <c r="C621" s="136"/>
      <c r="D621" s="137"/>
      <c r="E621" s="138"/>
      <c r="F621" s="137"/>
      <c r="G621" s="127"/>
      <c r="H621" s="143"/>
      <c r="I621" s="143"/>
      <c r="K621" s="6"/>
      <c r="L621" s="6"/>
    </row>
    <row r="622" spans="1:12" x14ac:dyDescent="0.2">
      <c r="A622" s="477"/>
      <c r="B622" s="135"/>
      <c r="C622" s="136"/>
      <c r="D622" s="137"/>
      <c r="E622" s="138"/>
      <c r="F622" s="137"/>
      <c r="G622" s="127"/>
      <c r="H622" s="143"/>
      <c r="I622" s="143"/>
      <c r="K622" s="6"/>
      <c r="L622" s="6"/>
    </row>
    <row r="623" spans="1:12" x14ac:dyDescent="0.2">
      <c r="A623" s="477"/>
      <c r="B623" s="135"/>
      <c r="C623" s="136"/>
      <c r="D623" s="137"/>
      <c r="E623" s="138"/>
      <c r="F623" s="137"/>
      <c r="G623" s="127"/>
      <c r="H623" s="143"/>
      <c r="I623" s="143"/>
      <c r="K623" s="6"/>
      <c r="L623" s="6"/>
    </row>
    <row r="624" spans="1:12" x14ac:dyDescent="0.2">
      <c r="A624" s="477"/>
      <c r="B624" s="135"/>
      <c r="C624" s="136"/>
      <c r="D624" s="137"/>
      <c r="E624" s="138"/>
      <c r="F624" s="137"/>
      <c r="G624" s="127"/>
      <c r="H624" s="143"/>
      <c r="I624" s="143"/>
      <c r="K624" s="6"/>
      <c r="L624" s="6"/>
    </row>
    <row r="625" spans="1:12" x14ac:dyDescent="0.2">
      <c r="A625" s="477"/>
      <c r="B625" s="135"/>
      <c r="C625" s="136"/>
      <c r="D625" s="137"/>
      <c r="E625" s="138"/>
      <c r="F625" s="137"/>
      <c r="G625" s="127"/>
      <c r="H625" s="143"/>
      <c r="I625" s="143"/>
      <c r="K625" s="6"/>
      <c r="L625" s="6"/>
    </row>
    <row r="626" spans="1:12" x14ac:dyDescent="0.2">
      <c r="A626" s="477"/>
      <c r="B626" s="135"/>
      <c r="C626" s="136"/>
      <c r="D626" s="137"/>
      <c r="E626" s="138"/>
      <c r="F626" s="137"/>
      <c r="G626" s="127"/>
      <c r="H626" s="143"/>
      <c r="I626" s="143"/>
      <c r="K626" s="6"/>
      <c r="L626" s="6"/>
    </row>
    <row r="627" spans="1:12" x14ac:dyDescent="0.2">
      <c r="A627" s="477"/>
      <c r="B627" s="135"/>
      <c r="C627" s="136"/>
      <c r="D627" s="137"/>
      <c r="E627" s="138"/>
      <c r="F627" s="137"/>
      <c r="G627" s="127"/>
      <c r="H627" s="143"/>
      <c r="I627" s="143"/>
      <c r="K627" s="6"/>
      <c r="L627" s="6"/>
    </row>
    <row r="628" spans="1:12" x14ac:dyDescent="0.2">
      <c r="A628" s="477"/>
      <c r="B628" s="135"/>
      <c r="C628" s="136"/>
      <c r="D628" s="137"/>
      <c r="E628" s="138"/>
      <c r="F628" s="137"/>
      <c r="G628" s="127"/>
      <c r="H628" s="143"/>
      <c r="I628" s="143"/>
      <c r="K628" s="6"/>
      <c r="L628" s="6"/>
    </row>
    <row r="629" spans="1:12" x14ac:dyDescent="0.2">
      <c r="A629" s="477"/>
      <c r="B629" s="135"/>
      <c r="C629" s="136"/>
      <c r="D629" s="137"/>
      <c r="E629" s="138"/>
      <c r="F629" s="137"/>
      <c r="G629" s="127"/>
      <c r="H629" s="143"/>
      <c r="I629" s="143"/>
      <c r="K629" s="6"/>
      <c r="L629" s="6"/>
    </row>
    <row r="630" spans="1:12" x14ac:dyDescent="0.2">
      <c r="A630" s="477"/>
      <c r="B630" s="135"/>
      <c r="C630" s="136"/>
      <c r="D630" s="137"/>
      <c r="E630" s="138"/>
      <c r="F630" s="137"/>
      <c r="G630" s="127"/>
      <c r="H630" s="143"/>
      <c r="I630" s="143"/>
      <c r="K630" s="6"/>
      <c r="L630" s="6"/>
    </row>
    <row r="631" spans="1:12" x14ac:dyDescent="0.2">
      <c r="A631" s="477"/>
      <c r="B631" s="135"/>
      <c r="C631" s="136"/>
      <c r="D631" s="137"/>
      <c r="E631" s="138"/>
      <c r="F631" s="137"/>
      <c r="G631" s="127"/>
      <c r="H631" s="143"/>
      <c r="I631" s="143"/>
      <c r="K631" s="6"/>
      <c r="L631" s="6"/>
    </row>
    <row r="632" spans="1:12" x14ac:dyDescent="0.2">
      <c r="A632" s="477"/>
      <c r="B632" s="135"/>
      <c r="C632" s="136"/>
      <c r="D632" s="137"/>
      <c r="E632" s="138"/>
      <c r="F632" s="137"/>
      <c r="G632" s="127"/>
      <c r="H632" s="143"/>
      <c r="I632" s="143"/>
      <c r="K632" s="6"/>
      <c r="L632" s="6"/>
    </row>
    <row r="633" spans="1:12" x14ac:dyDescent="0.2">
      <c r="A633" s="477"/>
      <c r="B633" s="135"/>
      <c r="C633" s="136"/>
      <c r="D633" s="137"/>
      <c r="E633" s="138"/>
      <c r="F633" s="137"/>
      <c r="G633" s="127"/>
      <c r="H633" s="143"/>
      <c r="I633" s="143"/>
      <c r="K633" s="6"/>
      <c r="L633" s="6"/>
    </row>
    <row r="634" spans="1:12" x14ac:dyDescent="0.2">
      <c r="A634" s="477"/>
      <c r="B634" s="135"/>
      <c r="C634" s="136"/>
      <c r="D634" s="137"/>
      <c r="E634" s="138"/>
      <c r="F634" s="137"/>
      <c r="G634" s="127"/>
      <c r="H634" s="143"/>
      <c r="I634" s="143"/>
      <c r="K634" s="6"/>
      <c r="L634" s="6"/>
    </row>
    <row r="635" spans="1:12" x14ac:dyDescent="0.2">
      <c r="A635" s="477"/>
      <c r="B635" s="135"/>
      <c r="C635" s="136"/>
      <c r="D635" s="137"/>
      <c r="E635" s="138"/>
      <c r="F635" s="137"/>
      <c r="G635" s="127"/>
      <c r="H635" s="143"/>
      <c r="I635" s="143"/>
      <c r="K635" s="6"/>
      <c r="L635" s="6"/>
    </row>
    <row r="636" spans="1:12" x14ac:dyDescent="0.2">
      <c r="A636" s="477"/>
      <c r="B636" s="135"/>
      <c r="C636" s="136"/>
      <c r="D636" s="137"/>
      <c r="E636" s="138"/>
      <c r="F636" s="137"/>
      <c r="G636" s="127"/>
      <c r="H636" s="143"/>
      <c r="I636" s="143"/>
      <c r="K636" s="6"/>
      <c r="L636" s="6"/>
    </row>
    <row r="637" spans="1:12" x14ac:dyDescent="0.2">
      <c r="A637" s="477"/>
      <c r="B637" s="135"/>
      <c r="C637" s="136"/>
      <c r="D637" s="137"/>
      <c r="E637" s="138"/>
      <c r="F637" s="137"/>
      <c r="G637" s="127"/>
      <c r="H637" s="143"/>
      <c r="I637" s="143"/>
      <c r="K637" s="6"/>
      <c r="L637" s="6"/>
    </row>
    <row r="638" spans="1:12" x14ac:dyDescent="0.2">
      <c r="A638" s="477"/>
      <c r="B638" s="135"/>
      <c r="C638" s="136"/>
      <c r="D638" s="137"/>
      <c r="E638" s="138"/>
      <c r="F638" s="137"/>
      <c r="G638" s="127"/>
      <c r="H638" s="143"/>
      <c r="I638" s="143"/>
      <c r="K638" s="6"/>
      <c r="L638" s="6"/>
    </row>
    <row r="639" spans="1:12" x14ac:dyDescent="0.2">
      <c r="A639" s="477"/>
      <c r="B639" s="135"/>
      <c r="C639" s="136"/>
      <c r="D639" s="137"/>
      <c r="E639" s="138"/>
      <c r="F639" s="137"/>
      <c r="G639" s="127"/>
      <c r="H639" s="143"/>
      <c r="I639" s="143"/>
      <c r="K639" s="6"/>
      <c r="L639" s="6"/>
    </row>
    <row r="640" spans="1:12" x14ac:dyDescent="0.2">
      <c r="A640" s="477"/>
      <c r="B640" s="135"/>
      <c r="C640" s="136"/>
      <c r="D640" s="137"/>
      <c r="E640" s="138"/>
      <c r="F640" s="137"/>
      <c r="G640" s="127"/>
      <c r="H640" s="143"/>
      <c r="I640" s="143"/>
      <c r="K640" s="6"/>
      <c r="L640" s="6"/>
    </row>
    <row r="641" spans="1:12" x14ac:dyDescent="0.2">
      <c r="A641" s="477"/>
      <c r="B641" s="135"/>
      <c r="C641" s="136"/>
      <c r="D641" s="137"/>
      <c r="E641" s="138"/>
      <c r="F641" s="137"/>
      <c r="G641" s="127"/>
      <c r="H641" s="143"/>
      <c r="I641" s="143"/>
      <c r="K641" s="6"/>
      <c r="L641" s="6"/>
    </row>
    <row r="642" spans="1:12" x14ac:dyDescent="0.2">
      <c r="A642" s="477"/>
      <c r="B642" s="135"/>
      <c r="C642" s="136"/>
      <c r="D642" s="137"/>
      <c r="E642" s="138"/>
      <c r="F642" s="137"/>
      <c r="G642" s="127"/>
      <c r="H642" s="143"/>
      <c r="I642" s="143"/>
      <c r="K642" s="6"/>
      <c r="L642" s="6"/>
    </row>
    <row r="643" spans="1:12" x14ac:dyDescent="0.2">
      <c r="A643" s="477"/>
      <c r="B643" s="135"/>
      <c r="C643" s="136"/>
      <c r="D643" s="137"/>
      <c r="E643" s="138"/>
      <c r="F643" s="137"/>
      <c r="G643" s="127"/>
      <c r="H643" s="143"/>
      <c r="I643" s="143"/>
      <c r="K643" s="6"/>
      <c r="L643" s="6"/>
    </row>
    <row r="644" spans="1:12" x14ac:dyDescent="0.2">
      <c r="A644" s="477"/>
      <c r="B644" s="135"/>
      <c r="C644" s="136"/>
      <c r="D644" s="137"/>
      <c r="E644" s="138"/>
      <c r="F644" s="137"/>
      <c r="G644" s="127"/>
      <c r="H644" s="143"/>
      <c r="I644" s="143"/>
      <c r="K644" s="6"/>
      <c r="L644" s="6"/>
    </row>
    <row r="645" spans="1:12" x14ac:dyDescent="0.2">
      <c r="A645" s="477"/>
      <c r="B645" s="135"/>
      <c r="C645" s="136"/>
      <c r="D645" s="137"/>
      <c r="E645" s="138"/>
      <c r="F645" s="137"/>
      <c r="G645" s="127"/>
      <c r="H645" s="143"/>
      <c r="I645" s="143"/>
      <c r="K645" s="6"/>
      <c r="L645" s="6"/>
    </row>
    <row r="646" spans="1:12" x14ac:dyDescent="0.2">
      <c r="A646" s="477"/>
      <c r="B646" s="135"/>
      <c r="C646" s="136"/>
      <c r="D646" s="137"/>
      <c r="E646" s="138"/>
      <c r="F646" s="137"/>
      <c r="G646" s="127"/>
      <c r="H646" s="143"/>
      <c r="I646" s="143"/>
      <c r="K646" s="6"/>
      <c r="L646" s="6"/>
    </row>
    <row r="647" spans="1:12" x14ac:dyDescent="0.2">
      <c r="A647" s="477"/>
      <c r="B647" s="135"/>
      <c r="C647" s="136"/>
      <c r="D647" s="137"/>
      <c r="E647" s="138"/>
      <c r="F647" s="137"/>
      <c r="G647" s="127"/>
      <c r="H647" s="143"/>
      <c r="I647" s="143"/>
      <c r="K647" s="6"/>
      <c r="L647" s="6"/>
    </row>
    <row r="648" spans="1:12" x14ac:dyDescent="0.2">
      <c r="A648" s="477"/>
      <c r="B648" s="135"/>
      <c r="C648" s="136"/>
      <c r="D648" s="137"/>
      <c r="E648" s="138"/>
      <c r="F648" s="137"/>
      <c r="G648" s="127"/>
      <c r="H648" s="143"/>
      <c r="I648" s="143"/>
      <c r="K648" s="6"/>
      <c r="L648" s="6"/>
    </row>
    <row r="649" spans="1:12" x14ac:dyDescent="0.2">
      <c r="A649" s="477"/>
      <c r="B649" s="135"/>
      <c r="C649" s="136"/>
      <c r="D649" s="137"/>
      <c r="E649" s="138"/>
      <c r="F649" s="137"/>
      <c r="G649" s="127"/>
      <c r="H649" s="143"/>
      <c r="I649" s="143"/>
      <c r="K649" s="6"/>
      <c r="L649" s="6"/>
    </row>
    <row r="650" spans="1:12" x14ac:dyDescent="0.2">
      <c r="A650" s="477"/>
      <c r="B650" s="135"/>
      <c r="C650" s="136"/>
      <c r="D650" s="137"/>
      <c r="E650" s="138"/>
      <c r="F650" s="137"/>
      <c r="G650" s="127"/>
      <c r="H650" s="143"/>
      <c r="I650" s="143"/>
      <c r="K650" s="6"/>
      <c r="L650" s="6"/>
    </row>
    <row r="651" spans="1:12" x14ac:dyDescent="0.2">
      <c r="A651" s="477"/>
      <c r="B651" s="135"/>
      <c r="C651" s="136"/>
      <c r="D651" s="137"/>
      <c r="E651" s="138"/>
      <c r="F651" s="137"/>
      <c r="G651" s="127"/>
      <c r="H651" s="143"/>
      <c r="I651" s="143"/>
      <c r="K651" s="6"/>
      <c r="L651" s="6"/>
    </row>
    <row r="652" spans="1:12" x14ac:dyDescent="0.2">
      <c r="A652" s="477"/>
      <c r="B652" s="135"/>
      <c r="C652" s="136"/>
      <c r="D652" s="137"/>
      <c r="E652" s="138"/>
      <c r="F652" s="137"/>
      <c r="G652" s="127"/>
      <c r="H652" s="143"/>
      <c r="I652" s="143"/>
      <c r="K652" s="6"/>
      <c r="L652" s="6"/>
    </row>
    <row r="653" spans="1:12" x14ac:dyDescent="0.2">
      <c r="A653" s="477"/>
      <c r="B653" s="135"/>
      <c r="C653" s="136"/>
      <c r="D653" s="137"/>
      <c r="E653" s="138"/>
      <c r="F653" s="137"/>
      <c r="G653" s="127"/>
      <c r="H653" s="143"/>
      <c r="I653" s="143"/>
      <c r="K653" s="6"/>
      <c r="L653" s="6"/>
    </row>
    <row r="654" spans="1:12" x14ac:dyDescent="0.2">
      <c r="A654" s="477"/>
      <c r="B654" s="135"/>
      <c r="C654" s="136"/>
      <c r="D654" s="137"/>
      <c r="E654" s="138"/>
      <c r="F654" s="137"/>
      <c r="G654" s="127"/>
      <c r="H654" s="143"/>
      <c r="I654" s="143"/>
      <c r="K654" s="6"/>
      <c r="L654" s="6"/>
    </row>
    <row r="655" spans="1:12" x14ac:dyDescent="0.2">
      <c r="A655" s="477"/>
      <c r="B655" s="135"/>
      <c r="C655" s="136"/>
      <c r="D655" s="137"/>
      <c r="E655" s="138"/>
      <c r="F655" s="137"/>
      <c r="G655" s="127"/>
      <c r="H655" s="143"/>
      <c r="I655" s="143"/>
      <c r="K655" s="6"/>
      <c r="L655" s="6"/>
    </row>
    <row r="656" spans="1:12" x14ac:dyDescent="0.2">
      <c r="A656" s="477"/>
      <c r="B656" s="135"/>
      <c r="C656" s="136"/>
      <c r="D656" s="137"/>
      <c r="E656" s="138"/>
      <c r="F656" s="137"/>
      <c r="G656" s="127"/>
      <c r="H656" s="143"/>
      <c r="I656" s="143"/>
      <c r="K656" s="6"/>
      <c r="L656" s="6"/>
    </row>
    <row r="657" spans="1:12" x14ac:dyDescent="0.2">
      <c r="A657" s="477"/>
      <c r="B657" s="135"/>
      <c r="C657" s="136"/>
      <c r="D657" s="137"/>
      <c r="E657" s="138"/>
      <c r="F657" s="137"/>
      <c r="G657" s="127"/>
      <c r="H657" s="143"/>
      <c r="I657" s="143"/>
      <c r="K657" s="6"/>
      <c r="L657" s="6"/>
    </row>
    <row r="658" spans="1:12" x14ac:dyDescent="0.2">
      <c r="A658" s="477"/>
      <c r="B658" s="135"/>
      <c r="C658" s="136"/>
      <c r="D658" s="137"/>
      <c r="E658" s="138"/>
      <c r="F658" s="137"/>
      <c r="G658" s="127"/>
      <c r="H658" s="143"/>
      <c r="I658" s="143"/>
      <c r="K658" s="6"/>
      <c r="L658" s="6"/>
    </row>
    <row r="659" spans="1:12" x14ac:dyDescent="0.2">
      <c r="A659" s="477"/>
      <c r="B659" s="135"/>
      <c r="C659" s="136"/>
      <c r="D659" s="137"/>
      <c r="E659" s="138"/>
      <c r="F659" s="137"/>
      <c r="G659" s="127"/>
      <c r="H659" s="143"/>
      <c r="I659" s="143"/>
      <c r="K659" s="6"/>
      <c r="L659" s="6"/>
    </row>
    <row r="660" spans="1:12" x14ac:dyDescent="0.2">
      <c r="A660" s="477"/>
      <c r="B660" s="135"/>
      <c r="C660" s="136"/>
      <c r="D660" s="137"/>
      <c r="E660" s="138"/>
      <c r="F660" s="137"/>
      <c r="G660" s="127"/>
      <c r="H660" s="143"/>
      <c r="I660" s="143"/>
      <c r="K660" s="6"/>
      <c r="L660" s="6"/>
    </row>
    <row r="661" spans="1:12" x14ac:dyDescent="0.2">
      <c r="A661" s="477"/>
      <c r="B661" s="135"/>
      <c r="C661" s="136"/>
      <c r="D661" s="137"/>
      <c r="E661" s="138"/>
      <c r="F661" s="137"/>
      <c r="G661" s="127"/>
      <c r="H661" s="143"/>
      <c r="I661" s="143"/>
      <c r="K661" s="6"/>
      <c r="L661" s="6"/>
    </row>
    <row r="662" spans="1:12" x14ac:dyDescent="0.2">
      <c r="A662" s="477"/>
      <c r="B662" s="135"/>
      <c r="C662" s="136"/>
      <c r="D662" s="137"/>
      <c r="E662" s="138"/>
      <c r="F662" s="137"/>
      <c r="G662" s="127"/>
      <c r="H662" s="143"/>
      <c r="I662" s="143"/>
      <c r="K662" s="6"/>
      <c r="L662" s="6"/>
    </row>
    <row r="663" spans="1:12" x14ac:dyDescent="0.2">
      <c r="A663" s="477"/>
      <c r="B663" s="135"/>
      <c r="C663" s="136"/>
      <c r="D663" s="137"/>
      <c r="E663" s="138"/>
      <c r="F663" s="137"/>
      <c r="G663" s="127"/>
      <c r="H663" s="143"/>
      <c r="I663" s="143"/>
      <c r="K663" s="6"/>
      <c r="L663" s="6"/>
    </row>
    <row r="664" spans="1:12" x14ac:dyDescent="0.2">
      <c r="A664" s="477"/>
      <c r="B664" s="135"/>
      <c r="C664" s="136"/>
      <c r="D664" s="137"/>
      <c r="E664" s="138"/>
      <c r="F664" s="137"/>
      <c r="G664" s="127"/>
      <c r="H664" s="143"/>
      <c r="I664" s="143"/>
      <c r="K664" s="6"/>
      <c r="L664" s="6"/>
    </row>
    <row r="665" spans="1:12" x14ac:dyDescent="0.2">
      <c r="A665" s="477"/>
      <c r="B665" s="135"/>
      <c r="C665" s="136"/>
      <c r="D665" s="137"/>
      <c r="E665" s="138"/>
      <c r="F665" s="137"/>
      <c r="G665" s="127"/>
      <c r="H665" s="143"/>
      <c r="I665" s="143"/>
      <c r="K665" s="6"/>
      <c r="L665" s="6"/>
    </row>
    <row r="666" spans="1:12" x14ac:dyDescent="0.2">
      <c r="A666" s="477"/>
      <c r="B666" s="135"/>
      <c r="C666" s="136"/>
      <c r="D666" s="137"/>
      <c r="E666" s="138"/>
      <c r="F666" s="137"/>
      <c r="G666" s="127"/>
      <c r="H666" s="143"/>
      <c r="I666" s="143"/>
      <c r="K666" s="6"/>
      <c r="L666" s="6"/>
    </row>
    <row r="667" spans="1:12" x14ac:dyDescent="0.2">
      <c r="A667" s="477"/>
      <c r="B667" s="135"/>
      <c r="C667" s="136"/>
      <c r="D667" s="137"/>
      <c r="E667" s="138"/>
      <c r="F667" s="137"/>
      <c r="G667" s="127"/>
      <c r="H667" s="143"/>
      <c r="I667" s="143"/>
      <c r="K667" s="6"/>
      <c r="L667" s="6"/>
    </row>
    <row r="668" spans="1:12" x14ac:dyDescent="0.2">
      <c r="A668" s="477"/>
      <c r="B668" s="135"/>
      <c r="C668" s="136"/>
      <c r="D668" s="137"/>
      <c r="E668" s="138"/>
      <c r="F668" s="137"/>
      <c r="G668" s="127"/>
      <c r="H668" s="143"/>
      <c r="I668" s="143"/>
      <c r="K668" s="6"/>
      <c r="L668" s="6"/>
    </row>
    <row r="669" spans="1:12" x14ac:dyDescent="0.2">
      <c r="A669" s="477"/>
      <c r="B669" s="135"/>
      <c r="C669" s="136"/>
      <c r="D669" s="137"/>
      <c r="E669" s="138"/>
      <c r="F669" s="137"/>
      <c r="G669" s="127"/>
      <c r="H669" s="143"/>
      <c r="I669" s="143"/>
      <c r="K669" s="6"/>
      <c r="L669" s="6"/>
    </row>
    <row r="670" spans="1:12" x14ac:dyDescent="0.2">
      <c r="A670" s="477"/>
      <c r="B670" s="135"/>
      <c r="C670" s="136"/>
      <c r="D670" s="137"/>
      <c r="E670" s="138"/>
      <c r="F670" s="137"/>
      <c r="G670" s="127"/>
      <c r="H670" s="143"/>
      <c r="I670" s="143"/>
      <c r="K670" s="6"/>
      <c r="L670" s="6"/>
    </row>
    <row r="671" spans="1:12" x14ac:dyDescent="0.2">
      <c r="A671" s="477"/>
      <c r="B671" s="135"/>
      <c r="C671" s="136"/>
      <c r="D671" s="137"/>
      <c r="E671" s="138"/>
      <c r="F671" s="137"/>
      <c r="G671" s="127"/>
      <c r="H671" s="143"/>
      <c r="I671" s="143"/>
      <c r="K671" s="6"/>
      <c r="L671" s="6"/>
    </row>
    <row r="672" spans="1:12" x14ac:dyDescent="0.2">
      <c r="A672" s="477"/>
      <c r="B672" s="135"/>
      <c r="C672" s="136"/>
      <c r="D672" s="137"/>
      <c r="E672" s="138"/>
      <c r="F672" s="137"/>
      <c r="G672" s="127"/>
      <c r="H672" s="143"/>
      <c r="I672" s="143"/>
      <c r="K672" s="6"/>
      <c r="L672" s="6"/>
    </row>
    <row r="673" spans="1:12" x14ac:dyDescent="0.2">
      <c r="A673" s="477"/>
      <c r="B673" s="135"/>
      <c r="C673" s="136"/>
      <c r="D673" s="137"/>
      <c r="E673" s="138"/>
      <c r="F673" s="137"/>
      <c r="G673" s="127"/>
      <c r="H673" s="143"/>
      <c r="I673" s="143"/>
      <c r="K673" s="6"/>
      <c r="L673" s="6"/>
    </row>
    <row r="674" spans="1:12" x14ac:dyDescent="0.2">
      <c r="A674" s="477"/>
      <c r="B674" s="135"/>
      <c r="C674" s="136"/>
      <c r="D674" s="137"/>
      <c r="E674" s="138"/>
      <c r="F674" s="137"/>
      <c r="G674" s="127"/>
      <c r="H674" s="143"/>
      <c r="I674" s="143"/>
      <c r="K674" s="6"/>
      <c r="L674" s="6"/>
    </row>
    <row r="675" spans="1:12" x14ac:dyDescent="0.2">
      <c r="A675" s="477"/>
      <c r="B675" s="135"/>
      <c r="C675" s="136"/>
      <c r="D675" s="137"/>
      <c r="E675" s="138"/>
      <c r="F675" s="137"/>
      <c r="G675" s="127"/>
      <c r="H675" s="143"/>
      <c r="I675" s="143"/>
      <c r="K675" s="6"/>
      <c r="L675" s="6"/>
    </row>
    <row r="676" spans="1:12" x14ac:dyDescent="0.2">
      <c r="A676" s="477"/>
      <c r="B676" s="135"/>
      <c r="C676" s="136"/>
      <c r="D676" s="137"/>
      <c r="E676" s="138"/>
      <c r="F676" s="137"/>
      <c r="G676" s="127"/>
      <c r="H676" s="143"/>
      <c r="I676" s="143"/>
      <c r="K676" s="6"/>
      <c r="L676" s="6"/>
    </row>
    <row r="677" spans="1:12" x14ac:dyDescent="0.2">
      <c r="A677" s="477"/>
      <c r="B677" s="135"/>
      <c r="C677" s="136"/>
      <c r="D677" s="137"/>
      <c r="E677" s="138"/>
      <c r="F677" s="137"/>
      <c r="G677" s="127"/>
      <c r="H677" s="143"/>
      <c r="I677" s="143"/>
      <c r="K677" s="6"/>
      <c r="L677" s="6"/>
    </row>
    <row r="678" spans="1:12" x14ac:dyDescent="0.2">
      <c r="A678" s="477"/>
      <c r="B678" s="135"/>
      <c r="C678" s="136"/>
      <c r="D678" s="137"/>
      <c r="E678" s="138"/>
      <c r="F678" s="137"/>
      <c r="G678" s="127"/>
      <c r="H678" s="143"/>
      <c r="I678" s="143"/>
      <c r="K678" s="6"/>
      <c r="L678" s="6"/>
    </row>
    <row r="679" spans="1:12" x14ac:dyDescent="0.2">
      <c r="A679" s="477"/>
      <c r="B679" s="135"/>
      <c r="C679" s="136"/>
      <c r="D679" s="137"/>
      <c r="E679" s="138"/>
      <c r="F679" s="137"/>
      <c r="G679" s="127"/>
      <c r="H679" s="143"/>
      <c r="I679" s="143"/>
      <c r="K679" s="6"/>
      <c r="L679" s="6"/>
    </row>
    <row r="680" spans="1:12" x14ac:dyDescent="0.2">
      <c r="A680" s="477"/>
      <c r="B680" s="135"/>
      <c r="C680" s="136"/>
      <c r="D680" s="137"/>
      <c r="E680" s="138"/>
      <c r="F680" s="137"/>
      <c r="G680" s="127"/>
      <c r="H680" s="143"/>
      <c r="I680" s="143"/>
      <c r="K680" s="6"/>
      <c r="L680" s="6"/>
    </row>
    <row r="681" spans="1:12" x14ac:dyDescent="0.2">
      <c r="A681" s="477"/>
      <c r="B681" s="135"/>
      <c r="C681" s="136"/>
      <c r="D681" s="137"/>
      <c r="E681" s="138"/>
      <c r="F681" s="137"/>
      <c r="G681" s="127"/>
      <c r="H681" s="143"/>
      <c r="I681" s="143"/>
      <c r="K681" s="6"/>
      <c r="L681" s="6"/>
    </row>
    <row r="682" spans="1:12" x14ac:dyDescent="0.2">
      <c r="A682" s="477"/>
      <c r="B682" s="135"/>
      <c r="C682" s="136"/>
      <c r="D682" s="137"/>
      <c r="E682" s="138"/>
      <c r="F682" s="137"/>
      <c r="G682" s="127"/>
      <c r="H682" s="143"/>
      <c r="I682" s="143"/>
      <c r="K682" s="6"/>
      <c r="L682" s="6"/>
    </row>
    <row r="683" spans="1:12" x14ac:dyDescent="0.2">
      <c r="A683" s="477"/>
      <c r="B683" s="135"/>
      <c r="C683" s="136"/>
      <c r="D683" s="137"/>
      <c r="E683" s="138"/>
      <c r="F683" s="137"/>
      <c r="G683" s="127"/>
      <c r="H683" s="143"/>
      <c r="I683" s="143"/>
      <c r="K683" s="6"/>
      <c r="L683" s="6"/>
    </row>
    <row r="684" spans="1:12" x14ac:dyDescent="0.2">
      <c r="A684" s="477"/>
      <c r="B684" s="135"/>
      <c r="C684" s="136"/>
      <c r="D684" s="137"/>
      <c r="E684" s="138"/>
      <c r="F684" s="137"/>
      <c r="G684" s="127"/>
      <c r="H684" s="143"/>
      <c r="I684" s="143"/>
      <c r="K684" s="6"/>
      <c r="L684" s="6"/>
    </row>
    <row r="685" spans="1:12" x14ac:dyDescent="0.2">
      <c r="A685" s="477"/>
      <c r="B685" s="135"/>
      <c r="C685" s="136"/>
      <c r="D685" s="137"/>
      <c r="E685" s="138"/>
      <c r="F685" s="137"/>
      <c r="G685" s="127"/>
      <c r="H685" s="143"/>
      <c r="I685" s="143"/>
      <c r="K685" s="6"/>
      <c r="L685" s="6"/>
    </row>
    <row r="686" spans="1:12" x14ac:dyDescent="0.2">
      <c r="A686" s="477"/>
      <c r="B686" s="135"/>
      <c r="C686" s="136"/>
      <c r="D686" s="137"/>
      <c r="E686" s="138"/>
      <c r="F686" s="137"/>
      <c r="G686" s="127"/>
      <c r="H686" s="143"/>
      <c r="I686" s="143"/>
      <c r="K686" s="6"/>
      <c r="L686" s="6"/>
    </row>
    <row r="687" spans="1:12" x14ac:dyDescent="0.2">
      <c r="A687" s="477"/>
      <c r="B687" s="135"/>
      <c r="C687" s="136"/>
      <c r="D687" s="137"/>
      <c r="E687" s="138"/>
      <c r="F687" s="137"/>
      <c r="G687" s="127"/>
      <c r="H687" s="143"/>
      <c r="I687" s="143"/>
      <c r="K687" s="6"/>
      <c r="L687" s="6"/>
    </row>
    <row r="688" spans="1:12" x14ac:dyDescent="0.2">
      <c r="A688" s="477"/>
      <c r="B688" s="135"/>
      <c r="C688" s="136"/>
      <c r="D688" s="137"/>
      <c r="E688" s="138"/>
      <c r="F688" s="137"/>
      <c r="G688" s="127"/>
      <c r="H688" s="143"/>
      <c r="I688" s="143"/>
      <c r="K688" s="6"/>
      <c r="L688" s="6"/>
    </row>
    <row r="689" spans="1:12" x14ac:dyDescent="0.2">
      <c r="A689" s="477"/>
      <c r="B689" s="135"/>
      <c r="C689" s="136"/>
      <c r="D689" s="137"/>
      <c r="E689" s="138"/>
      <c r="F689" s="137"/>
      <c r="G689" s="127"/>
      <c r="H689" s="143"/>
      <c r="I689" s="143"/>
      <c r="K689" s="6"/>
      <c r="L689" s="6"/>
    </row>
    <row r="690" spans="1:12" x14ac:dyDescent="0.2">
      <c r="A690" s="477"/>
      <c r="B690" s="135"/>
      <c r="C690" s="136"/>
      <c r="D690" s="137"/>
      <c r="E690" s="138"/>
      <c r="F690" s="137"/>
      <c r="G690" s="127"/>
      <c r="H690" s="143"/>
      <c r="I690" s="143"/>
      <c r="K690" s="6"/>
      <c r="L690" s="6"/>
    </row>
    <row r="691" spans="1:12" x14ac:dyDescent="0.2">
      <c r="A691" s="477"/>
      <c r="B691" s="135"/>
      <c r="C691" s="136"/>
      <c r="D691" s="137"/>
      <c r="E691" s="138"/>
      <c r="F691" s="137"/>
      <c r="G691" s="127"/>
      <c r="H691" s="143"/>
      <c r="I691" s="143"/>
      <c r="K691" s="6"/>
      <c r="L691" s="6"/>
    </row>
    <row r="692" spans="1:12" x14ac:dyDescent="0.2">
      <c r="A692" s="477"/>
      <c r="B692" s="135"/>
      <c r="C692" s="136"/>
      <c r="D692" s="137"/>
      <c r="E692" s="138"/>
      <c r="F692" s="137"/>
      <c r="G692" s="127"/>
      <c r="H692" s="143"/>
      <c r="I692" s="143"/>
      <c r="K692" s="6"/>
      <c r="L692" s="6"/>
    </row>
    <row r="693" spans="1:12" x14ac:dyDescent="0.2">
      <c r="A693" s="477"/>
      <c r="B693" s="135"/>
      <c r="C693" s="136"/>
      <c r="D693" s="137"/>
      <c r="E693" s="138"/>
      <c r="F693" s="137"/>
      <c r="G693" s="127"/>
      <c r="H693" s="143"/>
      <c r="I693" s="143"/>
      <c r="K693" s="6"/>
      <c r="L693" s="6"/>
    </row>
    <row r="694" spans="1:12" x14ac:dyDescent="0.2">
      <c r="A694" s="477"/>
      <c r="B694" s="135"/>
      <c r="C694" s="136"/>
      <c r="D694" s="137"/>
      <c r="E694" s="138"/>
      <c r="F694" s="137"/>
      <c r="G694" s="127"/>
      <c r="H694" s="143"/>
      <c r="I694" s="143"/>
      <c r="K694" s="6"/>
      <c r="L694" s="6"/>
    </row>
    <row r="695" spans="1:12" x14ac:dyDescent="0.2">
      <c r="A695" s="477"/>
      <c r="B695" s="135"/>
      <c r="C695" s="136"/>
      <c r="D695" s="137"/>
      <c r="E695" s="138"/>
      <c r="F695" s="137"/>
      <c r="G695" s="127"/>
      <c r="H695" s="143"/>
      <c r="I695" s="143"/>
      <c r="K695" s="6"/>
      <c r="L695" s="6"/>
    </row>
    <row r="696" spans="1:12" x14ac:dyDescent="0.2">
      <c r="A696" s="477"/>
      <c r="B696" s="135"/>
      <c r="C696" s="136"/>
      <c r="D696" s="137"/>
      <c r="E696" s="138"/>
      <c r="F696" s="137"/>
      <c r="G696" s="127"/>
      <c r="H696" s="143"/>
      <c r="I696" s="143"/>
      <c r="K696" s="6"/>
      <c r="L696" s="6"/>
    </row>
    <row r="697" spans="1:12" x14ac:dyDescent="0.2">
      <c r="A697" s="477"/>
      <c r="B697" s="135"/>
      <c r="C697" s="136"/>
      <c r="D697" s="137"/>
      <c r="E697" s="138"/>
      <c r="F697" s="137"/>
      <c r="G697" s="127"/>
      <c r="H697" s="143"/>
      <c r="I697" s="143"/>
      <c r="K697" s="6"/>
      <c r="L697" s="6"/>
    </row>
    <row r="698" spans="1:12" x14ac:dyDescent="0.2">
      <c r="A698" s="477"/>
      <c r="B698" s="135"/>
      <c r="C698" s="136"/>
      <c r="D698" s="137"/>
      <c r="E698" s="138"/>
      <c r="F698" s="137"/>
      <c r="G698" s="127"/>
      <c r="H698" s="143"/>
      <c r="I698" s="143"/>
      <c r="K698" s="6"/>
      <c r="L698" s="6"/>
    </row>
    <row r="699" spans="1:12" x14ac:dyDescent="0.2">
      <c r="A699" s="477"/>
      <c r="B699" s="135"/>
      <c r="C699" s="136"/>
      <c r="D699" s="137"/>
      <c r="E699" s="138"/>
      <c r="F699" s="137"/>
      <c r="G699" s="127"/>
      <c r="H699" s="143"/>
      <c r="I699" s="143"/>
      <c r="K699" s="6"/>
      <c r="L699" s="6"/>
    </row>
    <row r="700" spans="1:12" x14ac:dyDescent="0.2">
      <c r="A700" s="477"/>
      <c r="B700" s="135"/>
      <c r="C700" s="136"/>
      <c r="D700" s="137"/>
      <c r="E700" s="138"/>
      <c r="F700" s="137"/>
      <c r="G700" s="127"/>
      <c r="H700" s="143"/>
      <c r="I700" s="143"/>
      <c r="K700" s="6"/>
      <c r="L700" s="6"/>
    </row>
    <row r="701" spans="1:12" x14ac:dyDescent="0.2">
      <c r="A701" s="477"/>
      <c r="B701" s="135"/>
      <c r="C701" s="136"/>
      <c r="D701" s="137"/>
      <c r="E701" s="138"/>
      <c r="F701" s="137"/>
      <c r="G701" s="127"/>
      <c r="H701" s="143"/>
      <c r="I701" s="143"/>
      <c r="K701" s="6"/>
      <c r="L701" s="6"/>
    </row>
    <row r="702" spans="1:12" x14ac:dyDescent="0.2">
      <c r="A702" s="477"/>
      <c r="B702" s="135"/>
      <c r="C702" s="136"/>
      <c r="D702" s="137"/>
      <c r="E702" s="138"/>
      <c r="F702" s="137"/>
      <c r="G702" s="127"/>
      <c r="H702" s="143"/>
      <c r="I702" s="143"/>
      <c r="K702" s="6"/>
      <c r="L702" s="6"/>
    </row>
    <row r="703" spans="1:12" x14ac:dyDescent="0.2">
      <c r="A703" s="477"/>
      <c r="B703" s="135"/>
      <c r="C703" s="136"/>
      <c r="D703" s="137"/>
      <c r="E703" s="138"/>
      <c r="F703" s="137"/>
      <c r="G703" s="127"/>
      <c r="H703" s="143"/>
      <c r="I703" s="143"/>
      <c r="K703" s="6"/>
      <c r="L703" s="6"/>
    </row>
    <row r="704" spans="1:12" x14ac:dyDescent="0.2">
      <c r="A704" s="477"/>
      <c r="B704" s="135"/>
      <c r="C704" s="136"/>
      <c r="D704" s="137"/>
      <c r="E704" s="138"/>
      <c r="F704" s="137"/>
      <c r="G704" s="127"/>
      <c r="H704" s="143"/>
      <c r="I704" s="143"/>
      <c r="K704" s="6"/>
      <c r="L704" s="6"/>
    </row>
    <row r="705" spans="1:12" x14ac:dyDescent="0.2">
      <c r="A705" s="477"/>
      <c r="B705" s="135"/>
      <c r="C705" s="136"/>
      <c r="D705" s="137"/>
      <c r="E705" s="138"/>
      <c r="F705" s="137"/>
      <c r="G705" s="127"/>
      <c r="H705" s="143"/>
      <c r="I705" s="143"/>
      <c r="K705" s="6"/>
      <c r="L705" s="6"/>
    </row>
    <row r="706" spans="1:12" x14ac:dyDescent="0.2">
      <c r="A706" s="477"/>
      <c r="B706" s="135"/>
      <c r="C706" s="136"/>
      <c r="D706" s="137"/>
      <c r="E706" s="138"/>
      <c r="F706" s="137"/>
      <c r="G706" s="127"/>
      <c r="H706" s="143"/>
      <c r="I706" s="143"/>
      <c r="K706" s="6"/>
      <c r="L706" s="6"/>
    </row>
    <row r="707" spans="1:12" x14ac:dyDescent="0.2">
      <c r="A707" s="477"/>
      <c r="B707" s="135"/>
      <c r="C707" s="136"/>
      <c r="D707" s="137"/>
      <c r="E707" s="138"/>
      <c r="F707" s="137"/>
      <c r="G707" s="127"/>
      <c r="H707" s="143"/>
      <c r="I707" s="143"/>
      <c r="K707" s="6"/>
      <c r="L707" s="6"/>
    </row>
    <row r="708" spans="1:12" x14ac:dyDescent="0.2">
      <c r="A708" s="477"/>
      <c r="B708" s="135"/>
      <c r="C708" s="136"/>
      <c r="D708" s="137"/>
      <c r="E708" s="138"/>
      <c r="F708" s="137"/>
      <c r="G708" s="127"/>
      <c r="H708" s="143"/>
      <c r="I708" s="143"/>
      <c r="K708" s="6"/>
      <c r="L708" s="6"/>
    </row>
    <row r="709" spans="1:12" x14ac:dyDescent="0.2">
      <c r="A709" s="477"/>
      <c r="B709" s="135"/>
      <c r="C709" s="136"/>
      <c r="D709" s="137"/>
      <c r="E709" s="138"/>
      <c r="F709" s="137"/>
      <c r="G709" s="127"/>
      <c r="H709" s="143"/>
      <c r="I709" s="143"/>
      <c r="K709" s="6"/>
      <c r="L709" s="6"/>
    </row>
    <row r="710" spans="1:12" x14ac:dyDescent="0.2">
      <c r="A710" s="477"/>
      <c r="B710" s="135"/>
      <c r="C710" s="136"/>
      <c r="D710" s="137"/>
      <c r="E710" s="138"/>
      <c r="F710" s="137"/>
      <c r="G710" s="127"/>
      <c r="H710" s="143"/>
      <c r="I710" s="143"/>
      <c r="K710" s="6"/>
      <c r="L710" s="6"/>
    </row>
    <row r="711" spans="1:12" x14ac:dyDescent="0.2">
      <c r="A711" s="477"/>
      <c r="B711" s="135"/>
      <c r="C711" s="136"/>
      <c r="D711" s="137"/>
      <c r="E711" s="138"/>
      <c r="F711" s="137"/>
      <c r="G711" s="127"/>
      <c r="H711" s="143"/>
      <c r="I711" s="143"/>
      <c r="K711" s="6"/>
      <c r="L711" s="6"/>
    </row>
    <row r="712" spans="1:12" x14ac:dyDescent="0.2">
      <c r="A712" s="477"/>
      <c r="B712" s="135"/>
      <c r="C712" s="136"/>
      <c r="D712" s="137"/>
      <c r="E712" s="138"/>
      <c r="F712" s="137"/>
      <c r="G712" s="127"/>
      <c r="H712" s="143"/>
      <c r="I712" s="143"/>
      <c r="K712" s="6"/>
      <c r="L712" s="6"/>
    </row>
    <row r="713" spans="1:12" x14ac:dyDescent="0.2">
      <c r="A713" s="477"/>
      <c r="B713" s="135"/>
      <c r="C713" s="136"/>
      <c r="D713" s="137"/>
      <c r="E713" s="138"/>
      <c r="F713" s="137"/>
      <c r="G713" s="127"/>
      <c r="H713" s="143"/>
      <c r="I713" s="143"/>
      <c r="K713" s="6"/>
      <c r="L713" s="6"/>
    </row>
    <row r="714" spans="1:12" x14ac:dyDescent="0.2">
      <c r="A714" s="477"/>
      <c r="B714" s="135"/>
      <c r="C714" s="136"/>
      <c r="D714" s="137"/>
      <c r="E714" s="138"/>
      <c r="F714" s="137"/>
      <c r="G714" s="127"/>
      <c r="H714" s="143"/>
      <c r="I714" s="143"/>
      <c r="K714" s="6"/>
      <c r="L714" s="6"/>
    </row>
    <row r="715" spans="1:12" x14ac:dyDescent="0.2">
      <c r="A715" s="477"/>
      <c r="B715" s="135"/>
      <c r="C715" s="136"/>
      <c r="D715" s="137"/>
      <c r="E715" s="138"/>
      <c r="F715" s="137"/>
      <c r="G715" s="127"/>
      <c r="H715" s="143"/>
      <c r="I715" s="143"/>
      <c r="K715" s="6"/>
      <c r="L715" s="6"/>
    </row>
    <row r="716" spans="1:12" x14ac:dyDescent="0.2">
      <c r="A716" s="477"/>
      <c r="B716" s="135"/>
      <c r="C716" s="136"/>
      <c r="D716" s="137"/>
      <c r="E716" s="138"/>
      <c r="F716" s="137"/>
      <c r="G716" s="127"/>
      <c r="H716" s="143"/>
      <c r="I716" s="143"/>
      <c r="K716" s="6"/>
      <c r="L716" s="6"/>
    </row>
    <row r="717" spans="1:12" x14ac:dyDescent="0.2">
      <c r="A717" s="477"/>
      <c r="B717" s="135"/>
      <c r="C717" s="136"/>
      <c r="D717" s="137"/>
      <c r="E717" s="138"/>
      <c r="F717" s="137"/>
      <c r="G717" s="127"/>
      <c r="H717" s="143"/>
      <c r="I717" s="143"/>
      <c r="K717" s="6"/>
      <c r="L717" s="6"/>
    </row>
    <row r="718" spans="1:12" x14ac:dyDescent="0.2">
      <c r="A718" s="477"/>
      <c r="B718" s="135"/>
      <c r="C718" s="136"/>
      <c r="D718" s="137"/>
      <c r="E718" s="138"/>
      <c r="F718" s="137"/>
      <c r="G718" s="127"/>
      <c r="H718" s="143"/>
      <c r="I718" s="143"/>
      <c r="K718" s="6"/>
      <c r="L718" s="6"/>
    </row>
    <row r="719" spans="1:12" x14ac:dyDescent="0.2">
      <c r="A719" s="477"/>
      <c r="B719" s="135"/>
      <c r="C719" s="136"/>
      <c r="D719" s="137"/>
      <c r="E719" s="138"/>
      <c r="F719" s="137"/>
      <c r="G719" s="127"/>
      <c r="H719" s="143"/>
      <c r="I719" s="143"/>
      <c r="K719" s="6"/>
      <c r="L719" s="6"/>
    </row>
    <row r="720" spans="1:12" x14ac:dyDescent="0.2">
      <c r="A720" s="477"/>
      <c r="B720" s="135"/>
      <c r="C720" s="136"/>
      <c r="D720" s="137"/>
      <c r="E720" s="138"/>
      <c r="F720" s="137"/>
      <c r="G720" s="127"/>
      <c r="H720" s="143"/>
      <c r="I720" s="143"/>
      <c r="K720" s="6"/>
      <c r="L720" s="6"/>
    </row>
    <row r="721" spans="1:12" x14ac:dyDescent="0.2">
      <c r="A721" s="477"/>
      <c r="B721" s="135"/>
      <c r="C721" s="136"/>
      <c r="D721" s="137"/>
      <c r="E721" s="138"/>
      <c r="F721" s="137"/>
      <c r="G721" s="127"/>
      <c r="H721" s="143"/>
      <c r="I721" s="143"/>
      <c r="K721" s="6"/>
      <c r="L721" s="6"/>
    </row>
    <row r="722" spans="1:12" x14ac:dyDescent="0.2">
      <c r="A722" s="477"/>
      <c r="B722" s="135"/>
      <c r="C722" s="136"/>
      <c r="D722" s="137"/>
      <c r="E722" s="138"/>
      <c r="F722" s="137"/>
      <c r="G722" s="127"/>
      <c r="H722" s="143"/>
      <c r="I722" s="143"/>
      <c r="K722" s="6"/>
      <c r="L722" s="6"/>
    </row>
    <row r="723" spans="1:12" x14ac:dyDescent="0.2">
      <c r="A723" s="477"/>
      <c r="B723" s="135"/>
      <c r="C723" s="136"/>
      <c r="D723" s="137"/>
      <c r="E723" s="138"/>
      <c r="F723" s="137"/>
      <c r="G723" s="127"/>
      <c r="H723" s="143"/>
      <c r="I723" s="143"/>
      <c r="K723" s="6"/>
      <c r="L723" s="6"/>
    </row>
    <row r="724" spans="1:12" x14ac:dyDescent="0.2">
      <c r="A724" s="477"/>
      <c r="B724" s="135"/>
      <c r="C724" s="136"/>
      <c r="D724" s="137"/>
      <c r="E724" s="138"/>
      <c r="F724" s="137"/>
      <c r="G724" s="127"/>
      <c r="H724" s="143"/>
      <c r="I724" s="143"/>
      <c r="K724" s="6"/>
      <c r="L724" s="6"/>
    </row>
    <row r="725" spans="1:12" x14ac:dyDescent="0.2">
      <c r="A725" s="477"/>
      <c r="B725" s="135"/>
      <c r="C725" s="136"/>
      <c r="D725" s="137"/>
      <c r="E725" s="138"/>
      <c r="F725" s="137"/>
      <c r="G725" s="127"/>
      <c r="H725" s="143"/>
      <c r="I725" s="143"/>
      <c r="K725" s="6"/>
      <c r="L725" s="6"/>
    </row>
    <row r="726" spans="1:12" x14ac:dyDescent="0.2">
      <c r="A726" s="477"/>
      <c r="B726" s="135"/>
      <c r="C726" s="136"/>
      <c r="D726" s="137"/>
      <c r="E726" s="138"/>
      <c r="F726" s="137"/>
      <c r="G726" s="127"/>
      <c r="H726" s="143"/>
      <c r="I726" s="143"/>
      <c r="K726" s="6"/>
      <c r="L726" s="6"/>
    </row>
    <row r="727" spans="1:12" x14ac:dyDescent="0.2">
      <c r="A727" s="477"/>
      <c r="B727" s="135"/>
      <c r="C727" s="136"/>
      <c r="D727" s="137"/>
      <c r="E727" s="138"/>
      <c r="F727" s="137"/>
      <c r="G727" s="127"/>
      <c r="H727" s="143"/>
      <c r="I727" s="143"/>
      <c r="K727" s="6"/>
      <c r="L727" s="6"/>
    </row>
    <row r="728" spans="1:12" x14ac:dyDescent="0.2">
      <c r="A728" s="477"/>
      <c r="B728" s="135"/>
      <c r="C728" s="136"/>
      <c r="D728" s="137"/>
      <c r="E728" s="138"/>
      <c r="F728" s="137"/>
      <c r="G728" s="127"/>
      <c r="H728" s="143"/>
      <c r="I728" s="143"/>
      <c r="K728" s="6"/>
      <c r="L728" s="6"/>
    </row>
    <row r="729" spans="1:12" x14ac:dyDescent="0.2">
      <c r="A729" s="477"/>
      <c r="B729" s="135"/>
      <c r="C729" s="136"/>
      <c r="D729" s="137"/>
      <c r="E729" s="138"/>
      <c r="F729" s="137"/>
      <c r="G729" s="127"/>
      <c r="H729" s="143"/>
      <c r="I729" s="143"/>
      <c r="K729" s="6"/>
      <c r="L729" s="6"/>
    </row>
    <row r="730" spans="1:12" x14ac:dyDescent="0.2">
      <c r="A730" s="477"/>
      <c r="B730" s="135"/>
      <c r="C730" s="136"/>
      <c r="D730" s="137"/>
      <c r="E730" s="138"/>
      <c r="F730" s="137"/>
      <c r="G730" s="127"/>
      <c r="H730" s="143"/>
      <c r="I730" s="143"/>
      <c r="K730" s="6"/>
      <c r="L730" s="6"/>
    </row>
    <row r="731" spans="1:12" x14ac:dyDescent="0.2">
      <c r="A731" s="477"/>
      <c r="B731" s="135"/>
      <c r="C731" s="136"/>
      <c r="D731" s="137"/>
      <c r="E731" s="138"/>
      <c r="F731" s="137"/>
      <c r="G731" s="127"/>
      <c r="H731" s="143"/>
      <c r="I731" s="143"/>
      <c r="K731" s="6"/>
      <c r="L731" s="6"/>
    </row>
    <row r="732" spans="1:12" x14ac:dyDescent="0.2">
      <c r="A732" s="477"/>
      <c r="B732" s="135"/>
      <c r="C732" s="136"/>
      <c r="D732" s="137"/>
      <c r="E732" s="138"/>
      <c r="F732" s="137"/>
      <c r="G732" s="127"/>
      <c r="H732" s="143"/>
      <c r="I732" s="143"/>
      <c r="K732" s="6"/>
      <c r="L732" s="6"/>
    </row>
    <row r="733" spans="1:12" x14ac:dyDescent="0.2">
      <c r="A733" s="477"/>
      <c r="B733" s="135"/>
      <c r="C733" s="136"/>
      <c r="D733" s="137"/>
      <c r="E733" s="138"/>
      <c r="F733" s="137"/>
      <c r="G733" s="127"/>
      <c r="H733" s="143"/>
      <c r="I733" s="143"/>
      <c r="K733" s="6"/>
      <c r="L733" s="6"/>
    </row>
    <row r="734" spans="1:12" x14ac:dyDescent="0.2">
      <c r="A734" s="477"/>
      <c r="B734" s="135"/>
      <c r="C734" s="136"/>
      <c r="D734" s="137"/>
      <c r="E734" s="138"/>
      <c r="F734" s="137"/>
      <c r="G734" s="127"/>
      <c r="H734" s="143"/>
      <c r="I734" s="143"/>
      <c r="K734" s="6"/>
      <c r="L734" s="6"/>
    </row>
    <row r="735" spans="1:12" x14ac:dyDescent="0.2">
      <c r="A735" s="477"/>
      <c r="B735" s="135"/>
      <c r="C735" s="136"/>
      <c r="D735" s="137"/>
      <c r="E735" s="138"/>
      <c r="F735" s="137"/>
      <c r="G735" s="127"/>
      <c r="H735" s="143"/>
      <c r="I735" s="143"/>
      <c r="K735" s="6"/>
      <c r="L735" s="6"/>
    </row>
    <row r="736" spans="1:12" x14ac:dyDescent="0.2">
      <c r="A736" s="477"/>
      <c r="B736" s="135"/>
      <c r="C736" s="136"/>
      <c r="D736" s="137"/>
      <c r="E736" s="138"/>
      <c r="F736" s="137"/>
      <c r="G736" s="127"/>
      <c r="H736" s="143"/>
      <c r="I736" s="143"/>
      <c r="K736" s="6"/>
      <c r="L736" s="6"/>
    </row>
    <row r="737" spans="1:12" x14ac:dyDescent="0.2">
      <c r="A737" s="477"/>
      <c r="B737" s="135"/>
      <c r="C737" s="136"/>
      <c r="D737" s="137"/>
      <c r="E737" s="138"/>
      <c r="F737" s="137"/>
      <c r="G737" s="127"/>
      <c r="H737" s="143"/>
      <c r="I737" s="143"/>
      <c r="K737" s="6"/>
      <c r="L737" s="6"/>
    </row>
    <row r="738" spans="1:12" x14ac:dyDescent="0.2">
      <c r="A738" s="477"/>
      <c r="B738" s="135"/>
      <c r="C738" s="136"/>
      <c r="D738" s="137"/>
      <c r="E738" s="138"/>
      <c r="F738" s="137"/>
      <c r="G738" s="127"/>
      <c r="H738" s="143"/>
      <c r="I738" s="143"/>
      <c r="K738" s="6"/>
      <c r="L738" s="6"/>
    </row>
    <row r="739" spans="1:12" x14ac:dyDescent="0.2">
      <c r="A739" s="477"/>
      <c r="B739" s="135"/>
      <c r="C739" s="136"/>
      <c r="D739" s="137"/>
      <c r="E739" s="138"/>
      <c r="F739" s="137"/>
      <c r="G739" s="127"/>
      <c r="H739" s="143"/>
      <c r="I739" s="143"/>
      <c r="K739" s="6"/>
      <c r="L739" s="6"/>
    </row>
    <row r="740" spans="1:12" x14ac:dyDescent="0.2">
      <c r="A740" s="477"/>
      <c r="B740" s="135"/>
      <c r="C740" s="136"/>
      <c r="D740" s="137"/>
      <c r="E740" s="138"/>
      <c r="F740" s="137"/>
      <c r="G740" s="127"/>
      <c r="H740" s="143"/>
      <c r="I740" s="143"/>
      <c r="K740" s="6"/>
      <c r="L740" s="6"/>
    </row>
    <row r="741" spans="1:12" x14ac:dyDescent="0.2">
      <c r="A741" s="477"/>
      <c r="B741" s="135"/>
      <c r="C741" s="136"/>
      <c r="D741" s="137"/>
      <c r="E741" s="138"/>
      <c r="F741" s="137"/>
      <c r="G741" s="127"/>
      <c r="H741" s="143"/>
      <c r="I741" s="143"/>
      <c r="K741" s="6"/>
      <c r="L741" s="6"/>
    </row>
    <row r="742" spans="1:12" x14ac:dyDescent="0.2">
      <c r="A742" s="477"/>
      <c r="B742" s="135"/>
      <c r="C742" s="136"/>
      <c r="D742" s="137"/>
      <c r="E742" s="138"/>
      <c r="F742" s="137"/>
      <c r="G742" s="127"/>
      <c r="H742" s="143"/>
      <c r="I742" s="143"/>
      <c r="K742" s="6"/>
      <c r="L742" s="6"/>
    </row>
    <row r="743" spans="1:12" x14ac:dyDescent="0.2">
      <c r="A743" s="477"/>
      <c r="B743" s="135"/>
      <c r="C743" s="136"/>
      <c r="D743" s="137"/>
      <c r="E743" s="138"/>
      <c r="F743" s="137"/>
      <c r="G743" s="127"/>
      <c r="H743" s="143"/>
      <c r="I743" s="143"/>
      <c r="K743" s="6"/>
      <c r="L743" s="6"/>
    </row>
    <row r="744" spans="1:12" x14ac:dyDescent="0.2">
      <c r="A744" s="477"/>
      <c r="B744" s="135"/>
      <c r="C744" s="136"/>
      <c r="D744" s="137"/>
      <c r="E744" s="138"/>
      <c r="F744" s="137"/>
      <c r="G744" s="127"/>
      <c r="H744" s="143"/>
      <c r="I744" s="143"/>
      <c r="K744" s="6"/>
      <c r="L744" s="6"/>
    </row>
    <row r="745" spans="1:12" x14ac:dyDescent="0.2">
      <c r="A745" s="477"/>
      <c r="B745" s="135"/>
      <c r="C745" s="136"/>
      <c r="D745" s="137"/>
      <c r="E745" s="138"/>
      <c r="F745" s="137"/>
      <c r="G745" s="127"/>
      <c r="H745" s="143"/>
      <c r="I745" s="143"/>
      <c r="K745" s="6"/>
      <c r="L745" s="6"/>
    </row>
    <row r="746" spans="1:12" x14ac:dyDescent="0.2">
      <c r="A746" s="477"/>
      <c r="B746" s="135"/>
      <c r="C746" s="136"/>
      <c r="D746" s="137"/>
      <c r="E746" s="138"/>
      <c r="F746" s="137"/>
      <c r="G746" s="127"/>
      <c r="H746" s="143"/>
      <c r="I746" s="143"/>
      <c r="K746" s="6"/>
      <c r="L746" s="6"/>
    </row>
    <row r="747" spans="1:12" x14ac:dyDescent="0.2">
      <c r="A747" s="477"/>
      <c r="B747" s="135"/>
      <c r="C747" s="136"/>
      <c r="D747" s="137"/>
      <c r="E747" s="138"/>
      <c r="F747" s="137"/>
      <c r="G747" s="127"/>
      <c r="H747" s="143"/>
      <c r="I747" s="143"/>
      <c r="K747" s="6"/>
      <c r="L747" s="6"/>
    </row>
    <row r="748" spans="1:12" x14ac:dyDescent="0.2">
      <c r="A748" s="477"/>
      <c r="B748" s="135"/>
      <c r="C748" s="136"/>
      <c r="D748" s="137"/>
      <c r="E748" s="138"/>
      <c r="F748" s="137"/>
      <c r="G748" s="127"/>
      <c r="H748" s="143"/>
      <c r="I748" s="143"/>
      <c r="K748" s="6"/>
      <c r="L748" s="6"/>
    </row>
    <row r="749" spans="1:12" x14ac:dyDescent="0.2">
      <c r="A749" s="477"/>
      <c r="B749" s="135"/>
      <c r="C749" s="136"/>
      <c r="D749" s="137"/>
      <c r="E749" s="138"/>
      <c r="F749" s="137"/>
      <c r="G749" s="127"/>
      <c r="H749" s="143"/>
      <c r="I749" s="143"/>
      <c r="K749" s="6"/>
      <c r="L749" s="6"/>
    </row>
    <row r="750" spans="1:12" x14ac:dyDescent="0.2">
      <c r="A750" s="477"/>
      <c r="B750" s="135"/>
      <c r="C750" s="136"/>
      <c r="D750" s="137"/>
      <c r="E750" s="138"/>
      <c r="F750" s="137"/>
      <c r="G750" s="127"/>
      <c r="H750" s="143"/>
      <c r="I750" s="143"/>
      <c r="K750" s="6"/>
      <c r="L750" s="6"/>
    </row>
    <row r="751" spans="1:12" x14ac:dyDescent="0.2">
      <c r="A751" s="477"/>
      <c r="B751" s="135"/>
      <c r="C751" s="136"/>
      <c r="D751" s="137"/>
      <c r="E751" s="138"/>
      <c r="F751" s="137"/>
      <c r="G751" s="127"/>
      <c r="H751" s="143"/>
      <c r="I751" s="143"/>
      <c r="K751" s="6"/>
      <c r="L751" s="6"/>
    </row>
    <row r="752" spans="1:12" x14ac:dyDescent="0.2">
      <c r="A752" s="477"/>
      <c r="B752" s="135"/>
      <c r="C752" s="136"/>
      <c r="D752" s="137"/>
      <c r="E752" s="138"/>
      <c r="F752" s="137"/>
      <c r="G752" s="127"/>
      <c r="H752" s="143"/>
      <c r="I752" s="143"/>
      <c r="K752" s="6"/>
      <c r="L752" s="6"/>
    </row>
    <row r="753" spans="1:12" x14ac:dyDescent="0.2">
      <c r="A753" s="477"/>
      <c r="B753" s="135"/>
      <c r="C753" s="136"/>
      <c r="D753" s="137"/>
      <c r="E753" s="138"/>
      <c r="F753" s="137"/>
      <c r="G753" s="127"/>
      <c r="H753" s="143"/>
      <c r="I753" s="143"/>
      <c r="K753" s="6"/>
      <c r="L753" s="6"/>
    </row>
    <row r="754" spans="1:12" x14ac:dyDescent="0.2">
      <c r="A754" s="477"/>
      <c r="B754" s="135"/>
      <c r="C754" s="136"/>
      <c r="D754" s="137"/>
      <c r="E754" s="138"/>
      <c r="F754" s="137"/>
      <c r="G754" s="127"/>
      <c r="H754" s="143"/>
      <c r="I754" s="143"/>
      <c r="K754" s="6"/>
      <c r="L754" s="6"/>
    </row>
    <row r="755" spans="1:12" x14ac:dyDescent="0.2">
      <c r="A755" s="477"/>
      <c r="B755" s="135"/>
      <c r="C755" s="136"/>
      <c r="D755" s="137"/>
      <c r="E755" s="138"/>
      <c r="F755" s="137"/>
      <c r="G755" s="127"/>
      <c r="H755" s="143"/>
      <c r="I755" s="143"/>
      <c r="K755" s="6"/>
      <c r="L755" s="6"/>
    </row>
    <row r="756" spans="1:12" x14ac:dyDescent="0.2">
      <c r="A756" s="477"/>
      <c r="B756" s="135"/>
      <c r="C756" s="136"/>
      <c r="D756" s="137"/>
      <c r="E756" s="138"/>
      <c r="F756" s="137"/>
      <c r="G756" s="127"/>
      <c r="H756" s="143"/>
      <c r="I756" s="143"/>
      <c r="K756" s="6"/>
      <c r="L756" s="6"/>
    </row>
    <row r="757" spans="1:12" x14ac:dyDescent="0.2">
      <c r="A757" s="477"/>
      <c r="B757" s="135"/>
      <c r="C757" s="136"/>
      <c r="D757" s="137"/>
      <c r="E757" s="138"/>
      <c r="F757" s="137"/>
      <c r="G757" s="127"/>
      <c r="H757" s="143"/>
      <c r="I757" s="143"/>
      <c r="K757" s="6"/>
      <c r="L757" s="6"/>
    </row>
    <row r="758" spans="1:12" x14ac:dyDescent="0.2">
      <c r="A758" s="477"/>
      <c r="B758" s="135"/>
      <c r="C758" s="136"/>
      <c r="D758" s="137"/>
      <c r="E758" s="138"/>
      <c r="F758" s="137"/>
      <c r="G758" s="127"/>
      <c r="H758" s="143"/>
      <c r="I758" s="143"/>
      <c r="K758" s="6"/>
      <c r="L758" s="6"/>
    </row>
    <row r="759" spans="1:12" x14ac:dyDescent="0.2">
      <c r="A759" s="477"/>
      <c r="B759" s="135"/>
      <c r="C759" s="136"/>
      <c r="D759" s="137"/>
      <c r="E759" s="138"/>
      <c r="F759" s="137"/>
      <c r="G759" s="127"/>
      <c r="H759" s="143"/>
      <c r="I759" s="143"/>
      <c r="K759" s="6"/>
      <c r="L759" s="6"/>
    </row>
    <row r="760" spans="1:12" x14ac:dyDescent="0.2">
      <c r="A760" s="477"/>
      <c r="B760" s="135"/>
      <c r="C760" s="136"/>
      <c r="D760" s="137"/>
      <c r="E760" s="138"/>
      <c r="F760" s="137"/>
      <c r="G760" s="127"/>
      <c r="H760" s="143"/>
      <c r="I760" s="143"/>
      <c r="K760" s="6"/>
      <c r="L760" s="6"/>
    </row>
    <row r="761" spans="1:12" x14ac:dyDescent="0.2">
      <c r="A761" s="477"/>
      <c r="B761" s="135"/>
      <c r="C761" s="136"/>
      <c r="D761" s="137"/>
      <c r="E761" s="138"/>
      <c r="F761" s="137"/>
      <c r="G761" s="127"/>
      <c r="H761" s="143"/>
      <c r="I761" s="143"/>
      <c r="K761" s="6"/>
      <c r="L761" s="6"/>
    </row>
    <row r="762" spans="1:12" x14ac:dyDescent="0.2">
      <c r="A762" s="477"/>
      <c r="B762" s="135"/>
      <c r="C762" s="136"/>
      <c r="D762" s="137"/>
      <c r="E762" s="138"/>
      <c r="F762" s="137"/>
      <c r="G762" s="127"/>
      <c r="H762" s="143"/>
      <c r="I762" s="143"/>
      <c r="K762" s="6"/>
      <c r="L762" s="6"/>
    </row>
    <row r="763" spans="1:12" x14ac:dyDescent="0.2">
      <c r="A763" s="477"/>
      <c r="B763" s="135"/>
      <c r="C763" s="136"/>
      <c r="D763" s="137"/>
      <c r="E763" s="138"/>
      <c r="F763" s="137"/>
      <c r="G763" s="127"/>
      <c r="H763" s="143"/>
      <c r="I763" s="143"/>
      <c r="K763" s="6"/>
      <c r="L763" s="6"/>
    </row>
    <row r="764" spans="1:12" x14ac:dyDescent="0.2">
      <c r="A764" s="477"/>
      <c r="B764" s="135"/>
      <c r="C764" s="136"/>
      <c r="D764" s="137"/>
      <c r="E764" s="138"/>
      <c r="F764" s="137"/>
      <c r="G764" s="127"/>
      <c r="H764" s="143"/>
      <c r="I764" s="143"/>
      <c r="K764" s="6"/>
      <c r="L764" s="6"/>
    </row>
    <row r="765" spans="1:12" x14ac:dyDescent="0.2">
      <c r="A765" s="477"/>
      <c r="B765" s="135"/>
      <c r="C765" s="136"/>
      <c r="D765" s="137"/>
      <c r="E765" s="138"/>
      <c r="F765" s="137"/>
      <c r="G765" s="127"/>
      <c r="H765" s="143"/>
      <c r="I765" s="143"/>
      <c r="K765" s="6"/>
      <c r="L765" s="6"/>
    </row>
    <row r="766" spans="1:12" x14ac:dyDescent="0.2">
      <c r="A766" s="477"/>
      <c r="B766" s="135"/>
      <c r="C766" s="136"/>
      <c r="D766" s="137"/>
      <c r="E766" s="138"/>
      <c r="F766" s="137"/>
      <c r="G766" s="127"/>
      <c r="H766" s="143"/>
      <c r="I766" s="143"/>
      <c r="K766" s="6"/>
      <c r="L766" s="6"/>
    </row>
    <row r="767" spans="1:12" x14ac:dyDescent="0.2">
      <c r="A767" s="477"/>
      <c r="B767" s="135"/>
      <c r="C767" s="136"/>
      <c r="D767" s="137"/>
      <c r="E767" s="138"/>
      <c r="F767" s="137"/>
      <c r="G767" s="127"/>
      <c r="H767" s="143"/>
      <c r="I767" s="143"/>
      <c r="K767" s="6"/>
      <c r="L767" s="6"/>
    </row>
    <row r="768" spans="1:12" x14ac:dyDescent="0.2">
      <c r="A768" s="477"/>
      <c r="B768" s="135"/>
      <c r="C768" s="136"/>
      <c r="D768" s="137"/>
      <c r="E768" s="138"/>
      <c r="F768" s="137"/>
      <c r="G768" s="127"/>
      <c r="H768" s="143"/>
      <c r="I768" s="143"/>
      <c r="K768" s="6"/>
      <c r="L768" s="6"/>
    </row>
    <row r="769" spans="1:12" x14ac:dyDescent="0.2">
      <c r="A769" s="477"/>
      <c r="B769" s="135"/>
      <c r="C769" s="136"/>
      <c r="D769" s="137"/>
      <c r="E769" s="138"/>
      <c r="F769" s="137"/>
      <c r="G769" s="127"/>
      <c r="H769" s="143"/>
      <c r="I769" s="143"/>
      <c r="K769" s="6"/>
      <c r="L769" s="6"/>
    </row>
    <row r="770" spans="1:12" x14ac:dyDescent="0.2">
      <c r="A770" s="477"/>
      <c r="B770" s="135"/>
      <c r="C770" s="136"/>
      <c r="D770" s="137"/>
      <c r="E770" s="138"/>
      <c r="F770" s="137"/>
      <c r="G770" s="127"/>
      <c r="H770" s="143"/>
      <c r="I770" s="143"/>
      <c r="K770" s="6"/>
      <c r="L770" s="6"/>
    </row>
    <row r="771" spans="1:12" x14ac:dyDescent="0.2">
      <c r="A771" s="477"/>
      <c r="B771" s="135"/>
      <c r="C771" s="136"/>
      <c r="D771" s="137"/>
      <c r="E771" s="138"/>
      <c r="F771" s="137"/>
      <c r="G771" s="127"/>
      <c r="H771" s="143"/>
      <c r="I771" s="143"/>
      <c r="K771" s="6"/>
      <c r="L771" s="6"/>
    </row>
    <row r="772" spans="1:12" x14ac:dyDescent="0.2">
      <c r="A772" s="477"/>
      <c r="B772" s="135"/>
      <c r="C772" s="136"/>
      <c r="D772" s="137"/>
      <c r="E772" s="138"/>
      <c r="F772" s="137"/>
      <c r="G772" s="127"/>
      <c r="H772" s="143"/>
      <c r="I772" s="143"/>
      <c r="K772" s="6"/>
      <c r="L772" s="6"/>
    </row>
    <row r="773" spans="1:12" x14ac:dyDescent="0.2">
      <c r="A773" s="477"/>
      <c r="B773" s="135"/>
      <c r="C773" s="136"/>
      <c r="D773" s="137"/>
      <c r="E773" s="138"/>
      <c r="F773" s="137"/>
      <c r="G773" s="127"/>
      <c r="H773" s="143"/>
      <c r="I773" s="143"/>
      <c r="K773" s="6"/>
      <c r="L773" s="6"/>
    </row>
    <row r="774" spans="1:12" x14ac:dyDescent="0.2">
      <c r="A774" s="477"/>
      <c r="B774" s="135"/>
      <c r="C774" s="136"/>
      <c r="D774" s="137"/>
      <c r="E774" s="138"/>
      <c r="F774" s="137"/>
      <c r="G774" s="127"/>
      <c r="H774" s="143"/>
      <c r="I774" s="143"/>
      <c r="K774" s="6"/>
      <c r="L774" s="6"/>
    </row>
    <row r="775" spans="1:12" x14ac:dyDescent="0.2">
      <c r="A775" s="477"/>
      <c r="B775" s="135"/>
      <c r="C775" s="136"/>
      <c r="D775" s="137"/>
      <c r="E775" s="138"/>
      <c r="F775" s="137"/>
      <c r="G775" s="127"/>
      <c r="H775" s="143"/>
      <c r="I775" s="143"/>
      <c r="K775" s="6"/>
      <c r="L775" s="6"/>
    </row>
    <row r="776" spans="1:12" x14ac:dyDescent="0.2">
      <c r="A776" s="477"/>
      <c r="B776" s="135"/>
      <c r="C776" s="136"/>
      <c r="D776" s="137"/>
      <c r="E776" s="138"/>
      <c r="F776" s="137"/>
      <c r="G776" s="127"/>
      <c r="H776" s="143"/>
      <c r="I776" s="143"/>
      <c r="K776" s="6"/>
      <c r="L776" s="6"/>
    </row>
    <row r="777" spans="1:12" x14ac:dyDescent="0.2">
      <c r="A777" s="477"/>
      <c r="B777" s="135"/>
      <c r="C777" s="136"/>
      <c r="D777" s="137"/>
      <c r="E777" s="138"/>
      <c r="F777" s="137"/>
      <c r="G777" s="127"/>
      <c r="H777" s="143"/>
      <c r="I777" s="143"/>
      <c r="K777" s="6"/>
      <c r="L777" s="6"/>
    </row>
    <row r="778" spans="1:12" x14ac:dyDescent="0.2">
      <c r="A778" s="477"/>
      <c r="B778" s="135"/>
      <c r="C778" s="136"/>
      <c r="D778" s="137"/>
      <c r="E778" s="138"/>
      <c r="F778" s="137"/>
      <c r="G778" s="127"/>
      <c r="H778" s="143"/>
      <c r="I778" s="143"/>
      <c r="K778" s="6"/>
      <c r="L778" s="6"/>
    </row>
    <row r="779" spans="1:12" x14ac:dyDescent="0.2">
      <c r="A779" s="477"/>
      <c r="B779" s="135"/>
      <c r="C779" s="136"/>
      <c r="D779" s="137"/>
      <c r="E779" s="138"/>
      <c r="F779" s="137"/>
      <c r="G779" s="127"/>
      <c r="H779" s="143"/>
      <c r="I779" s="143"/>
      <c r="K779" s="6"/>
      <c r="L779" s="6"/>
    </row>
    <row r="780" spans="1:12" x14ac:dyDescent="0.2">
      <c r="A780" s="477"/>
      <c r="B780" s="135"/>
      <c r="C780" s="136"/>
      <c r="D780" s="137"/>
      <c r="E780" s="138"/>
      <c r="F780" s="137"/>
      <c r="G780" s="127"/>
      <c r="H780" s="143"/>
      <c r="I780" s="143"/>
      <c r="K780" s="6"/>
      <c r="L780" s="6"/>
    </row>
    <row r="781" spans="1:12" x14ac:dyDescent="0.2">
      <c r="A781" s="477"/>
      <c r="B781" s="135"/>
      <c r="C781" s="136"/>
      <c r="D781" s="137"/>
      <c r="E781" s="138"/>
      <c r="F781" s="137"/>
      <c r="G781" s="127"/>
      <c r="H781" s="143"/>
      <c r="I781" s="143"/>
      <c r="K781" s="6"/>
      <c r="L781" s="6"/>
    </row>
    <row r="782" spans="1:12" x14ac:dyDescent="0.2">
      <c r="A782" s="477"/>
      <c r="B782" s="135"/>
      <c r="C782" s="136"/>
      <c r="D782" s="137"/>
      <c r="E782" s="138"/>
      <c r="F782" s="137"/>
      <c r="G782" s="127"/>
      <c r="H782" s="143"/>
      <c r="I782" s="143"/>
      <c r="K782" s="6"/>
      <c r="L782" s="6"/>
    </row>
    <row r="783" spans="1:12" x14ac:dyDescent="0.2">
      <c r="A783" s="477"/>
      <c r="B783" s="135"/>
      <c r="C783" s="136"/>
      <c r="D783" s="137"/>
      <c r="E783" s="138"/>
      <c r="F783" s="137"/>
      <c r="G783" s="127"/>
      <c r="H783" s="143"/>
      <c r="I783" s="143"/>
      <c r="K783" s="6"/>
      <c r="L783" s="6"/>
    </row>
    <row r="784" spans="1:12" x14ac:dyDescent="0.2">
      <c r="A784" s="477"/>
      <c r="B784" s="135"/>
      <c r="C784" s="136"/>
      <c r="D784" s="137"/>
      <c r="E784" s="138"/>
      <c r="F784" s="137"/>
      <c r="G784" s="127"/>
      <c r="H784" s="143"/>
      <c r="I784" s="143"/>
      <c r="K784" s="6"/>
      <c r="L784" s="6"/>
    </row>
    <row r="785" spans="1:12" x14ac:dyDescent="0.2">
      <c r="A785" s="477"/>
      <c r="B785" s="135"/>
      <c r="C785" s="136"/>
      <c r="D785" s="137"/>
      <c r="E785" s="138"/>
      <c r="F785" s="137"/>
      <c r="G785" s="127"/>
      <c r="H785" s="143"/>
      <c r="I785" s="143"/>
      <c r="K785" s="6"/>
      <c r="L785" s="6"/>
    </row>
    <row r="786" spans="1:12" x14ac:dyDescent="0.2">
      <c r="A786" s="477"/>
      <c r="B786" s="135"/>
      <c r="C786" s="136"/>
      <c r="D786" s="137"/>
      <c r="E786" s="138"/>
      <c r="F786" s="137"/>
      <c r="G786" s="127"/>
      <c r="H786" s="143"/>
      <c r="I786" s="143"/>
      <c r="K786" s="6"/>
      <c r="L786" s="6"/>
    </row>
    <row r="787" spans="1:12" x14ac:dyDescent="0.2">
      <c r="A787" s="477"/>
      <c r="B787" s="135"/>
      <c r="C787" s="136"/>
      <c r="D787" s="137"/>
      <c r="E787" s="138"/>
      <c r="F787" s="137"/>
      <c r="G787" s="127"/>
      <c r="H787" s="143"/>
      <c r="I787" s="143"/>
      <c r="K787" s="6"/>
      <c r="L787" s="6"/>
    </row>
    <row r="788" spans="1:12" x14ac:dyDescent="0.2">
      <c r="A788" s="477"/>
      <c r="B788" s="135"/>
      <c r="C788" s="136"/>
      <c r="D788" s="137"/>
      <c r="E788" s="138"/>
      <c r="F788" s="137"/>
      <c r="G788" s="127"/>
      <c r="H788" s="143"/>
      <c r="I788" s="143"/>
      <c r="K788" s="6"/>
      <c r="L788" s="6"/>
    </row>
    <row r="789" spans="1:12" x14ac:dyDescent="0.2">
      <c r="A789" s="477"/>
      <c r="B789" s="135"/>
      <c r="C789" s="136"/>
      <c r="D789" s="137"/>
      <c r="E789" s="138"/>
      <c r="F789" s="137"/>
      <c r="G789" s="127"/>
      <c r="H789" s="143"/>
      <c r="I789" s="143"/>
      <c r="K789" s="6"/>
      <c r="L789" s="6"/>
    </row>
    <row r="790" spans="1:12" x14ac:dyDescent="0.2">
      <c r="A790" s="477"/>
      <c r="B790" s="135"/>
      <c r="C790" s="136"/>
      <c r="D790" s="137"/>
      <c r="E790" s="138"/>
      <c r="F790" s="137"/>
      <c r="G790" s="127"/>
      <c r="H790" s="143"/>
      <c r="I790" s="143"/>
      <c r="K790" s="6"/>
      <c r="L790" s="6"/>
    </row>
    <row r="791" spans="1:12" x14ac:dyDescent="0.2">
      <c r="A791" s="477"/>
      <c r="B791" s="135"/>
      <c r="C791" s="136"/>
      <c r="D791" s="137"/>
      <c r="E791" s="138"/>
      <c r="F791" s="137"/>
      <c r="G791" s="127"/>
      <c r="H791" s="143"/>
      <c r="I791" s="143"/>
      <c r="K791" s="6"/>
      <c r="L791" s="6"/>
    </row>
    <row r="792" spans="1:12" x14ac:dyDescent="0.2">
      <c r="A792" s="477"/>
      <c r="B792" s="135"/>
      <c r="C792" s="136"/>
      <c r="D792" s="137"/>
      <c r="E792" s="138"/>
      <c r="F792" s="137"/>
      <c r="G792" s="127"/>
      <c r="H792" s="143"/>
      <c r="I792" s="143"/>
      <c r="K792" s="6"/>
      <c r="L792" s="6"/>
    </row>
    <row r="793" spans="1:12" x14ac:dyDescent="0.2">
      <c r="A793" s="477"/>
      <c r="B793" s="135"/>
      <c r="C793" s="136"/>
      <c r="D793" s="137"/>
      <c r="E793" s="138"/>
      <c r="F793" s="137"/>
      <c r="G793" s="127"/>
      <c r="H793" s="143"/>
      <c r="I793" s="143"/>
      <c r="K793" s="6"/>
      <c r="L793" s="6"/>
    </row>
    <row r="794" spans="1:12" x14ac:dyDescent="0.2">
      <c r="A794" s="477"/>
      <c r="B794" s="135"/>
      <c r="C794" s="136"/>
      <c r="D794" s="137"/>
      <c r="E794" s="138"/>
      <c r="F794" s="137"/>
      <c r="G794" s="127"/>
      <c r="H794" s="143"/>
      <c r="I794" s="143"/>
      <c r="K794" s="6"/>
      <c r="L794" s="6"/>
    </row>
    <row r="795" spans="1:12" x14ac:dyDescent="0.2">
      <c r="A795" s="477"/>
      <c r="B795" s="135"/>
      <c r="C795" s="136"/>
      <c r="D795" s="137"/>
      <c r="E795" s="138"/>
      <c r="F795" s="137"/>
      <c r="G795" s="127"/>
      <c r="H795" s="143"/>
      <c r="I795" s="143"/>
      <c r="K795" s="6"/>
      <c r="L795" s="6"/>
    </row>
    <row r="796" spans="1:12" x14ac:dyDescent="0.2">
      <c r="A796" s="477"/>
      <c r="B796" s="135"/>
      <c r="C796" s="136"/>
      <c r="D796" s="137"/>
      <c r="E796" s="138"/>
      <c r="F796" s="137"/>
      <c r="G796" s="127"/>
      <c r="H796" s="143"/>
      <c r="I796" s="143"/>
      <c r="K796" s="6"/>
      <c r="L796" s="6"/>
    </row>
    <row r="797" spans="1:12" x14ac:dyDescent="0.2">
      <c r="A797" s="477"/>
      <c r="B797" s="135"/>
      <c r="C797" s="136"/>
      <c r="D797" s="137"/>
      <c r="E797" s="138"/>
      <c r="F797" s="137"/>
      <c r="G797" s="127"/>
      <c r="H797" s="143"/>
      <c r="I797" s="143"/>
      <c r="K797" s="6"/>
      <c r="L797" s="6"/>
    </row>
    <row r="798" spans="1:12" x14ac:dyDescent="0.2">
      <c r="A798" s="477"/>
      <c r="B798" s="135"/>
      <c r="C798" s="136"/>
      <c r="D798" s="137"/>
      <c r="E798" s="138"/>
      <c r="F798" s="137"/>
      <c r="G798" s="127"/>
      <c r="H798" s="143"/>
      <c r="I798" s="143"/>
      <c r="K798" s="6"/>
      <c r="L798" s="6"/>
    </row>
    <row r="799" spans="1:12" x14ac:dyDescent="0.2">
      <c r="A799" s="477"/>
      <c r="B799" s="135"/>
      <c r="C799" s="136"/>
      <c r="D799" s="137"/>
      <c r="E799" s="138"/>
      <c r="F799" s="137"/>
      <c r="G799" s="127"/>
      <c r="H799" s="143"/>
      <c r="I799" s="143"/>
      <c r="K799" s="6"/>
      <c r="L799" s="6"/>
    </row>
    <row r="800" spans="1:12" x14ac:dyDescent="0.2">
      <c r="A800" s="477"/>
      <c r="B800" s="135"/>
      <c r="C800" s="136"/>
      <c r="D800" s="137"/>
      <c r="E800" s="138"/>
      <c r="F800" s="137"/>
      <c r="G800" s="127"/>
      <c r="H800" s="143"/>
      <c r="I800" s="143"/>
      <c r="K800" s="6"/>
      <c r="L800" s="6"/>
    </row>
    <row r="801" spans="1:12" x14ac:dyDescent="0.2">
      <c r="A801" s="477"/>
      <c r="B801" s="135"/>
      <c r="C801" s="136"/>
      <c r="D801" s="137"/>
      <c r="E801" s="138"/>
      <c r="F801" s="137"/>
      <c r="G801" s="127"/>
      <c r="H801" s="143"/>
      <c r="I801" s="143"/>
      <c r="K801" s="6"/>
      <c r="L801" s="6"/>
    </row>
    <row r="802" spans="1:12" x14ac:dyDescent="0.2">
      <c r="A802" s="477"/>
      <c r="B802" s="135"/>
      <c r="C802" s="136"/>
      <c r="D802" s="137"/>
      <c r="E802" s="138"/>
      <c r="F802" s="137"/>
      <c r="G802" s="127"/>
      <c r="H802" s="143"/>
      <c r="I802" s="143"/>
      <c r="K802" s="6"/>
      <c r="L802" s="6"/>
    </row>
    <row r="803" spans="1:12" x14ac:dyDescent="0.2">
      <c r="A803" s="477"/>
      <c r="B803" s="135"/>
      <c r="C803" s="136"/>
      <c r="D803" s="137"/>
      <c r="E803" s="138"/>
      <c r="F803" s="137"/>
      <c r="G803" s="127"/>
      <c r="H803" s="143"/>
      <c r="I803" s="143"/>
      <c r="K803" s="6"/>
      <c r="L803" s="6"/>
    </row>
    <row r="804" spans="1:12" x14ac:dyDescent="0.2">
      <c r="A804" s="477"/>
      <c r="B804" s="135"/>
      <c r="C804" s="136"/>
      <c r="D804" s="137"/>
      <c r="E804" s="138"/>
      <c r="F804" s="137"/>
      <c r="G804" s="127"/>
      <c r="H804" s="143"/>
      <c r="I804" s="143"/>
      <c r="K804" s="6"/>
      <c r="L804" s="6"/>
    </row>
    <row r="805" spans="1:12" x14ac:dyDescent="0.2">
      <c r="A805" s="477"/>
      <c r="B805" s="135"/>
      <c r="C805" s="136"/>
      <c r="D805" s="137"/>
      <c r="E805" s="138"/>
      <c r="F805" s="137"/>
      <c r="G805" s="127"/>
      <c r="H805" s="143"/>
      <c r="I805" s="143"/>
      <c r="K805" s="6"/>
      <c r="L805" s="6"/>
    </row>
    <row r="806" spans="1:12" x14ac:dyDescent="0.2">
      <c r="A806" s="477"/>
      <c r="B806" s="135"/>
      <c r="C806" s="136"/>
      <c r="D806" s="137"/>
      <c r="E806" s="138"/>
      <c r="F806" s="137"/>
      <c r="G806" s="127"/>
      <c r="H806" s="143"/>
      <c r="I806" s="143"/>
      <c r="K806" s="6"/>
      <c r="L806" s="6"/>
    </row>
    <row r="807" spans="1:12" x14ac:dyDescent="0.2">
      <c r="A807" s="477"/>
      <c r="B807" s="135"/>
      <c r="C807" s="136"/>
      <c r="D807" s="137"/>
      <c r="E807" s="138"/>
      <c r="F807" s="137"/>
      <c r="G807" s="127"/>
      <c r="H807" s="143"/>
      <c r="I807" s="143"/>
      <c r="K807" s="6"/>
      <c r="L807" s="6"/>
    </row>
    <row r="808" spans="1:12" x14ac:dyDescent="0.2">
      <c r="A808" s="477"/>
      <c r="B808" s="135"/>
      <c r="C808" s="136"/>
      <c r="D808" s="137"/>
      <c r="E808" s="138"/>
      <c r="F808" s="137"/>
      <c r="G808" s="127"/>
      <c r="H808" s="143"/>
      <c r="I808" s="143"/>
      <c r="K808" s="6"/>
      <c r="L808" s="6"/>
    </row>
    <row r="809" spans="1:12" x14ac:dyDescent="0.2">
      <c r="A809" s="477"/>
      <c r="B809" s="135"/>
      <c r="C809" s="136"/>
      <c r="D809" s="137"/>
      <c r="E809" s="138"/>
      <c r="F809" s="137"/>
      <c r="G809" s="127"/>
      <c r="H809" s="143"/>
      <c r="I809" s="143"/>
      <c r="K809" s="6"/>
      <c r="L809" s="6"/>
    </row>
    <row r="810" spans="1:12" x14ac:dyDescent="0.2">
      <c r="A810" s="477"/>
      <c r="B810" s="135"/>
      <c r="C810" s="136"/>
      <c r="D810" s="137"/>
      <c r="E810" s="138"/>
      <c r="F810" s="137"/>
      <c r="G810" s="127"/>
      <c r="H810" s="143"/>
      <c r="I810" s="143"/>
      <c r="K810" s="6"/>
      <c r="L810" s="6"/>
    </row>
    <row r="811" spans="1:12" x14ac:dyDescent="0.2">
      <c r="A811" s="477"/>
      <c r="B811" s="135"/>
      <c r="C811" s="136"/>
      <c r="D811" s="137"/>
      <c r="E811" s="138"/>
      <c r="F811" s="137"/>
      <c r="G811" s="127"/>
      <c r="H811" s="143"/>
      <c r="I811" s="143"/>
      <c r="K811" s="6"/>
      <c r="L811" s="6"/>
    </row>
    <row r="812" spans="1:12" x14ac:dyDescent="0.2">
      <c r="A812" s="477"/>
      <c r="B812" s="135"/>
      <c r="C812" s="136"/>
      <c r="D812" s="137"/>
      <c r="E812" s="138"/>
      <c r="F812" s="137"/>
      <c r="G812" s="127"/>
      <c r="H812" s="143"/>
      <c r="I812" s="143"/>
      <c r="K812" s="6"/>
      <c r="L812" s="6"/>
    </row>
    <row r="813" spans="1:12" x14ac:dyDescent="0.2">
      <c r="A813" s="477"/>
      <c r="B813" s="135"/>
      <c r="C813" s="136"/>
      <c r="D813" s="137"/>
      <c r="E813" s="138"/>
      <c r="F813" s="137"/>
      <c r="G813" s="127"/>
      <c r="H813" s="143"/>
      <c r="I813" s="143"/>
      <c r="K813" s="6"/>
      <c r="L813" s="6"/>
    </row>
    <row r="814" spans="1:12" x14ac:dyDescent="0.2">
      <c r="A814" s="477"/>
      <c r="B814" s="135"/>
      <c r="C814" s="136"/>
      <c r="D814" s="137"/>
      <c r="E814" s="138"/>
      <c r="F814" s="137"/>
      <c r="G814" s="127"/>
      <c r="H814" s="143"/>
      <c r="I814" s="143"/>
      <c r="K814" s="6"/>
      <c r="L814" s="6"/>
    </row>
    <row r="815" spans="1:12" x14ac:dyDescent="0.2">
      <c r="A815" s="477"/>
      <c r="B815" s="135"/>
      <c r="C815" s="136"/>
      <c r="D815" s="137"/>
      <c r="E815" s="138"/>
      <c r="F815" s="137"/>
      <c r="G815" s="127"/>
      <c r="H815" s="143"/>
      <c r="I815" s="143"/>
      <c r="K815" s="6"/>
      <c r="L815" s="6"/>
    </row>
    <row r="816" spans="1:12" x14ac:dyDescent="0.2">
      <c r="A816" s="477"/>
      <c r="B816" s="135"/>
      <c r="C816" s="136"/>
      <c r="D816" s="137"/>
      <c r="E816" s="138"/>
      <c r="F816" s="137"/>
      <c r="G816" s="127"/>
      <c r="H816" s="143"/>
      <c r="I816" s="143"/>
      <c r="K816" s="6"/>
      <c r="L816" s="6"/>
    </row>
    <row r="817" spans="1:12" x14ac:dyDescent="0.2">
      <c r="A817" s="477"/>
      <c r="B817" s="135"/>
      <c r="C817" s="136"/>
      <c r="D817" s="137"/>
      <c r="E817" s="138"/>
      <c r="F817" s="137"/>
      <c r="G817" s="127"/>
      <c r="H817" s="143"/>
      <c r="I817" s="143"/>
      <c r="K817" s="6"/>
      <c r="L817" s="6"/>
    </row>
    <row r="818" spans="1:12" x14ac:dyDescent="0.2">
      <c r="A818" s="477"/>
      <c r="B818" s="135"/>
      <c r="C818" s="136"/>
      <c r="D818" s="137"/>
      <c r="E818" s="138"/>
      <c r="F818" s="137"/>
      <c r="G818" s="127"/>
      <c r="H818" s="143"/>
      <c r="I818" s="143"/>
      <c r="K818" s="6"/>
      <c r="L818" s="6"/>
    </row>
    <row r="819" spans="1:12" x14ac:dyDescent="0.2">
      <c r="A819" s="477"/>
      <c r="B819" s="135"/>
      <c r="C819" s="136"/>
      <c r="D819" s="137"/>
      <c r="E819" s="138"/>
      <c r="F819" s="137"/>
      <c r="G819" s="127"/>
      <c r="H819" s="143"/>
      <c r="I819" s="143"/>
      <c r="K819" s="6"/>
      <c r="L819" s="6"/>
    </row>
    <row r="820" spans="1:12" x14ac:dyDescent="0.2">
      <c r="A820" s="477"/>
      <c r="B820" s="135"/>
      <c r="C820" s="136"/>
      <c r="D820" s="137"/>
      <c r="E820" s="138"/>
      <c r="F820" s="137"/>
      <c r="G820" s="127"/>
      <c r="H820" s="143"/>
      <c r="I820" s="143"/>
      <c r="K820" s="6"/>
      <c r="L820" s="6"/>
    </row>
    <row r="821" spans="1:12" x14ac:dyDescent="0.2">
      <c r="A821" s="477"/>
      <c r="B821" s="135"/>
      <c r="C821" s="136"/>
      <c r="D821" s="137"/>
      <c r="E821" s="138"/>
      <c r="F821" s="137"/>
      <c r="G821" s="127"/>
      <c r="H821" s="143"/>
      <c r="I821" s="143"/>
      <c r="K821" s="6"/>
      <c r="L821" s="6"/>
    </row>
    <row r="822" spans="1:12" x14ac:dyDescent="0.2">
      <c r="A822" s="477"/>
      <c r="B822" s="135"/>
      <c r="C822" s="136"/>
      <c r="D822" s="137"/>
      <c r="E822" s="138"/>
      <c r="F822" s="137"/>
      <c r="G822" s="127"/>
      <c r="H822" s="143"/>
      <c r="I822" s="143"/>
      <c r="K822" s="6"/>
      <c r="L822" s="6"/>
    </row>
    <row r="823" spans="1:12" x14ac:dyDescent="0.2">
      <c r="A823" s="477"/>
      <c r="B823" s="135"/>
      <c r="C823" s="136"/>
      <c r="D823" s="137"/>
      <c r="E823" s="138"/>
      <c r="F823" s="137"/>
      <c r="G823" s="127"/>
      <c r="H823" s="143"/>
      <c r="I823" s="143"/>
      <c r="K823" s="6"/>
      <c r="L823" s="6"/>
    </row>
    <row r="824" spans="1:12" x14ac:dyDescent="0.2">
      <c r="A824" s="477"/>
      <c r="B824" s="135"/>
      <c r="C824" s="136"/>
      <c r="D824" s="137"/>
      <c r="E824" s="138"/>
      <c r="F824" s="137"/>
      <c r="G824" s="127"/>
      <c r="H824" s="143"/>
      <c r="I824" s="143"/>
      <c r="K824" s="6"/>
      <c r="L824" s="6"/>
    </row>
    <row r="825" spans="1:12" x14ac:dyDescent="0.2">
      <c r="A825" s="477"/>
      <c r="B825" s="135"/>
      <c r="C825" s="136"/>
      <c r="D825" s="137"/>
      <c r="E825" s="138"/>
      <c r="F825" s="137"/>
      <c r="G825" s="127"/>
      <c r="H825" s="143"/>
      <c r="I825" s="143"/>
      <c r="K825" s="6"/>
      <c r="L825" s="6"/>
    </row>
    <row r="826" spans="1:12" x14ac:dyDescent="0.2">
      <c r="A826" s="477"/>
      <c r="B826" s="135"/>
      <c r="C826" s="136"/>
      <c r="D826" s="137"/>
      <c r="E826" s="138"/>
      <c r="F826" s="137"/>
      <c r="G826" s="127"/>
      <c r="H826" s="143"/>
      <c r="I826" s="143"/>
      <c r="K826" s="6"/>
      <c r="L826" s="6"/>
    </row>
    <row r="827" spans="1:12" x14ac:dyDescent="0.2">
      <c r="A827" s="477"/>
      <c r="B827" s="135"/>
      <c r="C827" s="136"/>
      <c r="D827" s="137"/>
      <c r="E827" s="138"/>
      <c r="F827" s="137"/>
      <c r="G827" s="127"/>
      <c r="H827" s="143"/>
      <c r="I827" s="143"/>
      <c r="K827" s="6"/>
      <c r="L827" s="6"/>
    </row>
    <row r="828" spans="1:12" x14ac:dyDescent="0.2">
      <c r="A828" s="477"/>
      <c r="B828" s="135"/>
      <c r="C828" s="136"/>
      <c r="D828" s="137"/>
      <c r="E828" s="138"/>
      <c r="F828" s="137"/>
      <c r="G828" s="127"/>
      <c r="H828" s="143"/>
      <c r="I828" s="143"/>
      <c r="K828" s="6"/>
      <c r="L828" s="6"/>
    </row>
    <row r="829" spans="1:12" x14ac:dyDescent="0.2">
      <c r="A829" s="477"/>
      <c r="B829" s="135"/>
      <c r="C829" s="136"/>
      <c r="D829" s="137"/>
      <c r="E829" s="138"/>
      <c r="F829" s="137"/>
      <c r="G829" s="127"/>
      <c r="H829" s="143"/>
      <c r="I829" s="143"/>
      <c r="K829" s="6"/>
      <c r="L829" s="6"/>
    </row>
    <row r="830" spans="1:12" x14ac:dyDescent="0.2">
      <c r="A830" s="477"/>
      <c r="B830" s="135"/>
      <c r="C830" s="136"/>
      <c r="D830" s="137"/>
      <c r="E830" s="138"/>
      <c r="F830" s="137"/>
      <c r="G830" s="127"/>
      <c r="H830" s="143"/>
      <c r="I830" s="143"/>
      <c r="K830" s="6"/>
      <c r="L830" s="6"/>
    </row>
    <row r="831" spans="1:12" x14ac:dyDescent="0.2">
      <c r="A831" s="477"/>
      <c r="B831" s="135"/>
      <c r="C831" s="136"/>
      <c r="D831" s="137"/>
      <c r="E831" s="138"/>
      <c r="F831" s="137"/>
      <c r="G831" s="127"/>
      <c r="H831" s="143"/>
      <c r="I831" s="143"/>
      <c r="K831" s="6"/>
      <c r="L831" s="6"/>
    </row>
    <row r="832" spans="1:12" x14ac:dyDescent="0.2">
      <c r="A832" s="477"/>
      <c r="B832" s="135"/>
      <c r="C832" s="136"/>
      <c r="D832" s="137"/>
      <c r="E832" s="138"/>
      <c r="F832" s="137"/>
      <c r="G832" s="127"/>
      <c r="H832" s="143"/>
      <c r="I832" s="143"/>
      <c r="K832" s="6"/>
      <c r="L832" s="6"/>
    </row>
    <row r="833" spans="1:12" x14ac:dyDescent="0.2">
      <c r="A833" s="477"/>
      <c r="B833" s="135"/>
      <c r="C833" s="136"/>
      <c r="D833" s="137"/>
      <c r="E833" s="138"/>
      <c r="F833" s="137"/>
      <c r="G833" s="127"/>
      <c r="H833" s="143"/>
      <c r="I833" s="143"/>
      <c r="K833" s="6"/>
      <c r="L833" s="6"/>
    </row>
    <row r="834" spans="1:12" x14ac:dyDescent="0.2">
      <c r="A834" s="477"/>
      <c r="B834" s="135"/>
      <c r="C834" s="136"/>
      <c r="D834" s="137"/>
      <c r="E834" s="138"/>
      <c r="F834" s="137"/>
      <c r="G834" s="127"/>
      <c r="H834" s="143"/>
      <c r="I834" s="143"/>
      <c r="K834" s="6"/>
      <c r="L834" s="6"/>
    </row>
    <row r="835" spans="1:12" x14ac:dyDescent="0.2">
      <c r="A835" s="477"/>
      <c r="B835" s="135"/>
      <c r="C835" s="136"/>
      <c r="D835" s="137"/>
      <c r="E835" s="138"/>
      <c r="F835" s="137"/>
      <c r="G835" s="127"/>
      <c r="H835" s="143"/>
      <c r="I835" s="143"/>
      <c r="K835" s="6"/>
      <c r="L835" s="6"/>
    </row>
    <row r="836" spans="1:12" x14ac:dyDescent="0.2">
      <c r="A836" s="477"/>
      <c r="B836" s="135"/>
      <c r="C836" s="136"/>
      <c r="D836" s="137"/>
      <c r="E836" s="138"/>
      <c r="F836" s="137"/>
      <c r="G836" s="127"/>
      <c r="H836" s="143"/>
      <c r="I836" s="143"/>
      <c r="K836" s="6"/>
      <c r="L836" s="6"/>
    </row>
    <row r="837" spans="1:12" x14ac:dyDescent="0.2">
      <c r="A837" s="477"/>
      <c r="B837" s="135"/>
      <c r="C837" s="136"/>
      <c r="D837" s="137"/>
      <c r="E837" s="138"/>
      <c r="F837" s="137"/>
      <c r="G837" s="127"/>
      <c r="H837" s="143"/>
      <c r="I837" s="143"/>
      <c r="K837" s="6"/>
      <c r="L837" s="6"/>
    </row>
    <row r="838" spans="1:12" x14ac:dyDescent="0.2">
      <c r="A838" s="477"/>
      <c r="B838" s="135"/>
      <c r="C838" s="136"/>
      <c r="D838" s="137"/>
      <c r="E838" s="138"/>
      <c r="F838" s="137"/>
      <c r="G838" s="127"/>
      <c r="H838" s="143"/>
      <c r="I838" s="143"/>
      <c r="K838" s="6"/>
      <c r="L838" s="6"/>
    </row>
    <row r="839" spans="1:12" x14ac:dyDescent="0.2">
      <c r="A839" s="477"/>
      <c r="B839" s="135"/>
      <c r="C839" s="136"/>
      <c r="D839" s="137"/>
      <c r="E839" s="138"/>
      <c r="F839" s="137"/>
      <c r="G839" s="127"/>
      <c r="H839" s="143"/>
      <c r="I839" s="143"/>
      <c r="K839" s="6"/>
      <c r="L839" s="6"/>
    </row>
    <row r="840" spans="1:12" x14ac:dyDescent="0.2">
      <c r="A840" s="477"/>
      <c r="B840" s="135"/>
      <c r="C840" s="136"/>
      <c r="D840" s="137"/>
      <c r="E840" s="138"/>
      <c r="F840" s="137"/>
      <c r="G840" s="127"/>
      <c r="H840" s="143"/>
      <c r="I840" s="143"/>
      <c r="K840" s="6"/>
      <c r="L840" s="6"/>
    </row>
    <row r="841" spans="1:12" x14ac:dyDescent="0.2">
      <c r="A841" s="477"/>
      <c r="B841" s="135"/>
      <c r="C841" s="136"/>
      <c r="D841" s="137"/>
      <c r="E841" s="138"/>
      <c r="F841" s="137"/>
      <c r="G841" s="127"/>
      <c r="H841" s="143"/>
      <c r="I841" s="143"/>
      <c r="K841" s="6"/>
      <c r="L841" s="6"/>
    </row>
    <row r="842" spans="1:12" x14ac:dyDescent="0.2">
      <c r="A842" s="477"/>
      <c r="B842" s="135"/>
      <c r="C842" s="136"/>
      <c r="D842" s="137"/>
      <c r="E842" s="138"/>
      <c r="F842" s="137"/>
      <c r="G842" s="127"/>
      <c r="H842" s="143"/>
      <c r="I842" s="143"/>
      <c r="K842" s="6"/>
      <c r="L842" s="6"/>
    </row>
    <row r="843" spans="1:12" x14ac:dyDescent="0.2">
      <c r="A843" s="477"/>
      <c r="B843" s="135"/>
      <c r="C843" s="136"/>
      <c r="D843" s="137"/>
      <c r="E843" s="138"/>
      <c r="F843" s="137"/>
      <c r="G843" s="127"/>
      <c r="H843" s="143"/>
      <c r="I843" s="143"/>
      <c r="K843" s="6"/>
      <c r="L843" s="6"/>
    </row>
    <row r="844" spans="1:12" x14ac:dyDescent="0.2">
      <c r="A844" s="477"/>
      <c r="B844" s="135"/>
      <c r="C844" s="136"/>
      <c r="D844" s="137"/>
      <c r="E844" s="138"/>
      <c r="F844" s="137"/>
      <c r="G844" s="127"/>
      <c r="H844" s="143"/>
      <c r="I844" s="143"/>
      <c r="K844" s="6"/>
      <c r="L844" s="6"/>
    </row>
    <row r="845" spans="1:12" x14ac:dyDescent="0.2">
      <c r="A845" s="477"/>
      <c r="B845" s="135"/>
      <c r="C845" s="136"/>
      <c r="D845" s="137"/>
      <c r="E845" s="138"/>
      <c r="F845" s="137"/>
      <c r="G845" s="127"/>
      <c r="H845" s="143"/>
      <c r="I845" s="143"/>
      <c r="K845" s="6"/>
      <c r="L845" s="6"/>
    </row>
    <row r="846" spans="1:12" x14ac:dyDescent="0.2">
      <c r="A846" s="477"/>
      <c r="B846" s="135"/>
      <c r="C846" s="136"/>
      <c r="D846" s="137"/>
      <c r="E846" s="138"/>
      <c r="F846" s="137"/>
      <c r="G846" s="127"/>
      <c r="H846" s="143"/>
      <c r="I846" s="143"/>
      <c r="K846" s="6"/>
      <c r="L846" s="6"/>
    </row>
    <row r="847" spans="1:12" x14ac:dyDescent="0.2">
      <c r="A847" s="477"/>
      <c r="B847" s="135"/>
      <c r="C847" s="136"/>
      <c r="D847" s="137"/>
      <c r="E847" s="138"/>
      <c r="F847" s="137"/>
      <c r="G847" s="127"/>
      <c r="H847" s="143"/>
      <c r="I847" s="143"/>
      <c r="K847" s="6"/>
      <c r="L847" s="6"/>
    </row>
    <row r="848" spans="1:12" x14ac:dyDescent="0.2">
      <c r="A848" s="477"/>
      <c r="B848" s="135"/>
      <c r="C848" s="136"/>
      <c r="D848" s="137"/>
      <c r="E848" s="138"/>
      <c r="F848" s="137"/>
      <c r="G848" s="127"/>
      <c r="H848" s="143"/>
      <c r="I848" s="143"/>
      <c r="K848" s="6"/>
      <c r="L848" s="6"/>
    </row>
    <row r="849" spans="1:12" x14ac:dyDescent="0.2">
      <c r="A849" s="477"/>
      <c r="B849" s="135"/>
      <c r="C849" s="136"/>
      <c r="D849" s="137"/>
      <c r="E849" s="138"/>
      <c r="F849" s="137"/>
      <c r="G849" s="127"/>
      <c r="H849" s="143"/>
      <c r="I849" s="143"/>
      <c r="K849" s="6"/>
      <c r="L849" s="6"/>
    </row>
    <row r="850" spans="1:12" x14ac:dyDescent="0.2">
      <c r="A850" s="477"/>
      <c r="B850" s="135"/>
      <c r="C850" s="136"/>
      <c r="D850" s="137"/>
      <c r="E850" s="138"/>
      <c r="F850" s="137"/>
      <c r="G850" s="127"/>
      <c r="H850" s="143"/>
      <c r="I850" s="143"/>
      <c r="K850" s="6"/>
      <c r="L850" s="6"/>
    </row>
    <row r="851" spans="1:12" x14ac:dyDescent="0.2">
      <c r="A851" s="477"/>
      <c r="B851" s="135"/>
      <c r="C851" s="136"/>
      <c r="D851" s="137"/>
      <c r="E851" s="138"/>
      <c r="F851" s="137"/>
      <c r="G851" s="127"/>
      <c r="H851" s="143"/>
      <c r="I851" s="143"/>
      <c r="K851" s="6"/>
      <c r="L851" s="6"/>
    </row>
    <row r="852" spans="1:12" x14ac:dyDescent="0.2">
      <c r="A852" s="477"/>
      <c r="B852" s="135"/>
      <c r="C852" s="136"/>
      <c r="D852" s="137"/>
      <c r="E852" s="138"/>
      <c r="F852" s="137"/>
      <c r="G852" s="127"/>
      <c r="H852" s="143"/>
      <c r="I852" s="143"/>
      <c r="K852" s="6"/>
      <c r="L852" s="6"/>
    </row>
    <row r="853" spans="1:12" x14ac:dyDescent="0.2">
      <c r="A853" s="477"/>
      <c r="B853" s="135"/>
      <c r="C853" s="136"/>
      <c r="D853" s="137"/>
      <c r="E853" s="138"/>
      <c r="F853" s="137"/>
      <c r="G853" s="127"/>
      <c r="H853" s="143"/>
      <c r="I853" s="143"/>
      <c r="K853" s="6"/>
      <c r="L853" s="6"/>
    </row>
    <row r="854" spans="1:12" x14ac:dyDescent="0.2">
      <c r="A854" s="477"/>
      <c r="B854" s="135"/>
      <c r="C854" s="136"/>
      <c r="D854" s="137"/>
      <c r="E854" s="138"/>
      <c r="F854" s="137"/>
      <c r="G854" s="127"/>
      <c r="H854" s="143"/>
      <c r="I854" s="143"/>
      <c r="K854" s="6"/>
      <c r="L854" s="6"/>
    </row>
    <row r="855" spans="1:12" x14ac:dyDescent="0.2">
      <c r="A855" s="477"/>
      <c r="B855" s="135"/>
      <c r="C855" s="136"/>
      <c r="D855" s="137"/>
      <c r="E855" s="138"/>
      <c r="F855" s="137"/>
      <c r="G855" s="127"/>
      <c r="H855" s="143"/>
      <c r="I855" s="143"/>
      <c r="K855" s="6"/>
      <c r="L855" s="6"/>
    </row>
    <row r="856" spans="1:12" x14ac:dyDescent="0.2">
      <c r="A856" s="477"/>
      <c r="B856" s="135"/>
      <c r="C856" s="136"/>
      <c r="D856" s="137"/>
      <c r="E856" s="138"/>
      <c r="F856" s="137"/>
      <c r="G856" s="127"/>
      <c r="H856" s="143"/>
      <c r="I856" s="143"/>
      <c r="K856" s="6"/>
      <c r="L856" s="6"/>
    </row>
    <row r="857" spans="1:12" x14ac:dyDescent="0.2">
      <c r="A857" s="477"/>
      <c r="B857" s="135"/>
      <c r="C857" s="136"/>
      <c r="D857" s="137"/>
      <c r="E857" s="138"/>
      <c r="F857" s="137"/>
      <c r="G857" s="127"/>
      <c r="H857" s="143"/>
      <c r="I857" s="143"/>
      <c r="K857" s="6"/>
      <c r="L857" s="6"/>
    </row>
    <row r="858" spans="1:12" x14ac:dyDescent="0.2">
      <c r="A858" s="477"/>
      <c r="B858" s="135"/>
      <c r="C858" s="136"/>
      <c r="D858" s="137"/>
      <c r="E858" s="138"/>
      <c r="F858" s="137"/>
      <c r="G858" s="127"/>
      <c r="H858" s="143"/>
      <c r="I858" s="143"/>
      <c r="K858" s="6"/>
      <c r="L858" s="6"/>
    </row>
    <row r="859" spans="1:12" x14ac:dyDescent="0.2">
      <c r="A859" s="477"/>
      <c r="B859" s="135"/>
      <c r="C859" s="136"/>
      <c r="D859" s="137"/>
      <c r="E859" s="138"/>
      <c r="F859" s="137"/>
      <c r="G859" s="127"/>
      <c r="H859" s="143"/>
      <c r="I859" s="143"/>
      <c r="K859" s="6"/>
      <c r="L859" s="6"/>
    </row>
    <row r="860" spans="1:12" x14ac:dyDescent="0.2">
      <c r="A860" s="477"/>
      <c r="B860" s="135"/>
      <c r="C860" s="136"/>
      <c r="D860" s="137"/>
      <c r="E860" s="138"/>
      <c r="F860" s="137"/>
      <c r="G860" s="127"/>
      <c r="H860" s="143"/>
      <c r="I860" s="143"/>
      <c r="K860" s="6"/>
      <c r="L860" s="6"/>
    </row>
    <row r="861" spans="1:12" x14ac:dyDescent="0.2">
      <c r="A861" s="477"/>
      <c r="B861" s="135"/>
      <c r="C861" s="136"/>
      <c r="D861" s="137"/>
      <c r="E861" s="138"/>
      <c r="F861" s="137"/>
      <c r="G861" s="127"/>
      <c r="H861" s="143"/>
      <c r="I861" s="143"/>
      <c r="K861" s="6"/>
      <c r="L861" s="6"/>
    </row>
    <row r="862" spans="1:12" x14ac:dyDescent="0.2">
      <c r="A862" s="477"/>
      <c r="B862" s="135"/>
      <c r="C862" s="136"/>
      <c r="D862" s="137"/>
      <c r="E862" s="138"/>
      <c r="F862" s="137"/>
      <c r="G862" s="127"/>
      <c r="H862" s="143"/>
      <c r="I862" s="143"/>
      <c r="K862" s="6"/>
      <c r="L862" s="6"/>
    </row>
    <row r="863" spans="1:12" x14ac:dyDescent="0.2">
      <c r="A863" s="477"/>
      <c r="B863" s="135"/>
      <c r="C863" s="136"/>
      <c r="D863" s="137"/>
      <c r="E863" s="138"/>
      <c r="F863" s="137"/>
      <c r="G863" s="127"/>
      <c r="H863" s="143"/>
      <c r="I863" s="143"/>
      <c r="K863" s="6"/>
      <c r="L863" s="6"/>
    </row>
    <row r="864" spans="1:12" x14ac:dyDescent="0.2">
      <c r="A864" s="477"/>
      <c r="B864" s="135"/>
      <c r="C864" s="136"/>
      <c r="D864" s="137"/>
      <c r="E864" s="138"/>
      <c r="F864" s="137"/>
      <c r="G864" s="127"/>
      <c r="H864" s="143"/>
      <c r="I864" s="143"/>
      <c r="K864" s="6"/>
      <c r="L864" s="6"/>
    </row>
    <row r="865" spans="1:12" x14ac:dyDescent="0.2">
      <c r="A865" s="477"/>
      <c r="B865" s="135"/>
      <c r="C865" s="136"/>
      <c r="D865" s="137"/>
      <c r="E865" s="138"/>
      <c r="F865" s="137"/>
      <c r="G865" s="127"/>
      <c r="H865" s="143"/>
      <c r="I865" s="143"/>
      <c r="K865" s="6"/>
      <c r="L865" s="6"/>
    </row>
    <row r="866" spans="1:12" x14ac:dyDescent="0.2">
      <c r="A866" s="477"/>
      <c r="B866" s="135"/>
      <c r="C866" s="136"/>
      <c r="D866" s="137"/>
      <c r="E866" s="138"/>
      <c r="F866" s="137"/>
      <c r="G866" s="127"/>
      <c r="H866" s="143"/>
      <c r="I866" s="143"/>
      <c r="K866" s="6"/>
      <c r="L866" s="6"/>
    </row>
    <row r="867" spans="1:12" x14ac:dyDescent="0.2">
      <c r="A867" s="477"/>
      <c r="B867" s="135"/>
      <c r="C867" s="136"/>
      <c r="D867" s="137"/>
      <c r="E867" s="138"/>
      <c r="F867" s="137"/>
      <c r="G867" s="127"/>
      <c r="H867" s="143"/>
      <c r="I867" s="143"/>
      <c r="K867" s="6"/>
      <c r="L867" s="6"/>
    </row>
    <row r="868" spans="1:12" x14ac:dyDescent="0.2">
      <c r="A868" s="477"/>
      <c r="B868" s="135"/>
      <c r="C868" s="136"/>
      <c r="D868" s="137"/>
      <c r="E868" s="138"/>
      <c r="F868" s="137"/>
      <c r="G868" s="127"/>
      <c r="H868" s="143"/>
      <c r="I868" s="143"/>
      <c r="K868" s="6"/>
      <c r="L868" s="6"/>
    </row>
    <row r="869" spans="1:12" x14ac:dyDescent="0.2">
      <c r="A869" s="477"/>
      <c r="B869" s="135"/>
      <c r="C869" s="136"/>
      <c r="D869" s="137"/>
      <c r="E869" s="138"/>
      <c r="F869" s="137"/>
      <c r="G869" s="127"/>
      <c r="H869" s="143"/>
      <c r="I869" s="143"/>
      <c r="K869" s="6"/>
      <c r="L869" s="6"/>
    </row>
    <row r="870" spans="1:12" x14ac:dyDescent="0.2">
      <c r="A870" s="477"/>
      <c r="B870" s="135"/>
      <c r="C870" s="136"/>
      <c r="D870" s="137"/>
      <c r="E870" s="138"/>
      <c r="F870" s="137"/>
      <c r="G870" s="127"/>
      <c r="H870" s="143"/>
      <c r="I870" s="143"/>
      <c r="K870" s="6"/>
      <c r="L870" s="6"/>
    </row>
    <row r="871" spans="1:12" x14ac:dyDescent="0.2">
      <c r="A871" s="477"/>
      <c r="B871" s="135"/>
      <c r="C871" s="136"/>
      <c r="D871" s="137"/>
      <c r="E871" s="138"/>
      <c r="F871" s="137"/>
      <c r="G871" s="127"/>
      <c r="H871" s="143"/>
      <c r="I871" s="143"/>
      <c r="K871" s="6"/>
      <c r="L871" s="6"/>
    </row>
    <row r="872" spans="1:12" x14ac:dyDescent="0.2">
      <c r="A872" s="477"/>
      <c r="B872" s="135"/>
      <c r="C872" s="136"/>
      <c r="D872" s="137"/>
      <c r="E872" s="138"/>
      <c r="F872" s="137"/>
      <c r="G872" s="127"/>
      <c r="H872" s="143"/>
      <c r="I872" s="143"/>
      <c r="K872" s="6"/>
      <c r="L872" s="6"/>
    </row>
    <row r="873" spans="1:12" x14ac:dyDescent="0.2">
      <c r="A873" s="477"/>
      <c r="B873" s="135"/>
      <c r="C873" s="136"/>
      <c r="D873" s="137"/>
      <c r="E873" s="138"/>
      <c r="F873" s="137"/>
      <c r="G873" s="127"/>
      <c r="H873" s="143"/>
      <c r="I873" s="143"/>
      <c r="K873" s="6"/>
      <c r="L873" s="6"/>
    </row>
    <row r="874" spans="1:12" x14ac:dyDescent="0.2">
      <c r="A874" s="477"/>
      <c r="B874" s="135"/>
      <c r="C874" s="136"/>
      <c r="D874" s="137"/>
      <c r="E874" s="138"/>
      <c r="F874" s="137"/>
      <c r="G874" s="127"/>
      <c r="H874" s="143"/>
      <c r="I874" s="143"/>
      <c r="K874" s="6"/>
      <c r="L874" s="6"/>
    </row>
    <row r="875" spans="1:12" x14ac:dyDescent="0.2">
      <c r="A875" s="477"/>
      <c r="B875" s="135"/>
      <c r="C875" s="136"/>
      <c r="D875" s="137"/>
      <c r="E875" s="138"/>
      <c r="F875" s="137"/>
      <c r="G875" s="127"/>
      <c r="H875" s="143"/>
      <c r="I875" s="143"/>
      <c r="K875" s="6"/>
      <c r="L875" s="6"/>
    </row>
    <row r="876" spans="1:12" x14ac:dyDescent="0.2">
      <c r="A876" s="477"/>
      <c r="B876" s="135"/>
      <c r="C876" s="136"/>
      <c r="D876" s="137"/>
      <c r="E876" s="138"/>
      <c r="F876" s="137"/>
      <c r="G876" s="127"/>
      <c r="H876" s="143"/>
      <c r="I876" s="143"/>
      <c r="K876" s="6"/>
      <c r="L876" s="6"/>
    </row>
    <row r="877" spans="1:12" x14ac:dyDescent="0.2">
      <c r="A877" s="477"/>
      <c r="B877" s="135"/>
      <c r="C877" s="136"/>
      <c r="D877" s="137"/>
      <c r="E877" s="138"/>
      <c r="F877" s="137"/>
      <c r="G877" s="127"/>
      <c r="H877" s="143"/>
      <c r="I877" s="143"/>
      <c r="K877" s="6"/>
      <c r="L877" s="6"/>
    </row>
    <row r="878" spans="1:12" x14ac:dyDescent="0.2">
      <c r="A878" s="477"/>
      <c r="B878" s="135"/>
      <c r="C878" s="136"/>
      <c r="D878" s="137"/>
      <c r="E878" s="138"/>
      <c r="F878" s="137"/>
      <c r="G878" s="127"/>
      <c r="H878" s="143"/>
      <c r="I878" s="143"/>
      <c r="K878" s="6"/>
      <c r="L878" s="6"/>
    </row>
    <row r="879" spans="1:12" x14ac:dyDescent="0.2">
      <c r="A879" s="477"/>
      <c r="B879" s="135"/>
      <c r="C879" s="136"/>
      <c r="D879" s="137"/>
      <c r="E879" s="138"/>
      <c r="F879" s="137"/>
      <c r="G879" s="127"/>
      <c r="H879" s="143"/>
      <c r="I879" s="143"/>
      <c r="K879" s="6"/>
      <c r="L879" s="6"/>
    </row>
    <row r="880" spans="1:12" x14ac:dyDescent="0.2">
      <c r="A880" s="477"/>
      <c r="B880" s="135"/>
      <c r="C880" s="136"/>
      <c r="D880" s="137"/>
      <c r="E880" s="138"/>
      <c r="F880" s="137"/>
      <c r="G880" s="127"/>
      <c r="H880" s="143"/>
      <c r="I880" s="143"/>
      <c r="K880" s="6"/>
      <c r="L880" s="6"/>
    </row>
    <row r="881" spans="1:12" x14ac:dyDescent="0.2">
      <c r="A881" s="477"/>
      <c r="B881" s="135"/>
      <c r="C881" s="136"/>
      <c r="D881" s="137"/>
      <c r="E881" s="138"/>
      <c r="F881" s="137"/>
      <c r="G881" s="127"/>
      <c r="H881" s="143"/>
      <c r="I881" s="143"/>
      <c r="K881" s="6"/>
      <c r="L881" s="6"/>
    </row>
    <row r="882" spans="1:12" x14ac:dyDescent="0.2">
      <c r="A882" s="477"/>
      <c r="B882" s="135"/>
      <c r="C882" s="136"/>
      <c r="D882" s="137"/>
      <c r="E882" s="138"/>
      <c r="F882" s="137"/>
      <c r="G882" s="127"/>
      <c r="H882" s="143"/>
      <c r="I882" s="143"/>
      <c r="K882" s="6"/>
      <c r="L882" s="6"/>
    </row>
    <row r="883" spans="1:12" x14ac:dyDescent="0.2">
      <c r="A883" s="477"/>
      <c r="B883" s="135"/>
      <c r="C883" s="136"/>
      <c r="D883" s="137"/>
      <c r="E883" s="138"/>
      <c r="F883" s="137"/>
      <c r="G883" s="127"/>
      <c r="H883" s="143"/>
      <c r="I883" s="143"/>
      <c r="K883" s="6"/>
      <c r="L883" s="6"/>
    </row>
    <row r="884" spans="1:12" x14ac:dyDescent="0.2">
      <c r="A884" s="477"/>
      <c r="B884" s="135"/>
      <c r="C884" s="136"/>
      <c r="D884" s="137"/>
      <c r="E884" s="138"/>
      <c r="F884" s="137"/>
      <c r="G884" s="127"/>
      <c r="H884" s="143"/>
      <c r="I884" s="143"/>
      <c r="K884" s="6"/>
      <c r="L884" s="6"/>
    </row>
    <row r="885" spans="1:12" x14ac:dyDescent="0.2">
      <c r="A885" s="477"/>
      <c r="B885" s="135"/>
      <c r="C885" s="136"/>
      <c r="D885" s="137"/>
      <c r="E885" s="138"/>
      <c r="F885" s="137"/>
      <c r="G885" s="127"/>
      <c r="H885" s="143"/>
      <c r="I885" s="143"/>
      <c r="K885" s="6"/>
      <c r="L885" s="6"/>
    </row>
    <row r="886" spans="1:12" x14ac:dyDescent="0.2">
      <c r="A886" s="477"/>
      <c r="B886" s="135"/>
      <c r="C886" s="136"/>
      <c r="D886" s="137"/>
      <c r="E886" s="138"/>
      <c r="F886" s="137"/>
      <c r="G886" s="127"/>
      <c r="H886" s="143"/>
      <c r="I886" s="143"/>
      <c r="K886" s="6"/>
      <c r="L886" s="6"/>
    </row>
    <row r="887" spans="1:12" x14ac:dyDescent="0.2">
      <c r="A887" s="477"/>
      <c r="B887" s="135"/>
      <c r="C887" s="136"/>
      <c r="D887" s="137"/>
      <c r="E887" s="138"/>
      <c r="F887" s="137"/>
      <c r="G887" s="127"/>
      <c r="H887" s="143"/>
      <c r="I887" s="143"/>
      <c r="K887" s="6"/>
      <c r="L887" s="6"/>
    </row>
    <row r="888" spans="1:12" x14ac:dyDescent="0.2">
      <c r="A888" s="477"/>
      <c r="B888" s="135"/>
      <c r="C888" s="136"/>
      <c r="D888" s="137"/>
      <c r="E888" s="138"/>
      <c r="F888" s="137"/>
      <c r="G888" s="127"/>
      <c r="H888" s="143"/>
      <c r="I888" s="143"/>
      <c r="K888" s="6"/>
      <c r="L888" s="6"/>
    </row>
    <row r="889" spans="1:12" x14ac:dyDescent="0.2">
      <c r="A889" s="477"/>
      <c r="B889" s="135"/>
      <c r="C889" s="136"/>
      <c r="D889" s="137"/>
      <c r="E889" s="138"/>
      <c r="F889" s="137"/>
      <c r="G889" s="127"/>
      <c r="H889" s="143"/>
      <c r="I889" s="143"/>
      <c r="K889" s="6"/>
      <c r="L889" s="6"/>
    </row>
    <row r="890" spans="1:12" x14ac:dyDescent="0.2">
      <c r="A890" s="477"/>
      <c r="B890" s="135"/>
      <c r="C890" s="136"/>
      <c r="D890" s="137"/>
      <c r="E890" s="138"/>
      <c r="F890" s="137"/>
      <c r="G890" s="127"/>
      <c r="H890" s="143"/>
      <c r="I890" s="143"/>
      <c r="K890" s="6"/>
      <c r="L890" s="6"/>
    </row>
    <row r="891" spans="1:12" x14ac:dyDescent="0.2">
      <c r="A891" s="477"/>
      <c r="B891" s="135"/>
      <c r="C891" s="136"/>
      <c r="D891" s="137"/>
      <c r="E891" s="138"/>
      <c r="F891" s="137"/>
      <c r="G891" s="127"/>
      <c r="H891" s="143"/>
      <c r="I891" s="143"/>
      <c r="K891" s="6"/>
      <c r="L891" s="6"/>
    </row>
    <row r="892" spans="1:12" x14ac:dyDescent="0.2">
      <c r="A892" s="477"/>
      <c r="B892" s="135"/>
      <c r="C892" s="136"/>
      <c r="D892" s="137"/>
      <c r="E892" s="138"/>
      <c r="F892" s="137"/>
      <c r="G892" s="127"/>
      <c r="H892" s="143"/>
      <c r="I892" s="143"/>
      <c r="K892" s="6"/>
      <c r="L892" s="6"/>
    </row>
    <row r="893" spans="1:12" x14ac:dyDescent="0.2">
      <c r="A893" s="477"/>
      <c r="B893" s="135"/>
      <c r="C893" s="136"/>
      <c r="D893" s="137"/>
      <c r="E893" s="138"/>
      <c r="F893" s="137"/>
      <c r="G893" s="127"/>
      <c r="H893" s="143"/>
      <c r="I893" s="143"/>
      <c r="K893" s="6"/>
      <c r="L893" s="6"/>
    </row>
    <row r="894" spans="1:12" x14ac:dyDescent="0.2">
      <c r="A894" s="477"/>
      <c r="B894" s="135"/>
      <c r="C894" s="136"/>
      <c r="D894" s="137"/>
      <c r="E894" s="138"/>
      <c r="F894" s="137"/>
      <c r="G894" s="127"/>
      <c r="H894" s="143"/>
      <c r="I894" s="143"/>
      <c r="K894" s="6"/>
      <c r="L894" s="6"/>
    </row>
    <row r="895" spans="1:12" x14ac:dyDescent="0.2">
      <c r="A895" s="477"/>
      <c r="B895" s="135"/>
      <c r="C895" s="136"/>
      <c r="D895" s="137"/>
      <c r="E895" s="138"/>
      <c r="F895" s="137"/>
      <c r="G895" s="127"/>
      <c r="H895" s="143"/>
      <c r="I895" s="143"/>
      <c r="K895" s="6"/>
      <c r="L895" s="6"/>
    </row>
    <row r="896" spans="1:12" x14ac:dyDescent="0.2">
      <c r="A896" s="477"/>
      <c r="B896" s="135"/>
      <c r="C896" s="136"/>
      <c r="D896" s="137"/>
      <c r="E896" s="138"/>
      <c r="F896" s="137"/>
      <c r="G896" s="127"/>
      <c r="H896" s="143"/>
      <c r="I896" s="143"/>
      <c r="K896" s="6"/>
      <c r="L896" s="6"/>
    </row>
    <row r="897" spans="1:12" x14ac:dyDescent="0.2">
      <c r="A897" s="477"/>
      <c r="B897" s="135"/>
      <c r="C897" s="136"/>
      <c r="D897" s="137"/>
      <c r="E897" s="138"/>
      <c r="F897" s="137"/>
      <c r="G897" s="127"/>
      <c r="H897" s="143"/>
      <c r="I897" s="143"/>
      <c r="K897" s="6"/>
      <c r="L897" s="6"/>
    </row>
    <row r="898" spans="1:12" x14ac:dyDescent="0.2">
      <c r="A898" s="477"/>
      <c r="B898" s="135"/>
      <c r="C898" s="136"/>
      <c r="D898" s="137"/>
      <c r="E898" s="138"/>
      <c r="F898" s="137"/>
      <c r="G898" s="127"/>
      <c r="H898" s="143"/>
      <c r="I898" s="143"/>
      <c r="K898" s="6"/>
      <c r="L898" s="6"/>
    </row>
    <row r="899" spans="1:12" x14ac:dyDescent="0.2">
      <c r="A899" s="477"/>
      <c r="B899" s="135"/>
      <c r="C899" s="136"/>
      <c r="D899" s="137"/>
      <c r="E899" s="138"/>
      <c r="F899" s="137"/>
      <c r="G899" s="127"/>
      <c r="H899" s="143"/>
      <c r="I899" s="143"/>
      <c r="K899" s="6"/>
      <c r="L899" s="6"/>
    </row>
    <row r="900" spans="1:12" x14ac:dyDescent="0.2">
      <c r="A900" s="477"/>
      <c r="B900" s="135"/>
      <c r="C900" s="136"/>
      <c r="D900" s="137"/>
      <c r="E900" s="138"/>
      <c r="F900" s="137"/>
      <c r="G900" s="127"/>
      <c r="H900" s="143"/>
      <c r="I900" s="143"/>
      <c r="K900" s="6"/>
      <c r="L900" s="6"/>
    </row>
    <row r="901" spans="1:12" x14ac:dyDescent="0.2">
      <c r="A901" s="477"/>
      <c r="B901" s="135"/>
      <c r="C901" s="136"/>
      <c r="D901" s="137"/>
      <c r="E901" s="138"/>
      <c r="F901" s="137"/>
      <c r="G901" s="127"/>
      <c r="H901" s="143"/>
      <c r="I901" s="143"/>
      <c r="K901" s="6"/>
      <c r="L901" s="6"/>
    </row>
    <row r="902" spans="1:12" x14ac:dyDescent="0.2">
      <c r="A902" s="477"/>
      <c r="B902" s="135"/>
      <c r="C902" s="136"/>
      <c r="D902" s="137"/>
      <c r="E902" s="138"/>
      <c r="F902" s="137"/>
      <c r="G902" s="127"/>
      <c r="H902" s="143"/>
      <c r="I902" s="143"/>
      <c r="K902" s="6"/>
      <c r="L902" s="6"/>
    </row>
    <row r="903" spans="1:12" x14ac:dyDescent="0.2">
      <c r="A903" s="477"/>
      <c r="B903" s="135"/>
      <c r="C903" s="136"/>
      <c r="D903" s="137"/>
      <c r="E903" s="138"/>
      <c r="F903" s="137"/>
      <c r="G903" s="127"/>
      <c r="H903" s="143"/>
      <c r="I903" s="143"/>
      <c r="K903" s="6"/>
      <c r="L903" s="6"/>
    </row>
    <row r="904" spans="1:12" x14ac:dyDescent="0.2">
      <c r="A904" s="477"/>
      <c r="B904" s="135"/>
      <c r="C904" s="136"/>
      <c r="D904" s="137"/>
      <c r="E904" s="138"/>
      <c r="F904" s="137"/>
      <c r="G904" s="127"/>
      <c r="H904" s="143"/>
      <c r="I904" s="143"/>
      <c r="K904" s="6"/>
      <c r="L904" s="6"/>
    </row>
    <row r="905" spans="1:12" x14ac:dyDescent="0.2">
      <c r="A905" s="477"/>
      <c r="B905" s="135"/>
      <c r="C905" s="136"/>
      <c r="D905" s="137"/>
      <c r="E905" s="138"/>
      <c r="F905" s="137"/>
      <c r="G905" s="127"/>
      <c r="H905" s="143"/>
      <c r="I905" s="143"/>
      <c r="K905" s="6"/>
      <c r="L905" s="6"/>
    </row>
    <row r="906" spans="1:12" x14ac:dyDescent="0.2">
      <c r="A906" s="477"/>
      <c r="B906" s="135"/>
      <c r="C906" s="136"/>
      <c r="D906" s="137"/>
      <c r="E906" s="138"/>
      <c r="F906" s="137"/>
      <c r="G906" s="127"/>
      <c r="H906" s="143"/>
      <c r="I906" s="143"/>
      <c r="K906" s="6"/>
      <c r="L906" s="6"/>
    </row>
    <row r="907" spans="1:12" x14ac:dyDescent="0.2">
      <c r="A907" s="477"/>
      <c r="B907" s="135"/>
      <c r="C907" s="136"/>
      <c r="D907" s="137"/>
      <c r="E907" s="138"/>
      <c r="F907" s="137"/>
      <c r="G907" s="127"/>
      <c r="H907" s="143"/>
      <c r="I907" s="143"/>
      <c r="K907" s="6"/>
      <c r="L907" s="6"/>
    </row>
    <row r="908" spans="1:12" x14ac:dyDescent="0.2">
      <c r="A908" s="477"/>
      <c r="B908" s="135"/>
      <c r="C908" s="136"/>
      <c r="D908" s="137"/>
      <c r="E908" s="138"/>
      <c r="F908" s="137"/>
      <c r="G908" s="127"/>
      <c r="H908" s="143"/>
      <c r="I908" s="143"/>
      <c r="K908" s="6"/>
      <c r="L908" s="6"/>
    </row>
    <row r="909" spans="1:12" x14ac:dyDescent="0.2">
      <c r="A909" s="477"/>
      <c r="B909" s="135"/>
      <c r="C909" s="136"/>
      <c r="D909" s="137"/>
      <c r="E909" s="138"/>
      <c r="F909" s="137"/>
      <c r="G909" s="127"/>
      <c r="H909" s="143"/>
      <c r="I909" s="143"/>
      <c r="K909" s="6"/>
      <c r="L909" s="6"/>
    </row>
    <row r="910" spans="1:12" x14ac:dyDescent="0.2">
      <c r="A910" s="477"/>
      <c r="B910" s="135"/>
      <c r="C910" s="136"/>
      <c r="D910" s="137"/>
      <c r="E910" s="138"/>
      <c r="F910" s="137"/>
      <c r="G910" s="127"/>
      <c r="H910" s="143"/>
      <c r="I910" s="143"/>
      <c r="K910" s="6"/>
      <c r="L910" s="6"/>
    </row>
    <row r="911" spans="1:12" x14ac:dyDescent="0.2">
      <c r="A911" s="477"/>
      <c r="B911" s="135"/>
      <c r="C911" s="136"/>
      <c r="D911" s="137"/>
      <c r="E911" s="138"/>
      <c r="F911" s="137"/>
      <c r="G911" s="127"/>
      <c r="H911" s="143"/>
      <c r="I911" s="143"/>
      <c r="K911" s="6"/>
      <c r="L911" s="6"/>
    </row>
    <row r="912" spans="1:12" x14ac:dyDescent="0.2">
      <c r="A912" s="477"/>
      <c r="B912" s="135"/>
      <c r="C912" s="136"/>
      <c r="D912" s="137"/>
      <c r="E912" s="138"/>
      <c r="F912" s="137"/>
      <c r="G912" s="127"/>
      <c r="H912" s="143"/>
      <c r="I912" s="143"/>
      <c r="K912" s="6"/>
      <c r="L912" s="6"/>
    </row>
    <row r="913" spans="1:12" x14ac:dyDescent="0.2">
      <c r="A913" s="477"/>
      <c r="B913" s="135"/>
      <c r="C913" s="136"/>
      <c r="D913" s="137"/>
      <c r="E913" s="138"/>
      <c r="F913" s="137"/>
      <c r="G913" s="127"/>
      <c r="H913" s="143"/>
      <c r="I913" s="143"/>
      <c r="K913" s="6"/>
      <c r="L913" s="6"/>
    </row>
    <row r="914" spans="1:12" x14ac:dyDescent="0.2">
      <c r="A914" s="477"/>
      <c r="B914" s="135"/>
      <c r="C914" s="136"/>
      <c r="D914" s="137"/>
      <c r="E914" s="138"/>
      <c r="F914" s="137"/>
      <c r="G914" s="127"/>
      <c r="H914" s="143"/>
      <c r="I914" s="143"/>
      <c r="K914" s="6"/>
      <c r="L914" s="6"/>
    </row>
    <row r="915" spans="1:12" x14ac:dyDescent="0.2">
      <c r="A915" s="477"/>
      <c r="B915" s="135"/>
      <c r="C915" s="136"/>
      <c r="D915" s="137"/>
      <c r="E915" s="138"/>
      <c r="F915" s="137"/>
      <c r="G915" s="127"/>
      <c r="H915" s="143"/>
      <c r="I915" s="143"/>
      <c r="K915" s="6"/>
      <c r="L915" s="6"/>
    </row>
    <row r="916" spans="1:12" x14ac:dyDescent="0.2">
      <c r="A916" s="477"/>
      <c r="B916" s="135"/>
      <c r="C916" s="136"/>
      <c r="D916" s="137"/>
      <c r="E916" s="138"/>
      <c r="F916" s="137"/>
      <c r="G916" s="127"/>
      <c r="H916" s="143"/>
      <c r="I916" s="143"/>
      <c r="K916" s="6"/>
      <c r="L916" s="6"/>
    </row>
    <row r="917" spans="1:12" x14ac:dyDescent="0.2">
      <c r="A917" s="477"/>
      <c r="B917" s="135"/>
      <c r="C917" s="136"/>
      <c r="D917" s="137"/>
      <c r="E917" s="138"/>
      <c r="F917" s="137"/>
      <c r="G917" s="127"/>
      <c r="H917" s="143"/>
      <c r="I917" s="143"/>
      <c r="K917" s="6"/>
      <c r="L917" s="6"/>
    </row>
    <row r="918" spans="1:12" x14ac:dyDescent="0.2">
      <c r="A918" s="477"/>
      <c r="B918" s="135"/>
      <c r="C918" s="136"/>
      <c r="D918" s="137"/>
      <c r="E918" s="138"/>
      <c r="F918" s="137"/>
      <c r="G918" s="127"/>
      <c r="H918" s="143"/>
      <c r="I918" s="143"/>
      <c r="K918" s="6"/>
      <c r="L918" s="6"/>
    </row>
    <row r="919" spans="1:12" x14ac:dyDescent="0.2">
      <c r="A919" s="477"/>
      <c r="B919" s="135"/>
      <c r="C919" s="136"/>
      <c r="D919" s="137"/>
      <c r="E919" s="138"/>
      <c r="F919" s="137"/>
      <c r="G919" s="127"/>
      <c r="H919" s="143"/>
      <c r="I919" s="143"/>
      <c r="K919" s="6"/>
      <c r="L919" s="6"/>
    </row>
    <row r="920" spans="1:12" x14ac:dyDescent="0.2">
      <c r="A920" s="477"/>
      <c r="B920" s="135"/>
      <c r="C920" s="136"/>
      <c r="D920" s="137"/>
      <c r="E920" s="138"/>
      <c r="F920" s="137"/>
      <c r="G920" s="127"/>
      <c r="H920" s="143"/>
      <c r="I920" s="143"/>
      <c r="K920" s="6"/>
      <c r="L920" s="6"/>
    </row>
    <row r="921" spans="1:12" x14ac:dyDescent="0.2">
      <c r="A921" s="477"/>
      <c r="B921" s="135"/>
      <c r="C921" s="136"/>
      <c r="D921" s="137"/>
      <c r="E921" s="138"/>
      <c r="F921" s="137"/>
      <c r="G921" s="127"/>
      <c r="H921" s="143"/>
      <c r="I921" s="143"/>
      <c r="K921" s="6"/>
      <c r="L921" s="6"/>
    </row>
    <row r="922" spans="1:12" x14ac:dyDescent="0.2">
      <c r="A922" s="477"/>
      <c r="B922" s="135"/>
      <c r="C922" s="136"/>
      <c r="D922" s="137"/>
      <c r="E922" s="138"/>
      <c r="F922" s="137"/>
      <c r="G922" s="127"/>
      <c r="H922" s="143"/>
      <c r="I922" s="143"/>
      <c r="K922" s="6"/>
      <c r="L922" s="6"/>
    </row>
    <row r="923" spans="1:12" x14ac:dyDescent="0.2">
      <c r="A923" s="477"/>
      <c r="B923" s="135"/>
      <c r="C923" s="136"/>
      <c r="D923" s="137"/>
      <c r="E923" s="138"/>
      <c r="F923" s="137"/>
      <c r="G923" s="127"/>
      <c r="H923" s="143"/>
      <c r="I923" s="143"/>
      <c r="K923" s="6"/>
      <c r="L923" s="6"/>
    </row>
    <row r="924" spans="1:12" x14ac:dyDescent="0.2">
      <c r="A924" s="477"/>
      <c r="B924" s="135"/>
      <c r="C924" s="136"/>
      <c r="D924" s="137"/>
      <c r="E924" s="138"/>
      <c r="F924" s="137"/>
      <c r="G924" s="127"/>
      <c r="H924" s="143"/>
      <c r="I924" s="143"/>
      <c r="K924" s="6"/>
      <c r="L924" s="6"/>
    </row>
    <row r="925" spans="1:12" x14ac:dyDescent="0.2">
      <c r="A925" s="477"/>
      <c r="B925" s="135"/>
      <c r="C925" s="136"/>
      <c r="D925" s="137"/>
      <c r="E925" s="138"/>
      <c r="F925" s="137"/>
      <c r="G925" s="127"/>
      <c r="H925" s="143"/>
      <c r="I925" s="143"/>
      <c r="K925" s="6"/>
      <c r="L925" s="6"/>
    </row>
    <row r="926" spans="1:12" x14ac:dyDescent="0.2">
      <c r="A926" s="477"/>
      <c r="B926" s="135"/>
      <c r="C926" s="136"/>
      <c r="D926" s="137"/>
      <c r="E926" s="138"/>
      <c r="F926" s="137"/>
      <c r="G926" s="127"/>
      <c r="H926" s="143"/>
      <c r="I926" s="143"/>
      <c r="K926" s="6"/>
      <c r="L926" s="6"/>
    </row>
    <row r="927" spans="1:12" x14ac:dyDescent="0.2">
      <c r="A927" s="477"/>
      <c r="B927" s="135"/>
      <c r="C927" s="136"/>
      <c r="D927" s="137"/>
      <c r="E927" s="138"/>
      <c r="F927" s="137"/>
      <c r="G927" s="127"/>
      <c r="H927" s="143"/>
      <c r="I927" s="143"/>
      <c r="K927" s="6"/>
      <c r="L927" s="6"/>
    </row>
    <row r="928" spans="1:12" x14ac:dyDescent="0.2">
      <c r="A928" s="477"/>
      <c r="B928" s="135"/>
      <c r="C928" s="136"/>
      <c r="D928" s="137"/>
      <c r="E928" s="138"/>
      <c r="F928" s="137"/>
      <c r="G928" s="127"/>
      <c r="H928" s="143"/>
      <c r="I928" s="143"/>
      <c r="K928" s="6"/>
      <c r="L928" s="6"/>
    </row>
    <row r="929" spans="1:12" x14ac:dyDescent="0.2">
      <c r="A929" s="477"/>
      <c r="B929" s="135"/>
      <c r="C929" s="136"/>
      <c r="D929" s="137"/>
      <c r="E929" s="138"/>
      <c r="F929" s="137"/>
      <c r="G929" s="127"/>
      <c r="H929" s="143"/>
      <c r="I929" s="143"/>
      <c r="K929" s="6"/>
      <c r="L929" s="6"/>
    </row>
    <row r="930" spans="1:12" x14ac:dyDescent="0.2">
      <c r="A930" s="477"/>
      <c r="B930" s="135"/>
      <c r="C930" s="136"/>
      <c r="D930" s="137"/>
      <c r="E930" s="138"/>
      <c r="F930" s="137"/>
      <c r="G930" s="127"/>
      <c r="H930" s="143"/>
      <c r="I930" s="143"/>
      <c r="K930" s="6"/>
      <c r="L930" s="6"/>
    </row>
    <row r="931" spans="1:12" x14ac:dyDescent="0.2">
      <c r="A931" s="477"/>
      <c r="B931" s="135"/>
      <c r="C931" s="136"/>
      <c r="D931" s="137"/>
      <c r="E931" s="138"/>
      <c r="F931" s="137"/>
      <c r="G931" s="127"/>
      <c r="H931" s="143"/>
      <c r="I931" s="143"/>
      <c r="K931" s="6"/>
      <c r="L931" s="6"/>
    </row>
    <row r="932" spans="1:12" x14ac:dyDescent="0.2">
      <c r="A932" s="477"/>
      <c r="B932" s="135"/>
      <c r="C932" s="136"/>
      <c r="D932" s="137"/>
      <c r="E932" s="138"/>
      <c r="F932" s="137"/>
      <c r="G932" s="127"/>
      <c r="H932" s="143"/>
      <c r="I932" s="143"/>
      <c r="K932" s="6"/>
      <c r="L932" s="6"/>
    </row>
    <row r="933" spans="1:12" x14ac:dyDescent="0.2">
      <c r="A933" s="477"/>
      <c r="B933" s="135"/>
      <c r="C933" s="136"/>
      <c r="D933" s="137"/>
      <c r="E933" s="138"/>
      <c r="F933" s="137"/>
      <c r="G933" s="127"/>
      <c r="H933" s="143"/>
      <c r="I933" s="143"/>
      <c r="K933" s="6"/>
      <c r="L933" s="6"/>
    </row>
    <row r="934" spans="1:12" x14ac:dyDescent="0.2">
      <c r="A934" s="477"/>
      <c r="B934" s="135"/>
      <c r="C934" s="136"/>
      <c r="D934" s="137"/>
      <c r="E934" s="138"/>
      <c r="F934" s="137"/>
      <c r="G934" s="127"/>
      <c r="H934" s="143"/>
      <c r="I934" s="143"/>
      <c r="K934" s="6"/>
      <c r="L934" s="6"/>
    </row>
    <row r="935" spans="1:12" x14ac:dyDescent="0.2">
      <c r="A935" s="477"/>
      <c r="B935" s="135"/>
      <c r="C935" s="136"/>
      <c r="D935" s="137"/>
      <c r="E935" s="138"/>
      <c r="F935" s="137"/>
      <c r="G935" s="127"/>
      <c r="H935" s="143"/>
      <c r="I935" s="143"/>
      <c r="K935" s="6"/>
      <c r="L935" s="6"/>
    </row>
    <row r="936" spans="1:12" x14ac:dyDescent="0.2">
      <c r="A936" s="477"/>
      <c r="B936" s="135"/>
      <c r="C936" s="136"/>
      <c r="D936" s="137"/>
      <c r="E936" s="138"/>
      <c r="F936" s="137"/>
      <c r="G936" s="127"/>
      <c r="H936" s="143"/>
      <c r="I936" s="143"/>
      <c r="K936" s="6"/>
      <c r="L936" s="6"/>
    </row>
    <row r="937" spans="1:12" x14ac:dyDescent="0.2">
      <c r="A937" s="477"/>
      <c r="B937" s="135"/>
      <c r="C937" s="136"/>
      <c r="D937" s="137"/>
      <c r="E937" s="138"/>
      <c r="F937" s="137"/>
      <c r="G937" s="127"/>
      <c r="H937" s="143"/>
      <c r="I937" s="143"/>
      <c r="K937" s="6"/>
      <c r="L937" s="6"/>
    </row>
    <row r="938" spans="1:12" x14ac:dyDescent="0.2">
      <c r="A938" s="477"/>
      <c r="B938" s="135"/>
      <c r="C938" s="136"/>
      <c r="D938" s="137"/>
      <c r="E938" s="138"/>
      <c r="F938" s="137"/>
      <c r="G938" s="127"/>
      <c r="H938" s="143"/>
      <c r="I938" s="143"/>
      <c r="K938" s="6"/>
      <c r="L938" s="6"/>
    </row>
    <row r="939" spans="1:12" x14ac:dyDescent="0.2">
      <c r="A939" s="477"/>
      <c r="B939" s="135"/>
      <c r="C939" s="136"/>
      <c r="D939" s="137"/>
      <c r="E939" s="138"/>
      <c r="F939" s="137"/>
      <c r="G939" s="127"/>
      <c r="H939" s="143"/>
      <c r="I939" s="143"/>
      <c r="K939" s="6"/>
      <c r="L939" s="6"/>
    </row>
    <row r="940" spans="1:12" x14ac:dyDescent="0.2">
      <c r="A940" s="477"/>
      <c r="B940" s="135"/>
      <c r="C940" s="136"/>
      <c r="D940" s="137"/>
      <c r="E940" s="138"/>
      <c r="F940" s="137"/>
      <c r="G940" s="127"/>
      <c r="H940" s="143"/>
      <c r="I940" s="143"/>
      <c r="K940" s="6"/>
      <c r="L940" s="6"/>
    </row>
    <row r="941" spans="1:12" x14ac:dyDescent="0.2">
      <c r="A941" s="477"/>
      <c r="B941" s="135"/>
      <c r="C941" s="136"/>
      <c r="D941" s="137"/>
      <c r="E941" s="138"/>
      <c r="F941" s="137"/>
      <c r="G941" s="127"/>
      <c r="H941" s="143"/>
      <c r="I941" s="143"/>
      <c r="K941" s="6"/>
      <c r="L941" s="6"/>
    </row>
    <row r="942" spans="1:12" x14ac:dyDescent="0.2">
      <c r="A942" s="477"/>
      <c r="B942" s="135"/>
      <c r="C942" s="136"/>
      <c r="D942" s="137"/>
      <c r="E942" s="138"/>
      <c r="F942" s="137"/>
      <c r="G942" s="127"/>
      <c r="H942" s="143"/>
      <c r="I942" s="143"/>
      <c r="K942" s="6"/>
      <c r="L942" s="6"/>
    </row>
    <row r="943" spans="1:12" x14ac:dyDescent="0.2">
      <c r="A943" s="477"/>
      <c r="B943" s="135"/>
      <c r="C943" s="136"/>
      <c r="D943" s="137"/>
      <c r="E943" s="138"/>
      <c r="F943" s="137"/>
      <c r="G943" s="127"/>
      <c r="H943" s="143"/>
      <c r="I943" s="143"/>
      <c r="K943" s="6"/>
      <c r="L943" s="6"/>
    </row>
    <row r="944" spans="1:12" x14ac:dyDescent="0.2">
      <c r="A944" s="477"/>
      <c r="B944" s="135"/>
      <c r="C944" s="136"/>
      <c r="D944" s="137"/>
      <c r="E944" s="138"/>
      <c r="F944" s="137"/>
      <c r="G944" s="127"/>
      <c r="H944" s="143"/>
      <c r="I944" s="143"/>
      <c r="K944" s="6"/>
      <c r="L944" s="6"/>
    </row>
    <row r="945" spans="1:12" x14ac:dyDescent="0.2">
      <c r="A945" s="477"/>
      <c r="B945" s="135"/>
      <c r="C945" s="136"/>
      <c r="D945" s="137"/>
      <c r="E945" s="138"/>
      <c r="F945" s="137"/>
      <c r="G945" s="127"/>
      <c r="H945" s="143"/>
      <c r="I945" s="143"/>
      <c r="K945" s="6"/>
      <c r="L945" s="6"/>
    </row>
    <row r="946" spans="1:12" x14ac:dyDescent="0.2">
      <c r="A946" s="477"/>
      <c r="B946" s="135"/>
      <c r="C946" s="136"/>
      <c r="D946" s="137"/>
      <c r="E946" s="138"/>
      <c r="F946" s="137"/>
      <c r="G946" s="127"/>
      <c r="H946" s="143"/>
      <c r="I946" s="143"/>
      <c r="K946" s="6"/>
      <c r="L946" s="6"/>
    </row>
    <row r="947" spans="1:12" x14ac:dyDescent="0.2">
      <c r="A947" s="477"/>
      <c r="B947" s="135"/>
      <c r="C947" s="136"/>
      <c r="D947" s="137"/>
      <c r="E947" s="138"/>
      <c r="F947" s="137"/>
      <c r="G947" s="127"/>
      <c r="H947" s="143"/>
      <c r="I947" s="143"/>
      <c r="K947" s="6"/>
      <c r="L947" s="6"/>
    </row>
    <row r="948" spans="1:12" x14ac:dyDescent="0.2">
      <c r="A948" s="477"/>
      <c r="B948" s="135"/>
      <c r="C948" s="136"/>
      <c r="D948" s="137"/>
      <c r="E948" s="138"/>
      <c r="F948" s="137"/>
      <c r="G948" s="127"/>
      <c r="H948" s="143"/>
      <c r="I948" s="143"/>
      <c r="K948" s="6"/>
      <c r="L948" s="6"/>
    </row>
    <row r="949" spans="1:12" x14ac:dyDescent="0.2">
      <c r="A949" s="477"/>
      <c r="B949" s="135"/>
      <c r="C949" s="136"/>
      <c r="D949" s="137"/>
      <c r="E949" s="138"/>
      <c r="F949" s="137"/>
      <c r="G949" s="127"/>
      <c r="H949" s="143"/>
      <c r="I949" s="143"/>
      <c r="K949" s="6"/>
      <c r="L949" s="6"/>
    </row>
    <row r="950" spans="1:12" x14ac:dyDescent="0.2">
      <c r="A950" s="477"/>
      <c r="B950" s="135"/>
      <c r="C950" s="136"/>
      <c r="D950" s="137"/>
      <c r="E950" s="138"/>
      <c r="F950" s="137"/>
      <c r="G950" s="127"/>
      <c r="H950" s="143"/>
      <c r="I950" s="143"/>
      <c r="K950" s="6"/>
      <c r="L950" s="6"/>
    </row>
    <row r="951" spans="1:12" x14ac:dyDescent="0.2">
      <c r="A951" s="477"/>
      <c r="B951" s="135"/>
      <c r="C951" s="136"/>
      <c r="D951" s="137"/>
      <c r="E951" s="138"/>
      <c r="F951" s="137"/>
      <c r="G951" s="127"/>
      <c r="H951" s="143"/>
      <c r="I951" s="143"/>
      <c r="K951" s="6"/>
      <c r="L951" s="6"/>
    </row>
    <row r="952" spans="1:12" x14ac:dyDescent="0.2">
      <c r="A952" s="477"/>
      <c r="B952" s="135"/>
      <c r="C952" s="136"/>
      <c r="D952" s="137"/>
      <c r="E952" s="138"/>
      <c r="F952" s="137"/>
      <c r="G952" s="127"/>
      <c r="H952" s="143"/>
      <c r="I952" s="143"/>
      <c r="K952" s="6"/>
      <c r="L952" s="6"/>
    </row>
    <row r="953" spans="1:12" x14ac:dyDescent="0.2">
      <c r="A953" s="477"/>
      <c r="B953" s="135"/>
      <c r="C953" s="136"/>
      <c r="D953" s="137"/>
      <c r="E953" s="138"/>
      <c r="F953" s="137"/>
      <c r="G953" s="127"/>
      <c r="H953" s="143"/>
      <c r="I953" s="143"/>
      <c r="K953" s="6"/>
      <c r="L953" s="6"/>
    </row>
    <row r="954" spans="1:12" x14ac:dyDescent="0.2">
      <c r="A954" s="477"/>
      <c r="B954" s="135"/>
      <c r="C954" s="136"/>
      <c r="D954" s="137"/>
      <c r="E954" s="138"/>
      <c r="F954" s="137"/>
      <c r="G954" s="127"/>
      <c r="H954" s="143"/>
      <c r="I954" s="143"/>
      <c r="K954" s="6"/>
      <c r="L954" s="6"/>
    </row>
    <row r="955" spans="1:12" x14ac:dyDescent="0.2">
      <c r="A955" s="477"/>
      <c r="B955" s="135"/>
      <c r="C955" s="136"/>
      <c r="D955" s="137"/>
      <c r="E955" s="138"/>
      <c r="F955" s="137"/>
      <c r="G955" s="127"/>
      <c r="H955" s="143"/>
      <c r="I955" s="143"/>
      <c r="K955" s="6"/>
      <c r="L955" s="6"/>
    </row>
    <row r="956" spans="1:12" x14ac:dyDescent="0.2">
      <c r="A956" s="477"/>
      <c r="B956" s="135"/>
      <c r="C956" s="136"/>
      <c r="D956" s="137"/>
      <c r="E956" s="138"/>
      <c r="F956" s="137"/>
      <c r="G956" s="127"/>
      <c r="H956" s="143"/>
      <c r="I956" s="143"/>
      <c r="K956" s="6"/>
      <c r="L956" s="6"/>
    </row>
    <row r="957" spans="1:12" x14ac:dyDescent="0.2">
      <c r="A957" s="477"/>
      <c r="B957" s="135"/>
      <c r="C957" s="136"/>
      <c r="D957" s="137"/>
      <c r="E957" s="138"/>
      <c r="F957" s="137"/>
      <c r="G957" s="127"/>
      <c r="H957" s="143"/>
      <c r="I957" s="143"/>
      <c r="K957" s="6"/>
      <c r="L957" s="6"/>
    </row>
    <row r="958" spans="1:12" x14ac:dyDescent="0.2">
      <c r="A958" s="477"/>
      <c r="B958" s="135"/>
      <c r="C958" s="136"/>
      <c r="D958" s="137"/>
      <c r="E958" s="138"/>
      <c r="F958" s="137"/>
      <c r="G958" s="127"/>
      <c r="H958" s="143"/>
      <c r="I958" s="143"/>
      <c r="K958" s="6"/>
      <c r="L958" s="6"/>
    </row>
    <row r="959" spans="1:12" x14ac:dyDescent="0.2">
      <c r="A959" s="477"/>
      <c r="B959" s="135"/>
      <c r="C959" s="136"/>
      <c r="D959" s="137"/>
      <c r="E959" s="138"/>
      <c r="F959" s="137"/>
      <c r="G959" s="127"/>
      <c r="H959" s="143"/>
      <c r="I959" s="143"/>
      <c r="K959" s="6"/>
      <c r="L959" s="6"/>
    </row>
    <row r="960" spans="1:12" x14ac:dyDescent="0.2">
      <c r="A960" s="477"/>
      <c r="B960" s="135"/>
      <c r="C960" s="136"/>
      <c r="D960" s="137"/>
      <c r="E960" s="138"/>
      <c r="F960" s="137"/>
      <c r="G960" s="127"/>
      <c r="H960" s="143"/>
      <c r="I960" s="143"/>
      <c r="K960" s="6"/>
      <c r="L960" s="6"/>
    </row>
    <row r="961" spans="1:12" x14ac:dyDescent="0.2">
      <c r="A961" s="477"/>
      <c r="B961" s="135"/>
      <c r="C961" s="136"/>
      <c r="D961" s="137"/>
      <c r="E961" s="138"/>
      <c r="F961" s="137"/>
      <c r="G961" s="127"/>
      <c r="H961" s="143"/>
      <c r="I961" s="143"/>
      <c r="K961" s="6"/>
      <c r="L961" s="6"/>
    </row>
    <row r="962" spans="1:12" x14ac:dyDescent="0.2">
      <c r="A962" s="477"/>
      <c r="B962" s="135"/>
      <c r="C962" s="136"/>
      <c r="D962" s="137"/>
      <c r="E962" s="138"/>
      <c r="F962" s="137"/>
      <c r="G962" s="127"/>
      <c r="H962" s="143"/>
      <c r="I962" s="143"/>
      <c r="K962" s="6"/>
      <c r="L962" s="6"/>
    </row>
    <row r="963" spans="1:12" x14ac:dyDescent="0.2">
      <c r="A963" s="477"/>
      <c r="B963" s="135"/>
      <c r="C963" s="136"/>
      <c r="D963" s="137"/>
      <c r="E963" s="138"/>
      <c r="F963" s="137"/>
      <c r="G963" s="127"/>
      <c r="H963" s="143"/>
      <c r="I963" s="143"/>
      <c r="K963" s="6"/>
      <c r="L963" s="6"/>
    </row>
    <row r="964" spans="1:12" x14ac:dyDescent="0.2">
      <c r="A964" s="477"/>
      <c r="B964" s="135"/>
      <c r="C964" s="136"/>
      <c r="D964" s="137"/>
      <c r="E964" s="138"/>
      <c r="F964" s="137"/>
      <c r="G964" s="127"/>
      <c r="H964" s="143"/>
      <c r="I964" s="143"/>
      <c r="K964" s="6"/>
      <c r="L964" s="6"/>
    </row>
    <row r="965" spans="1:12" x14ac:dyDescent="0.2">
      <c r="A965" s="477"/>
      <c r="B965" s="135"/>
      <c r="C965" s="136"/>
      <c r="D965" s="137"/>
      <c r="E965" s="138"/>
      <c r="F965" s="137"/>
      <c r="G965" s="127"/>
      <c r="H965" s="143"/>
      <c r="I965" s="143"/>
      <c r="K965" s="6"/>
      <c r="L965" s="6"/>
    </row>
    <row r="966" spans="1:12" x14ac:dyDescent="0.2">
      <c r="A966" s="477"/>
      <c r="B966" s="135"/>
      <c r="C966" s="136"/>
      <c r="D966" s="137"/>
      <c r="E966" s="138"/>
      <c r="F966" s="137"/>
      <c r="G966" s="127"/>
      <c r="H966" s="143"/>
      <c r="I966" s="143"/>
      <c r="K966" s="6"/>
      <c r="L966" s="6"/>
    </row>
    <row r="967" spans="1:12" x14ac:dyDescent="0.2">
      <c r="A967" s="477"/>
      <c r="B967" s="135"/>
      <c r="C967" s="136"/>
      <c r="D967" s="137"/>
      <c r="E967" s="138"/>
      <c r="F967" s="137"/>
      <c r="G967" s="127"/>
      <c r="H967" s="143"/>
      <c r="I967" s="143"/>
      <c r="K967" s="6"/>
      <c r="L967" s="6"/>
    </row>
    <row r="968" spans="1:12" x14ac:dyDescent="0.2">
      <c r="A968" s="477"/>
      <c r="B968" s="135"/>
      <c r="C968" s="136"/>
      <c r="D968" s="137"/>
      <c r="E968" s="138"/>
      <c r="F968" s="137"/>
      <c r="G968" s="127"/>
      <c r="H968" s="143"/>
      <c r="I968" s="143"/>
      <c r="K968" s="6"/>
      <c r="L968" s="6"/>
    </row>
    <row r="969" spans="1:12" x14ac:dyDescent="0.2">
      <c r="A969" s="477"/>
      <c r="B969" s="135"/>
      <c r="C969" s="136"/>
      <c r="D969" s="137"/>
      <c r="E969" s="138"/>
      <c r="F969" s="137"/>
      <c r="G969" s="127"/>
      <c r="H969" s="143"/>
      <c r="I969" s="143"/>
      <c r="K969" s="6"/>
      <c r="L969" s="6"/>
    </row>
    <row r="970" spans="1:12" x14ac:dyDescent="0.2">
      <c r="A970" s="477"/>
      <c r="B970" s="135"/>
      <c r="C970" s="136"/>
      <c r="D970" s="137"/>
      <c r="E970" s="138"/>
      <c r="F970" s="137"/>
      <c r="G970" s="127"/>
      <c r="H970" s="143"/>
      <c r="I970" s="143"/>
      <c r="K970" s="6"/>
      <c r="L970" s="6"/>
    </row>
    <row r="971" spans="1:12" x14ac:dyDescent="0.2">
      <c r="A971" s="477"/>
      <c r="B971" s="135"/>
      <c r="C971" s="136"/>
      <c r="D971" s="137"/>
      <c r="E971" s="138"/>
      <c r="F971" s="137"/>
      <c r="G971" s="127"/>
      <c r="H971" s="143"/>
      <c r="I971" s="143"/>
      <c r="K971" s="6"/>
      <c r="L971" s="6"/>
    </row>
    <row r="972" spans="1:12" x14ac:dyDescent="0.2">
      <c r="A972" s="477"/>
      <c r="B972" s="135"/>
      <c r="C972" s="136"/>
      <c r="D972" s="137"/>
      <c r="E972" s="138"/>
      <c r="F972" s="137"/>
      <c r="G972" s="127"/>
      <c r="H972" s="143"/>
      <c r="I972" s="143"/>
      <c r="K972" s="6"/>
      <c r="L972" s="6"/>
    </row>
    <row r="973" spans="1:12" x14ac:dyDescent="0.2">
      <c r="A973" s="477"/>
      <c r="B973" s="135"/>
      <c r="C973" s="136"/>
      <c r="D973" s="137"/>
      <c r="E973" s="138"/>
      <c r="F973" s="137"/>
      <c r="G973" s="127"/>
      <c r="H973" s="143"/>
      <c r="I973" s="143"/>
      <c r="K973" s="6"/>
      <c r="L973" s="6"/>
    </row>
    <row r="974" spans="1:12" x14ac:dyDescent="0.2">
      <c r="A974" s="477"/>
      <c r="B974" s="135"/>
      <c r="C974" s="136"/>
      <c r="D974" s="137"/>
      <c r="E974" s="138"/>
      <c r="F974" s="137"/>
      <c r="G974" s="127"/>
      <c r="H974" s="143"/>
      <c r="I974" s="143"/>
      <c r="K974" s="6"/>
      <c r="L974" s="6"/>
    </row>
    <row r="975" spans="1:12" x14ac:dyDescent="0.2">
      <c r="A975" s="477"/>
      <c r="B975" s="135"/>
      <c r="C975" s="136"/>
      <c r="D975" s="137"/>
      <c r="E975" s="138"/>
      <c r="F975" s="137"/>
      <c r="G975" s="127"/>
      <c r="H975" s="143"/>
      <c r="I975" s="143"/>
      <c r="K975" s="6"/>
      <c r="L975" s="6"/>
    </row>
    <row r="976" spans="1:12" x14ac:dyDescent="0.2">
      <c r="A976" s="477"/>
      <c r="B976" s="135"/>
      <c r="C976" s="136"/>
      <c r="D976" s="137"/>
      <c r="E976" s="138"/>
      <c r="F976" s="137"/>
      <c r="G976" s="127"/>
      <c r="H976" s="143"/>
      <c r="I976" s="143"/>
      <c r="K976" s="6"/>
      <c r="L976" s="6"/>
    </row>
    <row r="977" spans="1:12" x14ac:dyDescent="0.2">
      <c r="A977" s="477"/>
      <c r="B977" s="135"/>
      <c r="C977" s="136"/>
      <c r="D977" s="137"/>
      <c r="E977" s="138"/>
      <c r="F977" s="137"/>
      <c r="G977" s="127"/>
      <c r="H977" s="143"/>
      <c r="I977" s="143"/>
      <c r="K977" s="6"/>
      <c r="L977" s="6"/>
    </row>
    <row r="978" spans="1:12" x14ac:dyDescent="0.2">
      <c r="A978" s="477"/>
      <c r="B978" s="135"/>
      <c r="C978" s="136"/>
      <c r="D978" s="137"/>
      <c r="E978" s="138"/>
      <c r="F978" s="137"/>
      <c r="G978" s="127"/>
      <c r="H978" s="143"/>
      <c r="I978" s="143"/>
      <c r="K978" s="6"/>
      <c r="L978" s="6"/>
    </row>
    <row r="979" spans="1:12" x14ac:dyDescent="0.2">
      <c r="A979" s="477"/>
      <c r="B979" s="135"/>
      <c r="C979" s="136"/>
      <c r="D979" s="137"/>
      <c r="E979" s="138"/>
      <c r="F979" s="137"/>
      <c r="G979" s="127"/>
      <c r="H979" s="143"/>
      <c r="I979" s="143"/>
      <c r="K979" s="6"/>
      <c r="L979" s="6"/>
    </row>
    <row r="980" spans="1:12" x14ac:dyDescent="0.2">
      <c r="A980" s="477"/>
      <c r="B980" s="135"/>
      <c r="C980" s="136"/>
      <c r="D980" s="137"/>
      <c r="E980" s="138"/>
      <c r="F980" s="137"/>
      <c r="G980" s="127"/>
      <c r="H980" s="143"/>
      <c r="I980" s="143"/>
      <c r="K980" s="6"/>
      <c r="L980" s="6"/>
    </row>
    <row r="981" spans="1:12" x14ac:dyDescent="0.2">
      <c r="A981" s="477"/>
      <c r="B981" s="135"/>
      <c r="C981" s="136"/>
      <c r="D981" s="137"/>
      <c r="E981" s="138"/>
      <c r="F981" s="137"/>
      <c r="G981" s="127"/>
      <c r="H981" s="143"/>
      <c r="I981" s="143"/>
      <c r="K981" s="6"/>
      <c r="L981" s="6"/>
    </row>
    <row r="982" spans="1:12" x14ac:dyDescent="0.2">
      <c r="A982" s="477"/>
      <c r="B982" s="135"/>
      <c r="C982" s="136"/>
      <c r="D982" s="137"/>
      <c r="E982" s="138"/>
      <c r="F982" s="137"/>
      <c r="G982" s="127"/>
      <c r="H982" s="143"/>
      <c r="I982" s="143"/>
      <c r="K982" s="6"/>
      <c r="L982" s="6"/>
    </row>
    <row r="983" spans="1:12" x14ac:dyDescent="0.2">
      <c r="A983" s="477"/>
      <c r="B983" s="135"/>
      <c r="C983" s="136"/>
      <c r="D983" s="137"/>
      <c r="E983" s="138"/>
      <c r="F983" s="137"/>
      <c r="G983" s="127"/>
      <c r="H983" s="143"/>
      <c r="I983" s="143"/>
      <c r="K983" s="6"/>
      <c r="L983" s="6"/>
    </row>
    <row r="984" spans="1:12" x14ac:dyDescent="0.2">
      <c r="A984" s="477"/>
      <c r="B984" s="135"/>
      <c r="C984" s="136"/>
      <c r="D984" s="137"/>
      <c r="E984" s="138"/>
      <c r="F984" s="137"/>
      <c r="G984" s="127"/>
      <c r="H984" s="143"/>
      <c r="I984" s="143"/>
      <c r="K984" s="6"/>
      <c r="L984" s="6"/>
    </row>
    <row r="985" spans="1:12" x14ac:dyDescent="0.2">
      <c r="A985" s="477"/>
      <c r="B985" s="135"/>
      <c r="C985" s="136"/>
      <c r="D985" s="137"/>
      <c r="E985" s="138"/>
      <c r="F985" s="137"/>
      <c r="G985" s="127"/>
      <c r="H985" s="143"/>
      <c r="I985" s="143"/>
      <c r="K985" s="6"/>
      <c r="L985" s="6"/>
    </row>
    <row r="986" spans="1:12" x14ac:dyDescent="0.2">
      <c r="A986" s="477"/>
      <c r="B986" s="135"/>
      <c r="C986" s="136"/>
      <c r="D986" s="137"/>
      <c r="E986" s="138"/>
      <c r="F986" s="137"/>
      <c r="G986" s="127"/>
      <c r="H986" s="143"/>
      <c r="I986" s="143"/>
      <c r="K986" s="6"/>
      <c r="L986" s="6"/>
    </row>
    <row r="987" spans="1:12" x14ac:dyDescent="0.2">
      <c r="A987" s="477"/>
      <c r="B987" s="135"/>
      <c r="C987" s="136"/>
      <c r="D987" s="137"/>
      <c r="E987" s="138"/>
      <c r="F987" s="137"/>
      <c r="G987" s="127"/>
      <c r="H987" s="143"/>
      <c r="I987" s="143"/>
      <c r="K987" s="6"/>
      <c r="L987" s="6"/>
    </row>
    <row r="988" spans="1:12" x14ac:dyDescent="0.2">
      <c r="A988" s="477"/>
      <c r="B988" s="135"/>
      <c r="C988" s="136"/>
      <c r="D988" s="137"/>
      <c r="E988" s="138"/>
      <c r="F988" s="137"/>
      <c r="G988" s="127"/>
      <c r="H988" s="143"/>
      <c r="I988" s="143"/>
      <c r="K988" s="6"/>
      <c r="L988" s="6"/>
    </row>
    <row r="989" spans="1:12" x14ac:dyDescent="0.2">
      <c r="A989" s="477"/>
      <c r="B989" s="135"/>
      <c r="C989" s="136"/>
      <c r="D989" s="137"/>
      <c r="E989" s="138"/>
      <c r="F989" s="137"/>
      <c r="G989" s="127"/>
      <c r="H989" s="143"/>
      <c r="I989" s="143"/>
      <c r="K989" s="6"/>
      <c r="L989" s="6"/>
    </row>
    <row r="990" spans="1:12" x14ac:dyDescent="0.2">
      <c r="A990" s="477"/>
      <c r="B990" s="135"/>
      <c r="C990" s="136"/>
      <c r="D990" s="137"/>
      <c r="E990" s="138"/>
      <c r="F990" s="137"/>
      <c r="G990" s="127"/>
      <c r="H990" s="143"/>
      <c r="I990" s="143"/>
      <c r="K990" s="6"/>
      <c r="L990" s="6"/>
    </row>
    <row r="991" spans="1:12" x14ac:dyDescent="0.2">
      <c r="A991" s="477"/>
      <c r="B991" s="135"/>
      <c r="C991" s="136"/>
      <c r="D991" s="137"/>
      <c r="E991" s="138"/>
      <c r="F991" s="137"/>
      <c r="G991" s="127"/>
      <c r="H991" s="143"/>
      <c r="I991" s="143"/>
      <c r="K991" s="6"/>
      <c r="L991" s="6"/>
    </row>
    <row r="992" spans="1:12" x14ac:dyDescent="0.2">
      <c r="A992" s="477"/>
      <c r="B992" s="135"/>
      <c r="C992" s="136"/>
      <c r="D992" s="137"/>
      <c r="E992" s="138"/>
      <c r="F992" s="137"/>
      <c r="G992" s="127"/>
      <c r="H992" s="143"/>
      <c r="I992" s="143"/>
      <c r="K992" s="6"/>
      <c r="L992" s="6"/>
    </row>
    <row r="993" spans="1:12" x14ac:dyDescent="0.2">
      <c r="A993" s="477"/>
      <c r="B993" s="135"/>
      <c r="C993" s="136"/>
      <c r="D993" s="137"/>
      <c r="E993" s="138"/>
      <c r="F993" s="137"/>
      <c r="G993" s="127"/>
      <c r="H993" s="143"/>
      <c r="I993" s="143"/>
      <c r="K993" s="6"/>
      <c r="L993" s="6"/>
    </row>
    <row r="994" spans="1:12" x14ac:dyDescent="0.2">
      <c r="A994" s="477"/>
      <c r="B994" s="135"/>
      <c r="C994" s="136"/>
      <c r="D994" s="137"/>
      <c r="E994" s="138"/>
      <c r="F994" s="137"/>
      <c r="G994" s="127"/>
      <c r="H994" s="143"/>
      <c r="I994" s="143"/>
      <c r="K994" s="6"/>
      <c r="L994" s="6"/>
    </row>
    <row r="995" spans="1:12" x14ac:dyDescent="0.2">
      <c r="A995" s="477"/>
      <c r="B995" s="135"/>
      <c r="C995" s="136"/>
      <c r="D995" s="137"/>
      <c r="E995" s="138"/>
      <c r="F995" s="137"/>
      <c r="G995" s="127"/>
      <c r="H995" s="143"/>
      <c r="I995" s="143"/>
      <c r="K995" s="6"/>
      <c r="L995" s="6"/>
    </row>
    <row r="996" spans="1:12" x14ac:dyDescent="0.2">
      <c r="A996" s="477"/>
      <c r="B996" s="135"/>
      <c r="C996" s="136"/>
      <c r="D996" s="137"/>
      <c r="E996" s="138"/>
      <c r="F996" s="137"/>
      <c r="G996" s="127"/>
      <c r="H996" s="143"/>
      <c r="I996" s="143"/>
      <c r="K996" s="6"/>
      <c r="L996" s="6"/>
    </row>
    <row r="997" spans="1:12" x14ac:dyDescent="0.2">
      <c r="A997" s="477"/>
      <c r="B997" s="135"/>
      <c r="C997" s="136"/>
      <c r="D997" s="137"/>
      <c r="E997" s="138"/>
      <c r="F997" s="137"/>
      <c r="G997" s="127"/>
      <c r="H997" s="143"/>
      <c r="I997" s="143"/>
      <c r="K997" s="6"/>
      <c r="L997" s="6"/>
    </row>
    <row r="998" spans="1:12" x14ac:dyDescent="0.2">
      <c r="A998" s="477"/>
      <c r="B998" s="135"/>
      <c r="C998" s="136"/>
      <c r="D998" s="137"/>
      <c r="E998" s="138"/>
      <c r="F998" s="137"/>
      <c r="G998" s="127"/>
      <c r="H998" s="143"/>
      <c r="I998" s="143"/>
      <c r="L998" s="6"/>
    </row>
    <row r="999" spans="1:12" x14ac:dyDescent="0.2">
      <c r="A999" s="477"/>
      <c r="B999" s="135"/>
      <c r="C999" s="136"/>
      <c r="D999" s="137"/>
      <c r="E999" s="138"/>
      <c r="F999" s="137"/>
      <c r="G999" s="127"/>
      <c r="H999" s="143"/>
      <c r="I999" s="143"/>
      <c r="L999" s="6"/>
    </row>
    <row r="1000" spans="1:12" x14ac:dyDescent="0.2">
      <c r="A1000" s="477"/>
      <c r="B1000" s="135"/>
      <c r="C1000" s="136"/>
      <c r="D1000" s="137"/>
      <c r="E1000" s="138"/>
      <c r="F1000" s="137"/>
      <c r="G1000" s="127"/>
      <c r="H1000" s="143"/>
      <c r="I1000" s="143"/>
      <c r="L1000" s="6"/>
    </row>
    <row r="1001" spans="1:12" x14ac:dyDescent="0.2">
      <c r="A1001" s="477"/>
      <c r="B1001" s="135"/>
      <c r="C1001" s="136"/>
      <c r="D1001" s="137"/>
      <c r="E1001" s="138"/>
      <c r="F1001" s="137"/>
      <c r="G1001" s="127"/>
      <c r="H1001" s="143"/>
      <c r="I1001" s="143"/>
      <c r="K1001" s="6"/>
      <c r="L1001" s="6"/>
    </row>
    <row r="1002" spans="1:12" x14ac:dyDescent="0.2">
      <c r="A1002" s="477"/>
      <c r="B1002" s="135"/>
      <c r="C1002" s="136"/>
      <c r="D1002" s="137"/>
      <c r="E1002" s="138"/>
      <c r="F1002" s="137"/>
      <c r="G1002" s="127"/>
      <c r="H1002" s="143"/>
      <c r="I1002" s="143"/>
      <c r="K1002" s="6"/>
      <c r="L1002" s="6"/>
    </row>
    <row r="1003" spans="1:12" x14ac:dyDescent="0.2">
      <c r="A1003" s="477"/>
      <c r="B1003" s="135"/>
      <c r="C1003" s="136"/>
      <c r="D1003" s="137"/>
      <c r="E1003" s="138"/>
      <c r="F1003" s="137"/>
      <c r="G1003" s="127"/>
      <c r="H1003" s="143"/>
      <c r="I1003" s="143"/>
      <c r="K1003" s="6"/>
      <c r="L1003" s="6"/>
    </row>
    <row r="1004" spans="1:12" x14ac:dyDescent="0.2">
      <c r="A1004" s="477"/>
      <c r="B1004" s="135"/>
      <c r="C1004" s="136"/>
      <c r="D1004" s="137"/>
      <c r="E1004" s="138"/>
      <c r="F1004" s="137"/>
      <c r="G1004" s="127"/>
      <c r="H1004" s="143"/>
      <c r="I1004" s="143"/>
      <c r="K1004" s="6"/>
      <c r="L1004" s="6"/>
    </row>
    <row r="1005" spans="1:12" x14ac:dyDescent="0.2">
      <c r="A1005" s="477"/>
      <c r="B1005" s="135"/>
      <c r="C1005" s="136"/>
      <c r="D1005" s="137"/>
      <c r="E1005" s="138"/>
      <c r="F1005" s="137"/>
      <c r="G1005" s="127"/>
      <c r="H1005" s="143"/>
      <c r="I1005" s="143"/>
      <c r="K1005" s="6"/>
      <c r="L1005" s="6"/>
    </row>
    <row r="1006" spans="1:12" x14ac:dyDescent="0.2">
      <c r="A1006" s="477"/>
      <c r="B1006" s="135"/>
      <c r="C1006" s="136"/>
      <c r="D1006" s="137"/>
      <c r="E1006" s="138"/>
      <c r="F1006" s="137"/>
      <c r="G1006" s="127"/>
      <c r="H1006" s="143"/>
      <c r="I1006" s="143"/>
      <c r="K1006" s="6"/>
      <c r="L1006" s="6"/>
    </row>
    <row r="1007" spans="1:12" x14ac:dyDescent="0.2">
      <c r="A1007" s="477"/>
      <c r="B1007" s="135"/>
      <c r="C1007" s="136"/>
      <c r="D1007" s="137"/>
      <c r="E1007" s="138"/>
      <c r="F1007" s="137"/>
      <c r="G1007" s="127"/>
      <c r="H1007" s="143"/>
      <c r="I1007" s="143"/>
      <c r="K1007" s="6"/>
      <c r="L1007" s="6"/>
    </row>
    <row r="1008" spans="1:12" x14ac:dyDescent="0.2">
      <c r="A1008" s="477"/>
      <c r="B1008" s="135"/>
      <c r="C1008" s="136"/>
      <c r="D1008" s="137"/>
      <c r="E1008" s="138"/>
      <c r="F1008" s="137"/>
      <c r="G1008" s="127"/>
      <c r="H1008" s="143"/>
      <c r="I1008" s="143"/>
      <c r="K1008" s="6"/>
      <c r="L1008" s="6"/>
    </row>
    <row r="1009" spans="1:12" x14ac:dyDescent="0.2">
      <c r="A1009" s="477"/>
      <c r="B1009" s="135"/>
      <c r="C1009" s="136"/>
      <c r="D1009" s="137"/>
      <c r="E1009" s="138"/>
      <c r="F1009" s="137"/>
      <c r="G1009" s="127"/>
      <c r="H1009" s="143"/>
      <c r="I1009" s="143"/>
      <c r="K1009" s="6"/>
      <c r="L1009" s="6"/>
    </row>
    <row r="1010" spans="1:12" x14ac:dyDescent="0.2">
      <c r="A1010" s="477"/>
      <c r="B1010" s="135"/>
      <c r="C1010" s="136"/>
      <c r="D1010" s="137"/>
      <c r="E1010" s="138"/>
      <c r="F1010" s="137"/>
      <c r="G1010" s="127"/>
      <c r="H1010" s="143"/>
      <c r="I1010" s="143"/>
      <c r="K1010" s="6"/>
      <c r="L1010" s="6"/>
    </row>
    <row r="1011" spans="1:12" x14ac:dyDescent="0.2">
      <c r="A1011" s="477"/>
      <c r="B1011" s="135"/>
      <c r="C1011" s="136"/>
      <c r="D1011" s="137"/>
      <c r="E1011" s="138"/>
      <c r="F1011" s="137"/>
      <c r="G1011" s="127"/>
      <c r="H1011" s="143"/>
      <c r="I1011" s="143"/>
      <c r="K1011" s="6"/>
      <c r="L1011" s="6"/>
    </row>
    <row r="1012" spans="1:12" x14ac:dyDescent="0.2">
      <c r="A1012" s="477"/>
      <c r="B1012" s="135"/>
      <c r="C1012" s="136"/>
      <c r="D1012" s="137"/>
      <c r="E1012" s="138"/>
      <c r="F1012" s="137"/>
      <c r="G1012" s="127"/>
      <c r="H1012" s="143"/>
      <c r="I1012" s="143"/>
      <c r="K1012" s="6"/>
      <c r="L1012" s="6"/>
    </row>
    <row r="1013" spans="1:12" x14ac:dyDescent="0.2">
      <c r="A1013" s="477"/>
      <c r="B1013" s="135"/>
      <c r="C1013" s="136"/>
      <c r="D1013" s="137"/>
      <c r="E1013" s="138"/>
      <c r="F1013" s="137"/>
      <c r="G1013" s="127"/>
      <c r="H1013" s="143"/>
      <c r="I1013" s="143"/>
      <c r="K1013" s="6"/>
      <c r="L1013" s="6"/>
    </row>
    <row r="1014" spans="1:12" x14ac:dyDescent="0.2">
      <c r="A1014" s="477"/>
      <c r="B1014" s="135"/>
      <c r="C1014" s="136"/>
      <c r="D1014" s="137"/>
      <c r="E1014" s="138"/>
      <c r="F1014" s="137"/>
      <c r="G1014" s="127"/>
      <c r="H1014" s="143"/>
      <c r="I1014" s="143"/>
      <c r="K1014" s="6"/>
      <c r="L1014" s="6"/>
    </row>
    <row r="1015" spans="1:12" x14ac:dyDescent="0.2">
      <c r="A1015" s="477"/>
      <c r="B1015" s="135"/>
      <c r="C1015" s="136"/>
      <c r="D1015" s="137"/>
      <c r="E1015" s="138"/>
      <c r="F1015" s="137"/>
      <c r="G1015" s="127"/>
      <c r="H1015" s="143"/>
      <c r="I1015" s="143"/>
      <c r="K1015" s="6"/>
      <c r="L1015" s="6"/>
    </row>
    <row r="1016" spans="1:12" x14ac:dyDescent="0.2">
      <c r="A1016" s="477"/>
      <c r="B1016" s="135"/>
      <c r="C1016" s="136"/>
      <c r="D1016" s="137"/>
      <c r="E1016" s="138"/>
      <c r="F1016" s="137"/>
      <c r="G1016" s="127"/>
      <c r="H1016" s="143"/>
      <c r="I1016" s="143"/>
      <c r="K1016" s="6"/>
      <c r="L1016" s="6"/>
    </row>
    <row r="1017" spans="1:12" x14ac:dyDescent="0.2">
      <c r="A1017" s="477"/>
      <c r="B1017" s="135"/>
      <c r="C1017" s="136"/>
      <c r="D1017" s="137"/>
      <c r="E1017" s="138"/>
      <c r="F1017" s="137"/>
      <c r="G1017" s="127"/>
      <c r="H1017" s="143"/>
      <c r="I1017" s="143"/>
      <c r="K1017" s="6"/>
      <c r="L1017" s="6"/>
    </row>
    <row r="1018" spans="1:12" x14ac:dyDescent="0.2">
      <c r="A1018" s="477"/>
      <c r="B1018" s="135"/>
      <c r="C1018" s="136"/>
      <c r="D1018" s="137"/>
      <c r="E1018" s="138"/>
      <c r="F1018" s="137"/>
      <c r="G1018" s="127"/>
      <c r="H1018" s="143"/>
      <c r="I1018" s="143"/>
      <c r="K1018" s="6"/>
      <c r="L1018" s="6"/>
    </row>
    <row r="1019" spans="1:12" x14ac:dyDescent="0.2">
      <c r="A1019" s="477"/>
      <c r="B1019" s="135"/>
      <c r="C1019" s="136"/>
      <c r="D1019" s="137"/>
      <c r="E1019" s="138"/>
      <c r="F1019" s="137"/>
      <c r="G1019" s="127"/>
      <c r="H1019" s="143"/>
      <c r="I1019" s="143"/>
      <c r="K1019" s="6"/>
      <c r="L1019" s="6"/>
    </row>
    <row r="1020" spans="1:12" x14ac:dyDescent="0.2">
      <c r="A1020" s="477"/>
      <c r="B1020" s="135"/>
      <c r="C1020" s="136"/>
      <c r="D1020" s="137"/>
      <c r="E1020" s="138"/>
      <c r="F1020" s="137"/>
      <c r="G1020" s="127"/>
      <c r="H1020" s="143"/>
      <c r="I1020" s="143"/>
      <c r="K1020" s="6"/>
      <c r="L1020" s="6"/>
    </row>
    <row r="1021" spans="1:12" x14ac:dyDescent="0.2">
      <c r="A1021" s="477"/>
      <c r="B1021" s="135"/>
      <c r="C1021" s="136"/>
      <c r="D1021" s="137"/>
      <c r="E1021" s="138"/>
      <c r="F1021" s="137"/>
      <c r="G1021" s="127"/>
      <c r="H1021" s="143"/>
      <c r="I1021" s="143"/>
      <c r="K1021" s="6"/>
      <c r="L1021" s="6"/>
    </row>
    <row r="1022" spans="1:12" x14ac:dyDescent="0.2">
      <c r="A1022" s="477"/>
      <c r="B1022" s="135"/>
      <c r="C1022" s="136"/>
      <c r="D1022" s="137"/>
      <c r="E1022" s="138"/>
      <c r="F1022" s="137"/>
      <c r="G1022" s="127"/>
      <c r="H1022" s="143"/>
      <c r="I1022" s="143"/>
      <c r="K1022" s="6"/>
      <c r="L1022" s="6"/>
    </row>
    <row r="1023" spans="1:12" x14ac:dyDescent="0.2">
      <c r="A1023" s="477"/>
      <c r="B1023" s="135"/>
      <c r="C1023" s="136"/>
      <c r="D1023" s="137"/>
      <c r="E1023" s="138"/>
      <c r="F1023" s="137"/>
      <c r="G1023" s="127"/>
      <c r="H1023" s="143"/>
      <c r="I1023" s="143"/>
      <c r="K1023" s="6"/>
      <c r="L1023" s="6"/>
    </row>
    <row r="1024" spans="1:12" x14ac:dyDescent="0.2">
      <c r="A1024" s="477"/>
      <c r="B1024" s="135"/>
      <c r="C1024" s="136"/>
      <c r="D1024" s="137"/>
      <c r="E1024" s="138"/>
      <c r="F1024" s="137"/>
      <c r="G1024" s="127"/>
      <c r="H1024" s="143"/>
      <c r="I1024" s="143"/>
      <c r="K1024" s="6"/>
      <c r="L1024" s="6"/>
    </row>
    <row r="1025" spans="1:12" x14ac:dyDescent="0.2">
      <c r="A1025" s="477"/>
      <c r="B1025" s="135"/>
      <c r="C1025" s="136"/>
      <c r="D1025" s="137"/>
      <c r="E1025" s="138"/>
      <c r="F1025" s="137"/>
      <c r="G1025" s="127"/>
      <c r="H1025" s="143"/>
      <c r="I1025" s="143"/>
      <c r="K1025" s="6"/>
      <c r="L1025" s="6"/>
    </row>
    <row r="1026" spans="1:12" x14ac:dyDescent="0.2">
      <c r="A1026" s="477"/>
      <c r="B1026" s="135"/>
      <c r="C1026" s="136"/>
      <c r="D1026" s="137"/>
      <c r="E1026" s="138"/>
      <c r="F1026" s="137"/>
      <c r="G1026" s="127"/>
      <c r="H1026" s="143"/>
      <c r="I1026" s="143"/>
      <c r="K1026" s="6"/>
      <c r="L1026" s="6"/>
    </row>
    <row r="1027" spans="1:12" x14ac:dyDescent="0.2">
      <c r="A1027" s="477"/>
      <c r="B1027" s="135"/>
      <c r="C1027" s="136"/>
      <c r="D1027" s="137"/>
      <c r="E1027" s="138"/>
      <c r="F1027" s="137"/>
      <c r="G1027" s="127"/>
      <c r="H1027" s="143"/>
      <c r="I1027" s="143"/>
      <c r="K1027" s="6"/>
      <c r="L1027" s="6"/>
    </row>
    <row r="1028" spans="1:12" x14ac:dyDescent="0.2">
      <c r="A1028" s="477"/>
      <c r="B1028" s="135"/>
      <c r="C1028" s="136"/>
      <c r="D1028" s="137"/>
      <c r="E1028" s="138"/>
      <c r="F1028" s="137"/>
      <c r="G1028" s="127"/>
      <c r="H1028" s="143"/>
      <c r="I1028" s="143"/>
      <c r="K1028" s="6"/>
      <c r="L1028" s="6"/>
    </row>
    <row r="1029" spans="1:12" x14ac:dyDescent="0.2">
      <c r="A1029" s="477"/>
      <c r="B1029" s="135"/>
      <c r="C1029" s="136"/>
      <c r="D1029" s="137"/>
      <c r="E1029" s="138"/>
      <c r="F1029" s="137"/>
      <c r="G1029" s="127"/>
      <c r="H1029" s="143"/>
      <c r="I1029" s="143"/>
      <c r="K1029" s="6"/>
      <c r="L1029" s="6"/>
    </row>
    <row r="1030" spans="1:12" x14ac:dyDescent="0.2">
      <c r="A1030" s="477"/>
      <c r="B1030" s="135"/>
      <c r="C1030" s="136"/>
      <c r="D1030" s="137"/>
      <c r="E1030" s="138"/>
      <c r="F1030" s="137"/>
      <c r="G1030" s="127"/>
      <c r="H1030" s="143"/>
      <c r="I1030" s="143"/>
      <c r="K1030" s="6"/>
      <c r="L1030" s="6"/>
    </row>
    <row r="1031" spans="1:12" x14ac:dyDescent="0.2">
      <c r="A1031" s="477"/>
      <c r="B1031" s="135"/>
      <c r="C1031" s="136"/>
      <c r="D1031" s="137"/>
      <c r="E1031" s="138"/>
      <c r="F1031" s="137"/>
      <c r="G1031" s="127"/>
      <c r="H1031" s="143"/>
      <c r="I1031" s="143"/>
      <c r="K1031" s="6"/>
      <c r="L1031" s="6"/>
    </row>
    <row r="1032" spans="1:12" x14ac:dyDescent="0.2">
      <c r="A1032" s="477"/>
      <c r="B1032" s="135"/>
      <c r="C1032" s="136"/>
      <c r="D1032" s="137"/>
      <c r="E1032" s="138"/>
      <c r="F1032" s="137"/>
      <c r="G1032" s="127"/>
      <c r="H1032" s="143"/>
      <c r="I1032" s="143"/>
      <c r="K1032" s="6"/>
      <c r="L1032" s="6"/>
    </row>
    <row r="1033" spans="1:12" x14ac:dyDescent="0.2">
      <c r="A1033" s="477"/>
      <c r="B1033" s="135"/>
      <c r="C1033" s="136"/>
      <c r="D1033" s="137"/>
      <c r="E1033" s="138"/>
      <c r="F1033" s="137"/>
      <c r="G1033" s="127"/>
      <c r="H1033" s="143"/>
      <c r="I1033" s="143"/>
      <c r="K1033" s="6"/>
      <c r="L1033" s="6"/>
    </row>
    <row r="1034" spans="1:12" x14ac:dyDescent="0.2">
      <c r="A1034" s="477"/>
      <c r="B1034" s="135"/>
      <c r="C1034" s="136"/>
      <c r="D1034" s="137"/>
      <c r="E1034" s="138"/>
      <c r="F1034" s="137"/>
      <c r="G1034" s="127"/>
      <c r="H1034" s="143"/>
      <c r="I1034" s="143"/>
      <c r="K1034" s="6"/>
      <c r="L1034" s="6"/>
    </row>
    <row r="1035" spans="1:12" x14ac:dyDescent="0.2">
      <c r="A1035" s="477"/>
      <c r="B1035" s="135"/>
      <c r="C1035" s="136"/>
      <c r="D1035" s="137"/>
      <c r="E1035" s="138"/>
      <c r="F1035" s="137"/>
      <c r="G1035" s="127"/>
      <c r="H1035" s="143"/>
      <c r="I1035" s="143"/>
      <c r="K1035" s="6"/>
      <c r="L1035" s="6"/>
    </row>
    <row r="1036" spans="1:12" x14ac:dyDescent="0.2">
      <c r="A1036" s="477"/>
      <c r="B1036" s="135"/>
      <c r="C1036" s="136"/>
      <c r="D1036" s="137"/>
      <c r="E1036" s="138"/>
      <c r="F1036" s="137"/>
      <c r="G1036" s="127"/>
      <c r="H1036" s="143"/>
      <c r="I1036" s="143"/>
      <c r="K1036" s="6"/>
      <c r="L1036" s="6"/>
    </row>
    <row r="1037" spans="1:12" x14ac:dyDescent="0.2">
      <c r="A1037" s="477"/>
      <c r="B1037" s="135"/>
      <c r="C1037" s="136"/>
      <c r="D1037" s="137"/>
      <c r="E1037" s="138"/>
      <c r="F1037" s="137"/>
      <c r="G1037" s="127"/>
      <c r="H1037" s="143"/>
      <c r="I1037" s="143"/>
      <c r="K1037" s="6"/>
      <c r="L1037" s="6"/>
    </row>
    <row r="1038" spans="1:12" x14ac:dyDescent="0.2">
      <c r="A1038" s="477"/>
      <c r="B1038" s="135"/>
      <c r="C1038" s="136"/>
      <c r="D1038" s="137"/>
      <c r="E1038" s="138"/>
      <c r="F1038" s="137"/>
      <c r="G1038" s="127"/>
      <c r="H1038" s="143"/>
      <c r="I1038" s="143"/>
      <c r="K1038" s="6"/>
      <c r="L1038" s="6"/>
    </row>
    <row r="1039" spans="1:12" x14ac:dyDescent="0.2">
      <c r="A1039" s="477"/>
      <c r="B1039" s="135"/>
      <c r="C1039" s="136"/>
      <c r="D1039" s="137"/>
      <c r="E1039" s="138"/>
      <c r="F1039" s="137"/>
      <c r="G1039" s="127"/>
      <c r="H1039" s="143"/>
      <c r="I1039" s="143"/>
      <c r="K1039" s="6"/>
      <c r="L1039" s="6"/>
    </row>
    <row r="1040" spans="1:12" x14ac:dyDescent="0.2">
      <c r="A1040" s="477"/>
      <c r="B1040" s="135"/>
      <c r="C1040" s="136"/>
      <c r="D1040" s="137"/>
      <c r="E1040" s="138"/>
      <c r="F1040" s="137"/>
      <c r="G1040" s="127"/>
      <c r="H1040" s="143"/>
      <c r="I1040" s="143"/>
      <c r="K1040" s="6"/>
      <c r="L1040" s="6"/>
    </row>
    <row r="1041" spans="1:12" x14ac:dyDescent="0.2">
      <c r="A1041" s="477"/>
      <c r="B1041" s="135"/>
      <c r="C1041" s="136"/>
      <c r="D1041" s="137"/>
      <c r="E1041" s="138"/>
      <c r="F1041" s="137"/>
      <c r="G1041" s="127"/>
      <c r="H1041" s="143"/>
      <c r="I1041" s="143"/>
      <c r="K1041" s="6"/>
      <c r="L1041" s="6"/>
    </row>
    <row r="1042" spans="1:12" x14ac:dyDescent="0.2">
      <c r="A1042" s="477"/>
      <c r="B1042" s="135"/>
      <c r="C1042" s="136"/>
      <c r="D1042" s="137"/>
      <c r="E1042" s="138"/>
      <c r="F1042" s="137"/>
      <c r="G1042" s="127"/>
      <c r="H1042" s="143"/>
      <c r="I1042" s="143"/>
      <c r="K1042" s="6"/>
      <c r="L1042" s="6"/>
    </row>
    <row r="1043" spans="1:12" x14ac:dyDescent="0.2">
      <c r="A1043" s="477"/>
      <c r="B1043" s="135"/>
      <c r="C1043" s="136"/>
      <c r="D1043" s="137"/>
      <c r="E1043" s="138"/>
      <c r="F1043" s="137"/>
      <c r="G1043" s="127"/>
      <c r="H1043" s="143"/>
      <c r="I1043" s="143"/>
      <c r="K1043" s="6"/>
      <c r="L1043" s="6"/>
    </row>
    <row r="1044" spans="1:12" x14ac:dyDescent="0.2">
      <c r="A1044" s="477"/>
      <c r="B1044" s="135"/>
      <c r="C1044" s="136"/>
      <c r="D1044" s="137"/>
      <c r="E1044" s="138"/>
      <c r="F1044" s="137"/>
      <c r="G1044" s="127"/>
      <c r="H1044" s="143"/>
      <c r="I1044" s="143"/>
      <c r="K1044" s="6"/>
      <c r="L1044" s="6"/>
    </row>
    <row r="1045" spans="1:12" x14ac:dyDescent="0.2">
      <c r="A1045" s="477"/>
      <c r="B1045" s="135"/>
      <c r="C1045" s="136"/>
      <c r="D1045" s="137"/>
      <c r="E1045" s="138"/>
      <c r="F1045" s="137"/>
      <c r="G1045" s="127"/>
      <c r="H1045" s="143"/>
      <c r="I1045" s="143"/>
      <c r="K1045" s="6"/>
      <c r="L1045" s="6"/>
    </row>
    <row r="1046" spans="1:12" x14ac:dyDescent="0.2">
      <c r="A1046" s="477"/>
      <c r="B1046" s="135"/>
      <c r="C1046" s="136"/>
      <c r="D1046" s="137"/>
      <c r="E1046" s="138"/>
      <c r="F1046" s="137"/>
      <c r="G1046" s="127"/>
      <c r="H1046" s="143"/>
      <c r="I1046" s="143"/>
      <c r="K1046" s="6"/>
      <c r="L1046" s="6"/>
    </row>
    <row r="1047" spans="1:12" x14ac:dyDescent="0.2">
      <c r="A1047" s="477"/>
      <c r="B1047" s="135"/>
      <c r="C1047" s="136"/>
      <c r="D1047" s="137"/>
      <c r="E1047" s="138"/>
      <c r="F1047" s="137"/>
      <c r="G1047" s="127"/>
      <c r="H1047" s="143"/>
      <c r="I1047" s="143"/>
      <c r="K1047" s="6"/>
      <c r="L1047" s="6"/>
    </row>
    <row r="1048" spans="1:12" x14ac:dyDescent="0.2">
      <c r="A1048" s="477"/>
      <c r="B1048" s="135"/>
      <c r="C1048" s="136"/>
      <c r="D1048" s="137"/>
      <c r="E1048" s="138"/>
      <c r="F1048" s="137"/>
      <c r="G1048" s="127"/>
      <c r="H1048" s="143"/>
      <c r="I1048" s="143"/>
      <c r="K1048" s="6"/>
      <c r="L1048" s="6"/>
    </row>
    <row r="1049" spans="1:12" x14ac:dyDescent="0.2">
      <c r="A1049" s="477"/>
      <c r="B1049" s="135"/>
      <c r="C1049" s="136"/>
      <c r="D1049" s="137"/>
      <c r="E1049" s="138"/>
      <c r="F1049" s="137"/>
      <c r="G1049" s="127"/>
      <c r="H1049" s="143"/>
      <c r="I1049" s="143"/>
      <c r="K1049" s="6"/>
      <c r="L1049" s="6"/>
    </row>
    <row r="1050" spans="1:12" x14ac:dyDescent="0.2">
      <c r="A1050" s="477"/>
      <c r="B1050" s="135"/>
      <c r="C1050" s="136"/>
      <c r="D1050" s="137"/>
      <c r="E1050" s="138"/>
      <c r="F1050" s="137"/>
      <c r="G1050" s="127"/>
      <c r="H1050" s="143"/>
      <c r="I1050" s="143"/>
      <c r="K1050" s="6"/>
      <c r="L1050" s="6"/>
    </row>
    <row r="1051" spans="1:12" x14ac:dyDescent="0.2">
      <c r="A1051" s="477"/>
      <c r="B1051" s="135"/>
      <c r="C1051" s="136"/>
      <c r="D1051" s="137"/>
      <c r="E1051" s="138"/>
      <c r="F1051" s="137"/>
      <c r="G1051" s="127"/>
      <c r="H1051" s="143"/>
      <c r="I1051" s="143"/>
      <c r="K1051" s="6"/>
      <c r="L1051" s="6"/>
    </row>
    <row r="1052" spans="1:12" x14ac:dyDescent="0.2">
      <c r="A1052" s="477"/>
      <c r="B1052" s="135"/>
      <c r="C1052" s="136"/>
      <c r="D1052" s="137"/>
      <c r="E1052" s="138"/>
      <c r="F1052" s="137"/>
      <c r="G1052" s="127"/>
      <c r="H1052" s="143"/>
      <c r="I1052" s="143"/>
      <c r="K1052" s="6"/>
      <c r="L1052" s="6"/>
    </row>
    <row r="1053" spans="1:12" x14ac:dyDescent="0.2">
      <c r="A1053" s="477"/>
      <c r="B1053" s="135"/>
      <c r="C1053" s="136"/>
      <c r="D1053" s="137"/>
      <c r="E1053" s="138"/>
      <c r="F1053" s="137"/>
      <c r="G1053" s="127"/>
      <c r="H1053" s="143"/>
      <c r="I1053" s="143"/>
      <c r="K1053" s="6"/>
      <c r="L1053" s="6"/>
    </row>
    <row r="1054" spans="1:12" x14ac:dyDescent="0.2">
      <c r="A1054" s="477"/>
      <c r="B1054" s="135"/>
      <c r="C1054" s="136"/>
      <c r="D1054" s="137"/>
      <c r="E1054" s="138"/>
      <c r="F1054" s="137"/>
      <c r="G1054" s="127"/>
      <c r="H1054" s="143"/>
      <c r="I1054" s="143"/>
      <c r="K1054" s="6"/>
      <c r="L1054" s="6"/>
    </row>
    <row r="1055" spans="1:12" x14ac:dyDescent="0.2">
      <c r="A1055" s="477"/>
      <c r="B1055" s="135"/>
      <c r="C1055" s="136"/>
      <c r="D1055" s="137"/>
      <c r="E1055" s="138"/>
      <c r="F1055" s="137"/>
      <c r="G1055" s="127"/>
      <c r="H1055" s="143"/>
      <c r="I1055" s="143"/>
      <c r="K1055" s="6"/>
      <c r="L1055" s="6"/>
    </row>
    <row r="1056" spans="1:12" x14ac:dyDescent="0.2">
      <c r="A1056" s="477"/>
      <c r="B1056" s="135"/>
      <c r="C1056" s="136"/>
      <c r="D1056" s="137"/>
      <c r="E1056" s="138"/>
      <c r="F1056" s="137"/>
      <c r="G1056" s="127"/>
      <c r="H1056" s="143"/>
      <c r="I1056" s="143"/>
      <c r="K1056" s="6"/>
      <c r="L1056" s="6"/>
    </row>
    <row r="1057" spans="1:12" x14ac:dyDescent="0.2">
      <c r="A1057" s="477"/>
      <c r="B1057" s="135"/>
      <c r="C1057" s="136"/>
      <c r="D1057" s="137"/>
      <c r="E1057" s="138"/>
      <c r="F1057" s="137"/>
      <c r="G1057" s="127"/>
      <c r="H1057" s="143"/>
      <c r="I1057" s="143"/>
      <c r="K1057" s="6"/>
      <c r="L1057" s="6"/>
    </row>
    <row r="1058" spans="1:12" x14ac:dyDescent="0.2">
      <c r="A1058" s="477"/>
      <c r="B1058" s="135"/>
      <c r="C1058" s="136"/>
      <c r="D1058" s="137"/>
      <c r="E1058" s="138"/>
      <c r="F1058" s="137"/>
      <c r="G1058" s="127"/>
      <c r="H1058" s="143"/>
      <c r="I1058" s="143"/>
      <c r="K1058" s="6"/>
      <c r="L1058" s="6"/>
    </row>
    <row r="1059" spans="1:12" x14ac:dyDescent="0.2">
      <c r="A1059" s="477"/>
      <c r="B1059" s="135"/>
      <c r="C1059" s="136"/>
      <c r="D1059" s="137"/>
      <c r="E1059" s="138"/>
      <c r="F1059" s="137"/>
      <c r="G1059" s="127"/>
      <c r="H1059" s="143"/>
      <c r="I1059" s="143"/>
      <c r="K1059" s="6"/>
      <c r="L1059" s="6"/>
    </row>
    <row r="1060" spans="1:12" x14ac:dyDescent="0.2">
      <c r="A1060" s="477"/>
      <c r="B1060" s="135"/>
      <c r="C1060" s="136"/>
      <c r="D1060" s="137"/>
      <c r="E1060" s="138"/>
      <c r="F1060" s="137"/>
      <c r="G1060" s="127"/>
      <c r="H1060" s="143"/>
      <c r="I1060" s="143"/>
      <c r="K1060" s="6"/>
      <c r="L1060" s="6"/>
    </row>
    <row r="1061" spans="1:12" x14ac:dyDescent="0.2">
      <c r="A1061" s="477"/>
      <c r="B1061" s="135"/>
      <c r="C1061" s="136"/>
      <c r="D1061" s="137"/>
      <c r="E1061" s="138"/>
      <c r="F1061" s="137"/>
      <c r="G1061" s="127"/>
      <c r="H1061" s="143"/>
      <c r="I1061" s="143"/>
      <c r="K1061" s="6"/>
      <c r="L1061" s="6"/>
    </row>
    <row r="1062" spans="1:12" x14ac:dyDescent="0.2">
      <c r="A1062" s="477"/>
      <c r="B1062" s="135"/>
      <c r="C1062" s="136"/>
      <c r="D1062" s="137"/>
      <c r="E1062" s="138"/>
      <c r="F1062" s="137"/>
      <c r="G1062" s="127"/>
      <c r="H1062" s="143"/>
      <c r="I1062" s="143"/>
      <c r="K1062" s="6"/>
      <c r="L1062" s="6"/>
    </row>
    <row r="1063" spans="1:12" x14ac:dyDescent="0.2">
      <c r="A1063" s="477"/>
      <c r="B1063" s="135"/>
      <c r="C1063" s="136"/>
      <c r="D1063" s="137"/>
      <c r="E1063" s="138"/>
      <c r="F1063" s="137"/>
      <c r="G1063" s="127"/>
      <c r="H1063" s="143"/>
      <c r="I1063" s="143"/>
      <c r="K1063" s="6"/>
      <c r="L1063" s="6"/>
    </row>
    <row r="1064" spans="1:12" x14ac:dyDescent="0.2">
      <c r="A1064" s="477"/>
      <c r="B1064" s="135"/>
      <c r="C1064" s="136"/>
      <c r="D1064" s="137"/>
      <c r="E1064" s="138"/>
      <c r="F1064" s="137"/>
      <c r="G1064" s="127"/>
      <c r="H1064" s="143"/>
      <c r="I1064" s="143"/>
      <c r="K1064" s="6"/>
      <c r="L1064" s="6"/>
    </row>
    <row r="1065" spans="1:12" x14ac:dyDescent="0.2">
      <c r="A1065" s="477"/>
      <c r="B1065" s="135"/>
      <c r="C1065" s="136"/>
      <c r="D1065" s="137"/>
      <c r="E1065" s="138"/>
      <c r="F1065" s="137"/>
      <c r="G1065" s="127"/>
      <c r="H1065" s="143"/>
      <c r="I1065" s="143"/>
      <c r="K1065" s="6"/>
      <c r="L1065" s="6"/>
    </row>
    <row r="1066" spans="1:12" x14ac:dyDescent="0.2">
      <c r="A1066" s="477"/>
      <c r="B1066" s="135"/>
      <c r="C1066" s="136"/>
      <c r="D1066" s="137"/>
      <c r="E1066" s="138"/>
      <c r="F1066" s="137"/>
      <c r="G1066" s="127"/>
      <c r="H1066" s="143"/>
      <c r="I1066" s="143"/>
      <c r="K1066" s="6"/>
      <c r="L1066" s="6"/>
    </row>
    <row r="1067" spans="1:12" x14ac:dyDescent="0.2">
      <c r="A1067" s="477"/>
      <c r="B1067" s="135"/>
      <c r="C1067" s="136"/>
      <c r="D1067" s="137"/>
      <c r="E1067" s="138"/>
      <c r="F1067" s="137"/>
      <c r="G1067" s="127"/>
      <c r="H1067" s="143"/>
      <c r="I1067" s="143"/>
      <c r="K1067" s="6"/>
      <c r="L1067" s="6"/>
    </row>
    <row r="1068" spans="1:12" x14ac:dyDescent="0.2">
      <c r="A1068" s="477"/>
      <c r="B1068" s="135"/>
      <c r="C1068" s="136"/>
      <c r="D1068" s="137"/>
      <c r="E1068" s="138"/>
      <c r="F1068" s="137"/>
      <c r="G1068" s="127"/>
      <c r="H1068" s="143"/>
      <c r="I1068" s="143"/>
      <c r="K1068" s="6"/>
      <c r="L1068" s="6"/>
    </row>
    <row r="1069" spans="1:12" x14ac:dyDescent="0.2">
      <c r="A1069" s="477"/>
      <c r="B1069" s="135"/>
      <c r="C1069" s="136"/>
      <c r="D1069" s="137"/>
      <c r="E1069" s="138"/>
      <c r="F1069" s="137"/>
      <c r="G1069" s="127"/>
      <c r="H1069" s="143"/>
      <c r="I1069" s="143"/>
      <c r="K1069" s="6"/>
      <c r="L1069" s="6"/>
    </row>
    <row r="1070" spans="1:12" x14ac:dyDescent="0.2">
      <c r="A1070" s="477"/>
      <c r="B1070" s="135"/>
      <c r="C1070" s="136"/>
      <c r="D1070" s="137"/>
      <c r="E1070" s="138"/>
      <c r="F1070" s="137"/>
      <c r="G1070" s="127"/>
      <c r="H1070" s="143"/>
      <c r="I1070" s="143"/>
      <c r="K1070" s="6"/>
      <c r="L1070" s="6"/>
    </row>
    <row r="1071" spans="1:12" x14ac:dyDescent="0.2">
      <c r="A1071" s="477"/>
      <c r="B1071" s="135"/>
      <c r="C1071" s="136"/>
      <c r="D1071" s="137"/>
      <c r="E1071" s="138"/>
      <c r="F1071" s="137"/>
      <c r="G1071" s="127"/>
      <c r="H1071" s="143"/>
      <c r="I1071" s="143"/>
      <c r="K1071" s="6"/>
      <c r="L1071" s="6"/>
    </row>
    <row r="1072" spans="1:12" x14ac:dyDescent="0.2">
      <c r="A1072" s="477"/>
      <c r="B1072" s="135"/>
      <c r="C1072" s="136"/>
      <c r="D1072" s="137"/>
      <c r="E1072" s="138"/>
      <c r="F1072" s="137"/>
      <c r="G1072" s="127"/>
      <c r="H1072" s="143"/>
      <c r="I1072" s="143"/>
      <c r="K1072" s="6"/>
      <c r="L1072" s="6"/>
    </row>
    <row r="1073" spans="1:12" x14ac:dyDescent="0.2">
      <c r="A1073" s="477"/>
      <c r="B1073" s="135"/>
      <c r="C1073" s="136"/>
      <c r="D1073" s="137"/>
      <c r="E1073" s="138"/>
      <c r="F1073" s="137"/>
      <c r="G1073" s="127"/>
      <c r="H1073" s="143"/>
      <c r="I1073" s="143"/>
      <c r="K1073" s="6"/>
      <c r="L1073" s="6"/>
    </row>
    <row r="1074" spans="1:12" x14ac:dyDescent="0.2">
      <c r="A1074" s="477"/>
      <c r="B1074" s="135"/>
      <c r="C1074" s="136"/>
      <c r="D1074" s="137"/>
      <c r="E1074" s="138"/>
      <c r="F1074" s="137"/>
      <c r="G1074" s="127"/>
      <c r="H1074" s="143"/>
      <c r="I1074" s="143"/>
      <c r="K1074" s="6"/>
      <c r="L1074" s="6"/>
    </row>
    <row r="1075" spans="1:12" x14ac:dyDescent="0.2">
      <c r="A1075" s="477"/>
      <c r="B1075" s="135"/>
      <c r="C1075" s="136"/>
      <c r="D1075" s="137"/>
      <c r="E1075" s="138"/>
      <c r="F1075" s="137"/>
      <c r="G1075" s="127"/>
      <c r="H1075" s="143"/>
      <c r="I1075" s="143"/>
      <c r="K1075" s="6"/>
      <c r="L1075" s="6"/>
    </row>
    <row r="1076" spans="1:12" x14ac:dyDescent="0.2">
      <c r="A1076" s="477"/>
      <c r="B1076" s="135"/>
      <c r="C1076" s="136"/>
      <c r="D1076" s="137"/>
      <c r="E1076" s="138"/>
      <c r="F1076" s="137"/>
      <c r="G1076" s="127"/>
      <c r="H1076" s="143"/>
      <c r="I1076" s="143"/>
      <c r="K1076" s="6"/>
      <c r="L1076" s="6"/>
    </row>
    <row r="1077" spans="1:12" x14ac:dyDescent="0.2">
      <c r="A1077" s="477"/>
      <c r="B1077" s="135"/>
      <c r="C1077" s="136"/>
      <c r="D1077" s="137"/>
      <c r="E1077" s="138"/>
      <c r="F1077" s="137"/>
      <c r="G1077" s="127"/>
      <c r="H1077" s="143"/>
      <c r="I1077" s="143"/>
      <c r="K1077" s="6"/>
      <c r="L1077" s="6"/>
    </row>
    <row r="1078" spans="1:12" x14ac:dyDescent="0.2">
      <c r="A1078" s="477"/>
      <c r="B1078" s="135"/>
      <c r="C1078" s="136"/>
      <c r="D1078" s="137"/>
      <c r="E1078" s="138"/>
      <c r="F1078" s="137"/>
      <c r="G1078" s="127"/>
      <c r="H1078" s="143"/>
      <c r="I1078" s="143"/>
      <c r="K1078" s="6"/>
      <c r="L1078" s="6"/>
    </row>
    <row r="1079" spans="1:12" x14ac:dyDescent="0.2">
      <c r="A1079" s="477"/>
      <c r="B1079" s="135"/>
      <c r="C1079" s="136"/>
      <c r="D1079" s="137"/>
      <c r="E1079" s="138"/>
      <c r="F1079" s="137"/>
      <c r="G1079" s="127"/>
      <c r="H1079" s="143"/>
      <c r="I1079" s="143"/>
      <c r="K1079" s="6"/>
      <c r="L1079" s="6"/>
    </row>
    <row r="1080" spans="1:12" x14ac:dyDescent="0.2">
      <c r="A1080" s="477"/>
      <c r="B1080" s="135"/>
      <c r="C1080" s="136"/>
      <c r="D1080" s="137"/>
      <c r="E1080" s="138"/>
      <c r="F1080" s="137"/>
      <c r="G1080" s="127"/>
      <c r="H1080" s="143"/>
      <c r="I1080" s="143"/>
      <c r="K1080" s="6"/>
      <c r="L1080" s="6"/>
    </row>
    <row r="1081" spans="1:12" x14ac:dyDescent="0.2">
      <c r="A1081" s="477"/>
      <c r="B1081" s="135"/>
      <c r="C1081" s="136"/>
      <c r="D1081" s="137"/>
      <c r="E1081" s="138"/>
      <c r="F1081" s="137"/>
      <c r="G1081" s="127"/>
      <c r="H1081" s="143"/>
      <c r="I1081" s="143"/>
      <c r="K1081" s="6"/>
      <c r="L1081" s="6"/>
    </row>
    <row r="1082" spans="1:12" x14ac:dyDescent="0.2">
      <c r="A1082" s="477"/>
      <c r="B1082" s="135"/>
      <c r="C1082" s="136"/>
      <c r="D1082" s="137"/>
      <c r="E1082" s="138"/>
      <c r="F1082" s="137"/>
      <c r="G1082" s="127"/>
      <c r="H1082" s="143"/>
      <c r="I1082" s="143"/>
      <c r="K1082" s="6"/>
      <c r="L1082" s="6"/>
    </row>
    <row r="1083" spans="1:12" x14ac:dyDescent="0.2">
      <c r="A1083" s="477"/>
      <c r="B1083" s="135"/>
      <c r="C1083" s="136"/>
      <c r="D1083" s="137"/>
      <c r="E1083" s="138"/>
      <c r="F1083" s="137"/>
      <c r="G1083" s="127"/>
      <c r="H1083" s="143"/>
      <c r="I1083" s="143"/>
      <c r="K1083" s="6"/>
      <c r="L1083" s="6"/>
    </row>
    <row r="1084" spans="1:12" x14ac:dyDescent="0.2">
      <c r="A1084" s="477"/>
      <c r="B1084" s="135"/>
      <c r="C1084" s="136"/>
      <c r="D1084" s="137"/>
      <c r="E1084" s="138"/>
      <c r="F1084" s="137"/>
      <c r="G1084" s="127"/>
      <c r="H1084" s="143"/>
      <c r="I1084" s="143"/>
      <c r="K1084" s="6"/>
      <c r="L1084" s="6"/>
    </row>
    <row r="1085" spans="1:12" x14ac:dyDescent="0.2">
      <c r="A1085" s="477"/>
      <c r="B1085" s="135"/>
      <c r="C1085" s="136"/>
      <c r="D1085" s="137"/>
      <c r="E1085" s="138"/>
      <c r="F1085" s="137"/>
      <c r="G1085" s="127"/>
      <c r="H1085" s="143"/>
      <c r="I1085" s="143"/>
      <c r="K1085" s="6"/>
      <c r="L1085" s="6"/>
    </row>
    <row r="1086" spans="1:12" x14ac:dyDescent="0.2">
      <c r="A1086" s="477"/>
      <c r="B1086" s="135"/>
      <c r="C1086" s="136"/>
      <c r="D1086" s="137"/>
      <c r="E1086" s="138"/>
      <c r="F1086" s="137"/>
      <c r="G1086" s="127"/>
      <c r="H1086" s="143"/>
      <c r="I1086" s="143"/>
      <c r="K1086" s="6"/>
      <c r="L1086" s="6"/>
    </row>
    <row r="1087" spans="1:12" x14ac:dyDescent="0.2">
      <c r="A1087" s="477"/>
      <c r="B1087" s="135"/>
      <c r="C1087" s="136"/>
      <c r="D1087" s="137"/>
      <c r="E1087" s="138"/>
      <c r="F1087" s="137"/>
      <c r="G1087" s="127"/>
      <c r="H1087" s="143"/>
      <c r="I1087" s="143"/>
      <c r="K1087" s="6"/>
      <c r="L1087" s="6"/>
    </row>
    <row r="1088" spans="1:12" x14ac:dyDescent="0.2">
      <c r="A1088" s="477"/>
      <c r="B1088" s="135"/>
      <c r="C1088" s="136"/>
      <c r="D1088" s="137"/>
      <c r="E1088" s="138"/>
      <c r="F1088" s="137"/>
      <c r="G1088" s="127"/>
      <c r="H1088" s="143"/>
      <c r="I1088" s="143"/>
      <c r="K1088" s="6"/>
      <c r="L1088" s="6"/>
    </row>
    <row r="1089" spans="1:12" x14ac:dyDescent="0.2">
      <c r="A1089" s="477"/>
      <c r="B1089" s="135"/>
      <c r="C1089" s="136"/>
      <c r="D1089" s="137"/>
      <c r="E1089" s="138"/>
      <c r="F1089" s="137"/>
      <c r="G1089" s="127"/>
      <c r="H1089" s="143"/>
      <c r="I1089" s="143"/>
      <c r="K1089" s="6"/>
      <c r="L1089" s="6"/>
    </row>
    <row r="1090" spans="1:12" x14ac:dyDescent="0.2">
      <c r="A1090" s="477"/>
      <c r="B1090" s="135"/>
      <c r="C1090" s="136"/>
      <c r="D1090" s="137"/>
      <c r="E1090" s="138"/>
      <c r="F1090" s="137"/>
      <c r="G1090" s="127"/>
      <c r="H1090" s="143"/>
      <c r="I1090" s="143"/>
      <c r="K1090" s="6"/>
      <c r="L1090" s="6"/>
    </row>
    <row r="1091" spans="1:12" x14ac:dyDescent="0.2">
      <c r="A1091" s="477"/>
      <c r="B1091" s="135"/>
      <c r="C1091" s="136"/>
      <c r="D1091" s="137"/>
      <c r="E1091" s="138"/>
      <c r="F1091" s="137"/>
      <c r="G1091" s="127"/>
      <c r="H1091" s="143"/>
      <c r="I1091" s="143"/>
      <c r="K1091" s="6"/>
      <c r="L1091" s="6"/>
    </row>
    <row r="1092" spans="1:12" x14ac:dyDescent="0.2">
      <c r="A1092" s="477"/>
      <c r="B1092" s="135"/>
      <c r="C1092" s="136"/>
      <c r="D1092" s="137"/>
      <c r="E1092" s="138"/>
      <c r="F1092" s="137"/>
      <c r="G1092" s="127"/>
      <c r="H1092" s="143"/>
      <c r="I1092" s="143"/>
      <c r="K1092" s="6"/>
      <c r="L1092" s="6"/>
    </row>
    <row r="1093" spans="1:12" x14ac:dyDescent="0.2">
      <c r="A1093" s="477"/>
      <c r="B1093" s="135"/>
      <c r="C1093" s="136"/>
      <c r="D1093" s="137"/>
      <c r="E1093" s="138"/>
      <c r="F1093" s="137"/>
      <c r="G1093" s="127"/>
      <c r="H1093" s="143"/>
      <c r="I1093" s="143"/>
      <c r="K1093" s="6"/>
      <c r="L1093" s="6"/>
    </row>
    <row r="1094" spans="1:12" x14ac:dyDescent="0.2">
      <c r="A1094" s="477"/>
      <c r="B1094" s="135"/>
      <c r="C1094" s="136"/>
      <c r="D1094" s="137"/>
      <c r="E1094" s="138"/>
      <c r="F1094" s="137"/>
      <c r="G1094" s="127"/>
      <c r="H1094" s="143"/>
      <c r="I1094" s="143"/>
      <c r="K1094" s="6"/>
      <c r="L1094" s="6"/>
    </row>
    <row r="1095" spans="1:12" x14ac:dyDescent="0.2">
      <c r="A1095" s="477"/>
      <c r="B1095" s="135"/>
      <c r="C1095" s="136"/>
      <c r="D1095" s="137"/>
      <c r="E1095" s="138"/>
      <c r="F1095" s="137"/>
      <c r="G1095" s="127"/>
      <c r="H1095" s="143"/>
      <c r="I1095" s="143"/>
      <c r="K1095" s="6"/>
      <c r="L1095" s="6"/>
    </row>
    <row r="1096" spans="1:12" x14ac:dyDescent="0.2">
      <c r="A1096" s="477"/>
      <c r="B1096" s="135"/>
      <c r="C1096" s="136"/>
      <c r="D1096" s="137"/>
      <c r="E1096" s="138"/>
      <c r="F1096" s="137"/>
      <c r="G1096" s="127"/>
      <c r="H1096" s="143"/>
      <c r="I1096" s="143"/>
      <c r="K1096" s="6"/>
      <c r="L1096" s="6"/>
    </row>
    <row r="1097" spans="1:12" x14ac:dyDescent="0.2">
      <c r="A1097" s="477"/>
      <c r="B1097" s="135"/>
      <c r="C1097" s="136"/>
      <c r="D1097" s="137"/>
      <c r="E1097" s="138"/>
      <c r="F1097" s="137"/>
      <c r="G1097" s="127"/>
      <c r="H1097" s="143"/>
      <c r="I1097" s="143"/>
      <c r="K1097" s="6"/>
      <c r="L1097" s="6"/>
    </row>
    <row r="1098" spans="1:12" x14ac:dyDescent="0.2">
      <c r="A1098" s="477"/>
      <c r="B1098" s="135"/>
      <c r="C1098" s="136"/>
      <c r="D1098" s="137"/>
      <c r="E1098" s="138"/>
      <c r="F1098" s="137"/>
      <c r="G1098" s="127"/>
      <c r="H1098" s="143"/>
      <c r="I1098" s="143"/>
      <c r="K1098" s="6"/>
      <c r="L1098" s="6"/>
    </row>
    <row r="1099" spans="1:12" x14ac:dyDescent="0.2">
      <c r="A1099" s="477"/>
      <c r="B1099" s="135"/>
      <c r="C1099" s="136"/>
      <c r="D1099" s="137"/>
      <c r="E1099" s="138"/>
      <c r="F1099" s="137"/>
      <c r="G1099" s="127"/>
      <c r="H1099" s="143"/>
      <c r="I1099" s="143"/>
      <c r="K1099" s="6"/>
      <c r="L1099" s="6"/>
    </row>
    <row r="1100" spans="1:12" x14ac:dyDescent="0.2">
      <c r="A1100" s="477"/>
      <c r="B1100" s="135"/>
      <c r="C1100" s="136"/>
      <c r="D1100" s="137"/>
      <c r="E1100" s="138"/>
      <c r="F1100" s="137"/>
      <c r="G1100" s="127"/>
      <c r="H1100" s="143"/>
      <c r="I1100" s="143"/>
      <c r="K1100" s="6"/>
      <c r="L1100" s="6"/>
    </row>
    <row r="1101" spans="1:12" x14ac:dyDescent="0.2">
      <c r="A1101" s="477"/>
      <c r="B1101" s="135"/>
      <c r="C1101" s="136"/>
      <c r="D1101" s="137"/>
      <c r="E1101" s="138"/>
      <c r="F1101" s="137"/>
      <c r="G1101" s="127"/>
      <c r="H1101" s="143"/>
      <c r="I1101" s="143"/>
      <c r="K1101" s="6"/>
      <c r="L1101" s="6"/>
    </row>
    <row r="1102" spans="1:12" x14ac:dyDescent="0.2">
      <c r="A1102" s="477"/>
      <c r="B1102" s="135"/>
      <c r="C1102" s="136"/>
      <c r="D1102" s="137"/>
      <c r="E1102" s="138"/>
      <c r="F1102" s="137"/>
      <c r="G1102" s="127"/>
      <c r="H1102" s="143"/>
      <c r="I1102" s="143"/>
      <c r="K1102" s="6"/>
      <c r="L1102" s="6"/>
    </row>
    <row r="1103" spans="1:12" x14ac:dyDescent="0.2">
      <c r="A1103" s="477"/>
      <c r="B1103" s="135"/>
      <c r="C1103" s="136"/>
      <c r="D1103" s="137"/>
      <c r="E1103" s="138"/>
      <c r="F1103" s="137"/>
      <c r="G1103" s="127"/>
      <c r="H1103" s="143"/>
      <c r="I1103" s="143"/>
      <c r="K1103" s="6"/>
      <c r="L1103" s="6"/>
    </row>
    <row r="1104" spans="1:12" x14ac:dyDescent="0.2">
      <c r="A1104" s="477"/>
      <c r="B1104" s="135"/>
      <c r="C1104" s="136"/>
      <c r="D1104" s="137"/>
      <c r="E1104" s="138"/>
      <c r="F1104" s="137"/>
      <c r="G1104" s="127"/>
      <c r="H1104" s="143"/>
      <c r="I1104" s="143"/>
      <c r="K1104" s="6"/>
      <c r="L1104" s="6"/>
    </row>
    <row r="1105" spans="1:12" x14ac:dyDescent="0.2">
      <c r="A1105" s="477"/>
      <c r="B1105" s="135"/>
      <c r="C1105" s="136"/>
      <c r="D1105" s="137"/>
      <c r="E1105" s="138"/>
      <c r="F1105" s="137"/>
      <c r="G1105" s="127"/>
      <c r="H1105" s="143"/>
      <c r="I1105" s="143"/>
      <c r="K1105" s="6"/>
      <c r="L1105" s="6"/>
    </row>
    <row r="1106" spans="1:12" x14ac:dyDescent="0.2">
      <c r="A1106" s="477"/>
      <c r="B1106" s="135"/>
      <c r="C1106" s="136"/>
      <c r="D1106" s="137"/>
      <c r="E1106" s="138"/>
      <c r="F1106" s="137"/>
      <c r="G1106" s="127"/>
      <c r="H1106" s="143"/>
      <c r="I1106" s="143"/>
      <c r="K1106" s="6"/>
      <c r="L1106" s="6"/>
    </row>
    <row r="1107" spans="1:12" x14ac:dyDescent="0.2">
      <c r="A1107" s="477"/>
      <c r="B1107" s="135"/>
      <c r="C1107" s="136"/>
      <c r="D1107" s="137"/>
      <c r="E1107" s="138"/>
      <c r="F1107" s="137"/>
      <c r="G1107" s="127"/>
      <c r="H1107" s="143"/>
      <c r="I1107" s="143"/>
      <c r="K1107" s="6"/>
      <c r="L1107" s="6"/>
    </row>
    <row r="1108" spans="1:12" x14ac:dyDescent="0.2">
      <c r="A1108" s="477"/>
      <c r="B1108" s="135"/>
      <c r="C1108" s="136"/>
      <c r="D1108" s="137"/>
      <c r="E1108" s="138"/>
      <c r="F1108" s="137"/>
      <c r="G1108" s="127"/>
      <c r="H1108" s="143"/>
      <c r="I1108" s="143"/>
      <c r="K1108" s="6"/>
      <c r="L1108" s="6"/>
    </row>
    <row r="1109" spans="1:12" x14ac:dyDescent="0.2">
      <c r="A1109" s="477"/>
      <c r="B1109" s="135"/>
      <c r="C1109" s="136"/>
      <c r="D1109" s="137"/>
      <c r="E1109" s="138"/>
      <c r="F1109" s="137"/>
      <c r="G1109" s="127"/>
      <c r="H1109" s="143"/>
      <c r="I1109" s="143"/>
      <c r="K1109" s="6"/>
      <c r="L1109" s="6"/>
    </row>
    <row r="1110" spans="1:12" x14ac:dyDescent="0.2">
      <c r="A1110" s="477"/>
      <c r="B1110" s="135"/>
      <c r="C1110" s="136"/>
      <c r="D1110" s="137"/>
      <c r="E1110" s="138"/>
      <c r="F1110" s="137"/>
      <c r="G1110" s="127"/>
      <c r="H1110" s="143"/>
      <c r="I1110" s="143"/>
      <c r="K1110" s="6"/>
      <c r="L1110" s="6"/>
    </row>
    <row r="1111" spans="1:12" x14ac:dyDescent="0.2">
      <c r="A1111" s="477"/>
      <c r="B1111" s="135"/>
      <c r="C1111" s="136"/>
      <c r="D1111" s="137"/>
      <c r="E1111" s="138"/>
      <c r="F1111" s="137"/>
      <c r="G1111" s="127"/>
      <c r="H1111" s="143"/>
      <c r="I1111" s="143"/>
      <c r="K1111" s="6"/>
      <c r="L1111" s="6"/>
    </row>
    <row r="1112" spans="1:12" x14ac:dyDescent="0.2">
      <c r="A1112" s="477"/>
      <c r="B1112" s="135"/>
      <c r="C1112" s="136"/>
      <c r="D1112" s="137"/>
      <c r="E1112" s="138"/>
      <c r="F1112" s="137"/>
      <c r="G1112" s="127"/>
      <c r="H1112" s="143"/>
      <c r="I1112" s="143"/>
      <c r="K1112" s="6"/>
      <c r="L1112" s="6"/>
    </row>
    <row r="1113" spans="1:12" x14ac:dyDescent="0.2">
      <c r="A1113" s="477"/>
      <c r="B1113" s="135"/>
      <c r="C1113" s="136"/>
      <c r="D1113" s="137"/>
      <c r="E1113" s="138"/>
      <c r="F1113" s="137"/>
      <c r="G1113" s="127"/>
      <c r="H1113" s="143"/>
      <c r="I1113" s="143"/>
      <c r="K1113" s="6"/>
      <c r="L1113" s="6"/>
    </row>
    <row r="1114" spans="1:12" x14ac:dyDescent="0.2">
      <c r="A1114" s="477"/>
      <c r="B1114" s="135"/>
      <c r="C1114" s="136"/>
      <c r="D1114" s="137"/>
      <c r="E1114" s="138"/>
      <c r="F1114" s="137"/>
      <c r="G1114" s="127"/>
      <c r="H1114" s="143"/>
      <c r="I1114" s="143"/>
      <c r="K1114" s="6"/>
      <c r="L1114" s="6"/>
    </row>
    <row r="1115" spans="1:12" x14ac:dyDescent="0.2">
      <c r="A1115" s="477"/>
      <c r="B1115" s="135"/>
      <c r="C1115" s="136"/>
      <c r="D1115" s="137"/>
      <c r="E1115" s="138"/>
      <c r="F1115" s="137"/>
      <c r="G1115" s="127"/>
      <c r="H1115" s="143"/>
      <c r="I1115" s="143"/>
      <c r="K1115" s="6"/>
      <c r="L1115" s="6"/>
    </row>
    <row r="1116" spans="1:12" x14ac:dyDescent="0.2">
      <c r="A1116" s="477"/>
      <c r="B1116" s="135"/>
      <c r="C1116" s="136"/>
      <c r="D1116" s="137"/>
      <c r="E1116" s="138"/>
      <c r="F1116" s="137"/>
      <c r="G1116" s="127"/>
      <c r="H1116" s="143"/>
      <c r="I1116" s="143"/>
      <c r="K1116" s="6"/>
      <c r="L1116" s="6"/>
    </row>
    <row r="1117" spans="1:12" x14ac:dyDescent="0.2">
      <c r="A1117" s="477"/>
      <c r="B1117" s="135"/>
      <c r="C1117" s="136"/>
      <c r="D1117" s="137"/>
      <c r="E1117" s="138"/>
      <c r="F1117" s="137"/>
      <c r="G1117" s="127"/>
      <c r="H1117" s="143"/>
      <c r="I1117" s="143"/>
      <c r="K1117" s="6"/>
      <c r="L1117" s="6"/>
    </row>
    <row r="1118" spans="1:12" x14ac:dyDescent="0.2">
      <c r="A1118" s="477"/>
      <c r="B1118" s="135"/>
      <c r="C1118" s="136"/>
      <c r="D1118" s="137"/>
      <c r="E1118" s="138"/>
      <c r="F1118" s="137"/>
      <c r="G1118" s="127"/>
      <c r="H1118" s="143"/>
      <c r="I1118" s="143"/>
      <c r="K1118" s="6"/>
      <c r="L1118" s="6"/>
    </row>
    <row r="1119" spans="1:12" x14ac:dyDescent="0.2">
      <c r="A1119" s="477"/>
      <c r="B1119" s="135"/>
      <c r="C1119" s="136"/>
      <c r="D1119" s="137"/>
      <c r="E1119" s="138"/>
      <c r="F1119" s="137"/>
      <c r="G1119" s="127"/>
      <c r="H1119" s="143"/>
      <c r="I1119" s="143"/>
      <c r="K1119" s="6"/>
      <c r="L1119" s="6"/>
    </row>
    <row r="1120" spans="1:12" x14ac:dyDescent="0.2">
      <c r="A1120" s="477"/>
      <c r="B1120" s="135"/>
      <c r="C1120" s="136"/>
      <c r="D1120" s="137"/>
      <c r="E1120" s="138"/>
      <c r="F1120" s="137"/>
      <c r="G1120" s="127"/>
      <c r="H1120" s="143"/>
      <c r="I1120" s="143"/>
      <c r="K1120" s="6"/>
      <c r="L1120" s="6"/>
    </row>
    <row r="1121" spans="1:12" x14ac:dyDescent="0.2">
      <c r="A1121" s="477"/>
      <c r="B1121" s="135"/>
      <c r="C1121" s="136"/>
      <c r="D1121" s="137"/>
      <c r="E1121" s="138"/>
      <c r="F1121" s="137"/>
      <c r="G1121" s="127"/>
      <c r="H1121" s="143"/>
      <c r="I1121" s="143"/>
      <c r="K1121" s="6"/>
      <c r="L1121" s="6"/>
    </row>
    <row r="1122" spans="1:12" x14ac:dyDescent="0.2">
      <c r="A1122" s="477"/>
      <c r="B1122" s="135"/>
      <c r="C1122" s="136"/>
      <c r="D1122" s="137"/>
      <c r="E1122" s="138"/>
      <c r="F1122" s="137"/>
      <c r="G1122" s="127"/>
      <c r="H1122" s="143"/>
      <c r="I1122" s="143"/>
      <c r="K1122" s="6"/>
      <c r="L1122" s="6"/>
    </row>
    <row r="1123" spans="1:12" x14ac:dyDescent="0.2">
      <c r="A1123" s="477"/>
      <c r="B1123" s="135"/>
      <c r="C1123" s="136"/>
      <c r="D1123" s="137"/>
      <c r="E1123" s="138"/>
      <c r="F1123" s="137"/>
      <c r="G1123" s="127"/>
      <c r="H1123" s="143"/>
      <c r="I1123" s="143"/>
      <c r="K1123" s="6"/>
      <c r="L1123" s="6"/>
    </row>
    <row r="1124" spans="1:12" x14ac:dyDescent="0.2">
      <c r="A1124" s="477"/>
      <c r="B1124" s="135"/>
      <c r="C1124" s="136"/>
      <c r="D1124" s="137"/>
      <c r="E1124" s="138"/>
      <c r="F1124" s="137"/>
      <c r="G1124" s="127"/>
      <c r="H1124" s="143"/>
      <c r="I1124" s="143"/>
      <c r="K1124" s="6"/>
      <c r="L1124" s="6"/>
    </row>
    <row r="1125" spans="1:12" x14ac:dyDescent="0.2">
      <c r="A1125" s="477"/>
      <c r="B1125" s="135"/>
      <c r="C1125" s="136"/>
      <c r="D1125" s="137"/>
      <c r="E1125" s="138"/>
      <c r="F1125" s="137"/>
      <c r="G1125" s="127"/>
      <c r="H1125" s="143"/>
      <c r="I1125" s="143"/>
      <c r="K1125" s="6"/>
      <c r="L1125" s="6"/>
    </row>
    <row r="1126" spans="1:12" x14ac:dyDescent="0.2">
      <c r="A1126" s="477"/>
      <c r="B1126" s="135"/>
      <c r="C1126" s="136"/>
      <c r="D1126" s="137"/>
      <c r="E1126" s="138"/>
      <c r="F1126" s="137"/>
      <c r="G1126" s="127"/>
      <c r="H1126" s="143"/>
      <c r="I1126" s="143"/>
      <c r="K1126" s="6"/>
      <c r="L1126" s="6"/>
    </row>
    <row r="1127" spans="1:12" x14ac:dyDescent="0.2">
      <c r="A1127" s="477"/>
      <c r="B1127" s="135"/>
      <c r="C1127" s="136"/>
      <c r="D1127" s="137"/>
      <c r="E1127" s="138"/>
      <c r="F1127" s="137"/>
      <c r="G1127" s="127"/>
      <c r="H1127" s="143"/>
      <c r="I1127" s="143"/>
      <c r="K1127" s="6"/>
      <c r="L1127" s="6"/>
    </row>
    <row r="1128" spans="1:12" x14ac:dyDescent="0.2">
      <c r="A1128" s="477"/>
      <c r="B1128" s="135"/>
      <c r="C1128" s="136"/>
      <c r="D1128" s="137"/>
      <c r="E1128" s="138"/>
      <c r="F1128" s="137"/>
      <c r="G1128" s="127"/>
      <c r="H1128" s="143"/>
      <c r="I1128" s="143"/>
      <c r="K1128" s="6"/>
      <c r="L1128" s="6"/>
    </row>
    <row r="1129" spans="1:12" x14ac:dyDescent="0.2">
      <c r="A1129" s="477"/>
      <c r="B1129" s="135"/>
      <c r="C1129" s="136"/>
      <c r="D1129" s="137"/>
      <c r="E1129" s="138"/>
      <c r="F1129" s="137"/>
      <c r="G1129" s="127"/>
      <c r="H1129" s="143"/>
      <c r="I1129" s="143"/>
      <c r="K1129" s="6"/>
      <c r="L1129" s="6"/>
    </row>
    <row r="1130" spans="1:12" x14ac:dyDescent="0.2">
      <c r="A1130" s="477"/>
      <c r="B1130" s="135"/>
      <c r="C1130" s="136"/>
      <c r="D1130" s="137"/>
      <c r="E1130" s="138"/>
      <c r="F1130" s="137"/>
      <c r="G1130" s="127"/>
      <c r="H1130" s="143"/>
      <c r="I1130" s="143"/>
      <c r="K1130" s="6"/>
      <c r="L1130" s="6"/>
    </row>
    <row r="1131" spans="1:12" x14ac:dyDescent="0.2">
      <c r="A1131" s="477"/>
      <c r="B1131" s="135"/>
      <c r="C1131" s="136"/>
      <c r="D1131" s="137"/>
      <c r="E1131" s="138"/>
      <c r="F1131" s="137"/>
      <c r="G1131" s="127"/>
      <c r="H1131" s="143"/>
      <c r="I1131" s="143"/>
      <c r="K1131" s="6"/>
      <c r="L1131" s="6"/>
    </row>
    <row r="1132" spans="1:12" x14ac:dyDescent="0.2">
      <c r="A1132" s="477"/>
      <c r="B1132" s="135"/>
      <c r="C1132" s="136"/>
      <c r="D1132" s="137"/>
      <c r="E1132" s="138"/>
      <c r="F1132" s="137"/>
      <c r="G1132" s="127"/>
      <c r="H1132" s="143"/>
      <c r="I1132" s="143"/>
      <c r="K1132" s="6"/>
      <c r="L1132" s="6"/>
    </row>
    <row r="1133" spans="1:12" x14ac:dyDescent="0.2">
      <c r="A1133" s="477"/>
      <c r="B1133" s="135"/>
      <c r="C1133" s="136"/>
      <c r="D1133" s="137"/>
      <c r="E1133" s="138"/>
      <c r="F1133" s="137"/>
      <c r="G1133" s="127"/>
      <c r="H1133" s="143"/>
      <c r="I1133" s="143"/>
      <c r="K1133" s="6"/>
      <c r="L1133" s="6"/>
    </row>
    <row r="1134" spans="1:12" x14ac:dyDescent="0.2">
      <c r="A1134" s="477"/>
      <c r="B1134" s="135"/>
      <c r="C1134" s="136"/>
      <c r="D1134" s="137"/>
      <c r="E1134" s="138"/>
      <c r="F1134" s="137"/>
      <c r="G1134" s="127"/>
      <c r="H1134" s="143"/>
      <c r="I1134" s="143"/>
      <c r="K1134" s="6"/>
      <c r="L1134" s="6"/>
    </row>
    <row r="1135" spans="1:12" x14ac:dyDescent="0.2">
      <c r="A1135" s="477"/>
      <c r="B1135" s="135"/>
      <c r="C1135" s="136"/>
      <c r="D1135" s="137"/>
      <c r="E1135" s="138"/>
      <c r="F1135" s="137"/>
      <c r="G1135" s="127"/>
      <c r="H1135" s="143"/>
      <c r="I1135" s="143"/>
      <c r="K1135" s="6"/>
      <c r="L1135" s="6"/>
    </row>
    <row r="1136" spans="1:12" x14ac:dyDescent="0.2">
      <c r="A1136" s="477"/>
      <c r="B1136" s="135"/>
      <c r="C1136" s="136"/>
      <c r="D1136" s="137"/>
      <c r="E1136" s="138"/>
      <c r="F1136" s="137"/>
      <c r="G1136" s="127"/>
      <c r="H1136" s="143"/>
      <c r="I1136" s="143"/>
      <c r="K1136" s="6"/>
      <c r="L1136" s="6"/>
    </row>
    <row r="1137" spans="1:12" x14ac:dyDescent="0.2">
      <c r="A1137" s="477"/>
      <c r="B1137" s="135"/>
      <c r="C1137" s="136"/>
      <c r="D1137" s="137"/>
      <c r="E1137" s="138"/>
      <c r="F1137" s="137"/>
      <c r="G1137" s="127"/>
      <c r="H1137" s="143"/>
      <c r="I1137" s="143"/>
      <c r="K1137" s="6"/>
      <c r="L1137" s="6"/>
    </row>
    <row r="1138" spans="1:12" x14ac:dyDescent="0.2">
      <c r="A1138" s="477"/>
      <c r="B1138" s="135"/>
      <c r="C1138" s="136"/>
      <c r="D1138" s="137"/>
      <c r="E1138" s="138"/>
      <c r="F1138" s="137"/>
      <c r="G1138" s="127"/>
      <c r="H1138" s="143"/>
      <c r="I1138" s="143"/>
      <c r="K1138" s="6"/>
      <c r="L1138" s="6"/>
    </row>
    <row r="1139" spans="1:12" x14ac:dyDescent="0.2">
      <c r="A1139" s="477"/>
      <c r="B1139" s="135"/>
      <c r="C1139" s="136"/>
      <c r="D1139" s="137"/>
      <c r="E1139" s="138"/>
      <c r="F1139" s="137"/>
      <c r="G1139" s="127"/>
      <c r="H1139" s="143"/>
      <c r="I1139" s="143"/>
      <c r="K1139" s="6"/>
      <c r="L1139" s="6"/>
    </row>
    <row r="1140" spans="1:12" x14ac:dyDescent="0.2">
      <c r="A1140" s="477"/>
      <c r="B1140" s="135"/>
      <c r="C1140" s="136"/>
      <c r="D1140" s="137"/>
      <c r="E1140" s="138"/>
      <c r="F1140" s="137"/>
      <c r="G1140" s="127"/>
      <c r="H1140" s="143"/>
      <c r="I1140" s="143"/>
      <c r="K1140" s="6"/>
      <c r="L1140" s="6"/>
    </row>
    <row r="1141" spans="1:12" x14ac:dyDescent="0.2">
      <c r="A1141" s="477"/>
      <c r="B1141" s="135"/>
      <c r="C1141" s="136"/>
      <c r="D1141" s="137"/>
      <c r="E1141" s="138"/>
      <c r="F1141" s="137"/>
      <c r="G1141" s="127"/>
      <c r="H1141" s="143"/>
      <c r="I1141" s="143"/>
      <c r="K1141" s="6"/>
      <c r="L1141" s="6"/>
    </row>
    <row r="1142" spans="1:12" x14ac:dyDescent="0.2">
      <c r="A1142" s="477"/>
      <c r="B1142" s="135"/>
      <c r="C1142" s="136"/>
      <c r="D1142" s="137"/>
      <c r="E1142" s="138"/>
      <c r="F1142" s="137"/>
      <c r="G1142" s="127"/>
      <c r="H1142" s="143"/>
      <c r="I1142" s="143"/>
      <c r="K1142" s="6"/>
      <c r="L1142" s="6"/>
    </row>
    <row r="1143" spans="1:12" x14ac:dyDescent="0.2">
      <c r="A1143" s="477"/>
      <c r="B1143" s="135"/>
      <c r="C1143" s="136"/>
      <c r="D1143" s="137"/>
      <c r="E1143" s="138"/>
      <c r="F1143" s="137"/>
      <c r="G1143" s="127"/>
      <c r="H1143" s="143"/>
      <c r="I1143" s="143"/>
      <c r="K1143" s="6"/>
      <c r="L1143" s="6"/>
    </row>
    <row r="1144" spans="1:12" x14ac:dyDescent="0.2">
      <c r="A1144" s="477"/>
      <c r="B1144" s="135"/>
      <c r="C1144" s="136"/>
      <c r="D1144" s="137"/>
      <c r="E1144" s="138"/>
      <c r="F1144" s="137"/>
      <c r="G1144" s="127"/>
      <c r="H1144" s="143"/>
      <c r="I1144" s="143"/>
      <c r="K1144" s="6"/>
      <c r="L1144" s="6"/>
    </row>
    <row r="1145" spans="1:12" x14ac:dyDescent="0.2">
      <c r="A1145" s="477"/>
      <c r="B1145" s="135"/>
      <c r="C1145" s="136"/>
      <c r="D1145" s="137"/>
      <c r="E1145" s="138"/>
      <c r="F1145" s="137"/>
      <c r="G1145" s="127"/>
      <c r="H1145" s="143"/>
      <c r="I1145" s="143"/>
      <c r="K1145" s="6"/>
      <c r="L1145" s="6"/>
    </row>
    <row r="1146" spans="1:12" x14ac:dyDescent="0.2">
      <c r="A1146" s="477"/>
      <c r="B1146" s="135"/>
      <c r="C1146" s="136"/>
      <c r="D1146" s="137"/>
      <c r="E1146" s="138"/>
      <c r="F1146" s="137"/>
      <c r="G1146" s="127"/>
      <c r="H1146" s="143"/>
      <c r="I1146" s="143"/>
      <c r="K1146" s="6"/>
      <c r="L1146" s="6"/>
    </row>
    <row r="1147" spans="1:12" x14ac:dyDescent="0.2">
      <c r="A1147" s="477"/>
      <c r="B1147" s="135"/>
      <c r="C1147" s="136"/>
      <c r="D1147" s="137"/>
      <c r="E1147" s="138"/>
      <c r="F1147" s="137"/>
      <c r="G1147" s="127"/>
      <c r="H1147" s="143"/>
      <c r="I1147" s="143"/>
      <c r="K1147" s="6"/>
      <c r="L1147" s="6"/>
    </row>
    <row r="1148" spans="1:12" x14ac:dyDescent="0.2">
      <c r="A1148" s="477"/>
      <c r="B1148" s="135"/>
      <c r="C1148" s="136"/>
      <c r="D1148" s="137"/>
      <c r="E1148" s="138"/>
      <c r="F1148" s="137"/>
      <c r="G1148" s="127"/>
      <c r="H1148" s="143"/>
      <c r="I1148" s="143"/>
      <c r="K1148" s="6"/>
      <c r="L1148" s="6"/>
    </row>
    <row r="1149" spans="1:12" x14ac:dyDescent="0.2">
      <c r="A1149" s="477"/>
      <c r="B1149" s="135"/>
      <c r="C1149" s="136"/>
      <c r="D1149" s="137"/>
      <c r="E1149" s="138"/>
      <c r="F1149" s="137"/>
      <c r="G1149" s="127"/>
      <c r="H1149" s="143"/>
      <c r="I1149" s="143"/>
      <c r="K1149" s="6"/>
      <c r="L1149" s="6"/>
    </row>
    <row r="1150" spans="1:12" x14ac:dyDescent="0.2">
      <c r="A1150" s="477"/>
      <c r="B1150" s="135"/>
      <c r="C1150" s="136"/>
      <c r="D1150" s="137"/>
      <c r="E1150" s="138"/>
      <c r="F1150" s="137"/>
      <c r="G1150" s="127"/>
      <c r="H1150" s="143"/>
      <c r="I1150" s="143"/>
      <c r="K1150" s="6"/>
      <c r="L1150" s="6"/>
    </row>
    <row r="1151" spans="1:12" x14ac:dyDescent="0.2">
      <c r="A1151" s="477"/>
      <c r="B1151" s="135"/>
      <c r="C1151" s="136"/>
      <c r="D1151" s="137"/>
      <c r="E1151" s="138"/>
      <c r="F1151" s="137"/>
      <c r="G1151" s="127"/>
      <c r="H1151" s="143"/>
      <c r="I1151" s="143"/>
      <c r="K1151" s="6"/>
      <c r="L1151" s="6"/>
    </row>
    <row r="1152" spans="1:12" x14ac:dyDescent="0.2">
      <c r="A1152" s="477"/>
      <c r="B1152" s="135"/>
      <c r="C1152" s="136"/>
      <c r="D1152" s="137"/>
      <c r="E1152" s="138"/>
      <c r="F1152" s="137"/>
      <c r="G1152" s="127"/>
      <c r="H1152" s="143"/>
      <c r="I1152" s="143"/>
      <c r="K1152" s="6"/>
      <c r="L1152" s="6"/>
    </row>
    <row r="1153" spans="1:12" x14ac:dyDescent="0.2">
      <c r="A1153" s="477"/>
      <c r="B1153" s="135"/>
      <c r="C1153" s="136"/>
      <c r="D1153" s="137"/>
      <c r="E1153" s="138"/>
      <c r="F1153" s="137"/>
      <c r="G1153" s="127"/>
      <c r="H1153" s="143"/>
      <c r="I1153" s="143"/>
      <c r="K1153" s="6"/>
      <c r="L1153" s="6"/>
    </row>
    <row r="1154" spans="1:12" x14ac:dyDescent="0.2">
      <c r="A1154" s="477"/>
      <c r="B1154" s="135"/>
      <c r="C1154" s="136"/>
      <c r="D1154" s="137"/>
      <c r="E1154" s="138"/>
      <c r="F1154" s="137"/>
      <c r="G1154" s="127"/>
      <c r="H1154" s="143"/>
      <c r="I1154" s="143"/>
      <c r="K1154" s="6"/>
      <c r="L1154" s="6"/>
    </row>
    <row r="1155" spans="1:12" x14ac:dyDescent="0.2">
      <c r="A1155" s="477"/>
      <c r="B1155" s="135"/>
      <c r="C1155" s="136"/>
      <c r="D1155" s="137"/>
      <c r="E1155" s="138"/>
      <c r="F1155" s="137"/>
      <c r="G1155" s="127"/>
      <c r="H1155" s="143"/>
      <c r="I1155" s="143"/>
      <c r="K1155" s="6"/>
      <c r="L1155" s="6"/>
    </row>
    <row r="1156" spans="1:12" x14ac:dyDescent="0.2">
      <c r="A1156" s="477"/>
      <c r="B1156" s="135"/>
      <c r="C1156" s="136"/>
      <c r="D1156" s="137"/>
      <c r="E1156" s="138"/>
      <c r="F1156" s="137"/>
      <c r="G1156" s="127"/>
      <c r="H1156" s="143"/>
      <c r="I1156" s="143"/>
      <c r="K1156" s="6"/>
      <c r="L1156" s="6"/>
    </row>
    <row r="1157" spans="1:12" x14ac:dyDescent="0.2">
      <c r="A1157" s="477"/>
      <c r="B1157" s="135"/>
      <c r="C1157" s="136"/>
      <c r="D1157" s="137"/>
      <c r="E1157" s="138"/>
      <c r="F1157" s="137"/>
      <c r="G1157" s="127"/>
      <c r="H1157" s="143"/>
      <c r="I1157" s="143"/>
      <c r="K1157" s="6"/>
      <c r="L1157" s="6"/>
    </row>
    <row r="1158" spans="1:12" x14ac:dyDescent="0.2">
      <c r="A1158" s="477"/>
      <c r="B1158" s="135"/>
      <c r="C1158" s="136"/>
      <c r="D1158" s="137"/>
      <c r="E1158" s="138"/>
      <c r="F1158" s="137"/>
      <c r="G1158" s="127"/>
      <c r="H1158" s="143"/>
      <c r="I1158" s="143"/>
      <c r="K1158" s="6"/>
      <c r="L1158" s="6"/>
    </row>
    <row r="1159" spans="1:12" x14ac:dyDescent="0.2">
      <c r="A1159" s="477"/>
      <c r="B1159" s="135"/>
      <c r="C1159" s="136"/>
      <c r="D1159" s="137"/>
      <c r="E1159" s="138"/>
      <c r="F1159" s="137"/>
      <c r="G1159" s="127"/>
      <c r="H1159" s="143"/>
      <c r="I1159" s="143"/>
      <c r="K1159" s="6"/>
      <c r="L1159" s="6"/>
    </row>
    <row r="1160" spans="1:12" x14ac:dyDescent="0.2">
      <c r="A1160" s="477"/>
      <c r="B1160" s="135"/>
      <c r="C1160" s="136"/>
      <c r="D1160" s="137"/>
      <c r="E1160" s="138"/>
      <c r="F1160" s="137"/>
      <c r="G1160" s="127"/>
      <c r="H1160" s="143"/>
      <c r="I1160" s="143"/>
      <c r="K1160" s="6"/>
      <c r="L1160" s="6"/>
    </row>
    <row r="1161" spans="1:12" x14ac:dyDescent="0.2">
      <c r="A1161" s="477"/>
      <c r="B1161" s="135"/>
      <c r="C1161" s="136"/>
      <c r="D1161" s="137"/>
      <c r="E1161" s="138"/>
      <c r="F1161" s="137"/>
      <c r="G1161" s="127"/>
      <c r="H1161" s="143"/>
      <c r="I1161" s="143"/>
      <c r="K1161" s="6"/>
      <c r="L1161" s="6"/>
    </row>
    <row r="1162" spans="1:12" x14ac:dyDescent="0.2">
      <c r="A1162" s="477"/>
      <c r="B1162" s="135"/>
      <c r="C1162" s="136"/>
      <c r="D1162" s="137"/>
      <c r="E1162" s="138"/>
      <c r="F1162" s="137"/>
      <c r="G1162" s="127"/>
      <c r="H1162" s="143"/>
      <c r="I1162" s="143"/>
      <c r="K1162" s="6"/>
      <c r="L1162" s="6"/>
    </row>
    <row r="1163" spans="1:12" x14ac:dyDescent="0.2">
      <c r="A1163" s="477"/>
      <c r="B1163" s="135"/>
      <c r="C1163" s="136"/>
      <c r="D1163" s="137"/>
      <c r="E1163" s="138"/>
      <c r="F1163" s="137"/>
      <c r="G1163" s="127"/>
      <c r="H1163" s="143"/>
      <c r="I1163" s="143"/>
      <c r="K1163" s="6"/>
      <c r="L1163" s="6"/>
    </row>
    <row r="1164" spans="1:12" x14ac:dyDescent="0.2">
      <c r="A1164" s="477"/>
      <c r="B1164" s="135"/>
      <c r="C1164" s="136"/>
      <c r="D1164" s="137"/>
      <c r="E1164" s="138"/>
      <c r="F1164" s="137"/>
      <c r="G1164" s="127"/>
      <c r="H1164" s="143"/>
      <c r="I1164" s="143"/>
      <c r="K1164" s="6"/>
      <c r="L1164" s="6"/>
    </row>
    <row r="1165" spans="1:12" x14ac:dyDescent="0.2">
      <c r="A1165" s="477"/>
      <c r="B1165" s="135"/>
      <c r="C1165" s="136"/>
      <c r="D1165" s="137"/>
      <c r="E1165" s="138"/>
      <c r="F1165" s="137"/>
      <c r="G1165" s="127"/>
      <c r="H1165" s="143"/>
      <c r="I1165" s="143"/>
      <c r="K1165" s="6"/>
      <c r="L1165" s="6"/>
    </row>
    <row r="1166" spans="1:12" x14ac:dyDescent="0.2">
      <c r="A1166" s="477"/>
      <c r="B1166" s="135"/>
      <c r="C1166" s="136"/>
      <c r="D1166" s="137"/>
      <c r="E1166" s="138"/>
      <c r="F1166" s="137"/>
      <c r="G1166" s="127"/>
      <c r="H1166" s="143"/>
      <c r="I1166" s="143"/>
      <c r="K1166" s="6"/>
      <c r="L1166" s="6"/>
    </row>
    <row r="1167" spans="1:12" x14ac:dyDescent="0.2">
      <c r="A1167" s="477"/>
      <c r="B1167" s="135"/>
      <c r="C1167" s="136"/>
      <c r="D1167" s="137"/>
      <c r="E1167" s="138"/>
      <c r="F1167" s="137"/>
      <c r="G1167" s="127"/>
      <c r="H1167" s="143"/>
      <c r="I1167" s="143"/>
      <c r="K1167" s="6"/>
      <c r="L1167" s="6"/>
    </row>
    <row r="1168" spans="1:12" x14ac:dyDescent="0.2">
      <c r="A1168" s="477"/>
      <c r="B1168" s="135"/>
      <c r="C1168" s="136"/>
      <c r="D1168" s="137"/>
      <c r="E1168" s="138"/>
      <c r="F1168" s="137"/>
      <c r="G1168" s="127"/>
      <c r="H1168" s="143"/>
      <c r="I1168" s="143"/>
      <c r="K1168" s="6"/>
      <c r="L1168" s="6"/>
    </row>
    <row r="1169" spans="1:12" x14ac:dyDescent="0.2">
      <c r="A1169" s="477"/>
      <c r="B1169" s="135"/>
      <c r="C1169" s="136"/>
      <c r="D1169" s="137"/>
      <c r="E1169" s="138"/>
      <c r="F1169" s="137"/>
      <c r="G1169" s="127"/>
      <c r="H1169" s="143"/>
      <c r="I1169" s="143"/>
      <c r="K1169" s="6"/>
      <c r="L1169" s="6"/>
    </row>
    <row r="1170" spans="1:12" x14ac:dyDescent="0.2">
      <c r="A1170" s="477"/>
      <c r="B1170" s="135"/>
      <c r="C1170" s="136"/>
      <c r="D1170" s="137"/>
      <c r="E1170" s="138"/>
      <c r="F1170" s="137"/>
      <c r="G1170" s="127"/>
      <c r="H1170" s="143"/>
      <c r="I1170" s="143"/>
      <c r="K1170" s="6"/>
      <c r="L1170" s="6"/>
    </row>
    <row r="1171" spans="1:12" x14ac:dyDescent="0.2">
      <c r="A1171" s="477"/>
      <c r="B1171" s="135"/>
      <c r="C1171" s="136"/>
      <c r="D1171" s="137"/>
      <c r="E1171" s="138"/>
      <c r="F1171" s="137"/>
      <c r="G1171" s="127"/>
      <c r="H1171" s="143"/>
      <c r="I1171" s="143"/>
      <c r="K1171" s="6"/>
      <c r="L1171" s="6"/>
    </row>
    <row r="1172" spans="1:12" x14ac:dyDescent="0.2">
      <c r="A1172" s="477"/>
      <c r="B1172" s="135"/>
      <c r="C1172" s="136"/>
      <c r="D1172" s="137"/>
      <c r="E1172" s="138"/>
      <c r="F1172" s="137"/>
      <c r="G1172" s="127"/>
      <c r="H1172" s="143"/>
      <c r="I1172" s="143"/>
      <c r="K1172" s="6"/>
      <c r="L1172" s="6"/>
    </row>
    <row r="1173" spans="1:12" x14ac:dyDescent="0.2">
      <c r="A1173" s="477"/>
      <c r="B1173" s="135"/>
      <c r="C1173" s="136"/>
      <c r="D1173" s="137"/>
      <c r="E1173" s="138"/>
      <c r="F1173" s="137"/>
      <c r="G1173" s="127"/>
      <c r="H1173" s="143"/>
      <c r="I1173" s="143"/>
      <c r="K1173" s="6"/>
      <c r="L1173" s="6"/>
    </row>
    <row r="1174" spans="1:12" x14ac:dyDescent="0.2">
      <c r="A1174" s="477"/>
      <c r="B1174" s="135"/>
      <c r="C1174" s="136"/>
      <c r="D1174" s="137"/>
      <c r="E1174" s="138"/>
      <c r="F1174" s="137"/>
      <c r="G1174" s="127"/>
      <c r="H1174" s="143"/>
      <c r="I1174" s="143"/>
      <c r="K1174" s="6"/>
      <c r="L1174" s="6"/>
    </row>
    <row r="1175" spans="1:12" x14ac:dyDescent="0.2">
      <c r="A1175" s="477"/>
      <c r="B1175" s="135"/>
      <c r="C1175" s="136"/>
      <c r="D1175" s="137"/>
      <c r="E1175" s="138"/>
      <c r="F1175" s="137"/>
      <c r="G1175" s="127"/>
      <c r="H1175" s="143"/>
      <c r="I1175" s="143"/>
      <c r="K1175" s="6"/>
      <c r="L1175" s="6"/>
    </row>
    <row r="1176" spans="1:12" x14ac:dyDescent="0.2">
      <c r="A1176" s="477"/>
      <c r="B1176" s="135"/>
      <c r="C1176" s="136"/>
      <c r="D1176" s="137"/>
      <c r="E1176" s="138"/>
      <c r="F1176" s="137"/>
      <c r="G1176" s="127"/>
      <c r="H1176" s="143"/>
      <c r="I1176" s="143"/>
      <c r="K1176" s="6"/>
      <c r="L1176" s="6"/>
    </row>
    <row r="1177" spans="1:12" x14ac:dyDescent="0.2">
      <c r="A1177" s="477"/>
      <c r="B1177" s="135"/>
      <c r="C1177" s="136"/>
      <c r="D1177" s="137"/>
      <c r="E1177" s="138"/>
      <c r="F1177" s="137"/>
      <c r="G1177" s="127"/>
      <c r="H1177" s="143"/>
      <c r="I1177" s="143"/>
      <c r="K1177" s="6"/>
      <c r="L1177" s="6"/>
    </row>
    <row r="1178" spans="1:12" x14ac:dyDescent="0.2">
      <c r="A1178" s="477"/>
      <c r="B1178" s="135"/>
      <c r="C1178" s="136"/>
      <c r="D1178" s="137"/>
      <c r="E1178" s="138"/>
      <c r="F1178" s="137"/>
      <c r="G1178" s="127"/>
      <c r="H1178" s="143"/>
      <c r="I1178" s="143"/>
      <c r="K1178" s="6"/>
      <c r="L1178" s="6"/>
    </row>
    <row r="1179" spans="1:12" x14ac:dyDescent="0.2">
      <c r="A1179" s="477"/>
      <c r="B1179" s="135"/>
      <c r="C1179" s="136"/>
      <c r="D1179" s="137"/>
      <c r="E1179" s="138"/>
      <c r="F1179" s="137"/>
      <c r="G1179" s="127"/>
      <c r="H1179" s="143"/>
      <c r="I1179" s="143"/>
      <c r="K1179" s="6"/>
      <c r="L1179" s="6"/>
    </row>
    <row r="1180" spans="1:12" x14ac:dyDescent="0.2">
      <c r="A1180" s="477"/>
      <c r="B1180" s="135"/>
      <c r="C1180" s="136"/>
      <c r="D1180" s="137"/>
      <c r="E1180" s="138"/>
      <c r="F1180" s="137"/>
      <c r="G1180" s="127"/>
      <c r="H1180" s="143"/>
      <c r="I1180" s="143"/>
      <c r="K1180" s="6"/>
      <c r="L1180" s="6"/>
    </row>
    <row r="1181" spans="1:12" x14ac:dyDescent="0.2">
      <c r="A1181" s="477"/>
      <c r="B1181" s="135"/>
      <c r="C1181" s="136"/>
      <c r="D1181" s="137"/>
      <c r="E1181" s="138"/>
      <c r="F1181" s="137"/>
      <c r="G1181" s="127"/>
      <c r="H1181" s="143"/>
      <c r="I1181" s="143"/>
      <c r="K1181" s="6"/>
      <c r="L1181" s="6"/>
    </row>
    <row r="1182" spans="1:12" x14ac:dyDescent="0.2">
      <c r="A1182" s="477"/>
      <c r="B1182" s="135"/>
      <c r="C1182" s="136"/>
      <c r="D1182" s="137"/>
      <c r="E1182" s="138"/>
      <c r="F1182" s="137"/>
      <c r="G1182" s="127"/>
      <c r="H1182" s="143"/>
      <c r="I1182" s="143"/>
      <c r="K1182" s="6"/>
      <c r="L1182" s="6"/>
    </row>
    <row r="1183" spans="1:12" x14ac:dyDescent="0.2">
      <c r="A1183" s="477"/>
      <c r="B1183" s="135"/>
      <c r="C1183" s="136"/>
      <c r="D1183" s="137"/>
      <c r="E1183" s="138"/>
      <c r="F1183" s="137"/>
      <c r="G1183" s="127"/>
      <c r="H1183" s="143"/>
      <c r="I1183" s="143"/>
      <c r="K1183" s="6"/>
      <c r="L1183" s="6"/>
    </row>
    <row r="1184" spans="1:12" x14ac:dyDescent="0.2">
      <c r="A1184" s="477"/>
      <c r="B1184" s="135"/>
      <c r="C1184" s="136"/>
      <c r="D1184" s="137"/>
      <c r="E1184" s="138"/>
      <c r="F1184" s="137"/>
      <c r="G1184" s="127"/>
      <c r="H1184" s="143"/>
      <c r="I1184" s="143"/>
      <c r="K1184" s="6"/>
      <c r="L1184" s="6"/>
    </row>
    <row r="1185" spans="1:12" x14ac:dyDescent="0.2">
      <c r="A1185" s="477"/>
      <c r="B1185" s="135"/>
      <c r="C1185" s="136"/>
      <c r="D1185" s="137"/>
      <c r="E1185" s="138"/>
      <c r="F1185" s="137"/>
      <c r="G1185" s="127"/>
      <c r="H1185" s="143"/>
      <c r="I1185" s="143"/>
      <c r="K1185" s="6"/>
      <c r="L1185" s="6"/>
    </row>
    <row r="1186" spans="1:12" x14ac:dyDescent="0.2">
      <c r="A1186" s="477"/>
      <c r="B1186" s="135"/>
      <c r="C1186" s="136"/>
      <c r="D1186" s="137"/>
      <c r="E1186" s="138"/>
      <c r="F1186" s="137"/>
      <c r="G1186" s="127"/>
      <c r="H1186" s="143"/>
      <c r="I1186" s="143"/>
      <c r="K1186" s="6"/>
      <c r="L1186" s="6"/>
    </row>
    <row r="1187" spans="1:12" x14ac:dyDescent="0.2">
      <c r="A1187" s="477"/>
      <c r="B1187" s="135"/>
      <c r="C1187" s="136"/>
      <c r="D1187" s="137"/>
      <c r="E1187" s="138"/>
      <c r="F1187" s="137"/>
      <c r="G1187" s="127"/>
      <c r="H1187" s="143"/>
      <c r="I1187" s="143"/>
      <c r="K1187" s="6"/>
      <c r="L1187" s="6"/>
    </row>
    <row r="1188" spans="1:12" x14ac:dyDescent="0.2">
      <c r="A1188" s="477"/>
      <c r="B1188" s="135"/>
      <c r="C1188" s="136"/>
      <c r="D1188" s="137"/>
      <c r="E1188" s="138"/>
      <c r="F1188" s="137"/>
      <c r="G1188" s="127"/>
      <c r="H1188" s="143"/>
      <c r="I1188" s="143"/>
      <c r="K1188" s="6"/>
      <c r="L1188" s="6"/>
    </row>
    <row r="1189" spans="1:12" x14ac:dyDescent="0.2">
      <c r="A1189" s="477"/>
      <c r="B1189" s="135"/>
      <c r="C1189" s="136"/>
      <c r="D1189" s="137"/>
      <c r="E1189" s="138"/>
      <c r="F1189" s="137"/>
      <c r="G1189" s="127"/>
      <c r="H1189" s="143"/>
      <c r="I1189" s="143"/>
      <c r="K1189" s="6"/>
      <c r="L1189" s="6"/>
    </row>
    <row r="1190" spans="1:12" x14ac:dyDescent="0.2">
      <c r="A1190" s="477"/>
      <c r="B1190" s="135"/>
      <c r="C1190" s="136"/>
      <c r="D1190" s="137"/>
      <c r="E1190" s="138"/>
      <c r="F1190" s="137"/>
      <c r="G1190" s="127"/>
      <c r="H1190" s="143"/>
      <c r="I1190" s="143"/>
      <c r="K1190" s="6"/>
      <c r="L1190" s="6"/>
    </row>
    <row r="1191" spans="1:12" x14ac:dyDescent="0.2">
      <c r="A1191" s="477"/>
      <c r="B1191" s="135"/>
      <c r="C1191" s="136"/>
      <c r="D1191" s="137"/>
      <c r="E1191" s="138"/>
      <c r="F1191" s="137"/>
      <c r="G1191" s="127"/>
      <c r="H1191" s="143"/>
      <c r="I1191" s="143"/>
      <c r="K1191" s="6"/>
      <c r="L1191" s="6"/>
    </row>
    <row r="1192" spans="1:12" x14ac:dyDescent="0.2">
      <c r="A1192" s="477"/>
      <c r="B1192" s="135"/>
      <c r="C1192" s="136"/>
      <c r="D1192" s="137"/>
      <c r="E1192" s="138"/>
      <c r="F1192" s="137"/>
      <c r="G1192" s="127"/>
      <c r="H1192" s="143"/>
      <c r="I1192" s="143"/>
      <c r="K1192" s="6"/>
      <c r="L1192" s="6"/>
    </row>
    <row r="1193" spans="1:12" x14ac:dyDescent="0.2">
      <c r="A1193" s="477"/>
      <c r="B1193" s="135"/>
      <c r="C1193" s="136"/>
      <c r="D1193" s="137"/>
      <c r="E1193" s="138"/>
      <c r="F1193" s="137"/>
      <c r="G1193" s="127"/>
      <c r="H1193" s="143"/>
      <c r="I1193" s="143"/>
      <c r="K1193" s="6"/>
      <c r="L1193" s="6"/>
    </row>
    <row r="1194" spans="1:12" x14ac:dyDescent="0.2">
      <c r="A1194" s="477"/>
      <c r="B1194" s="135"/>
      <c r="C1194" s="136"/>
      <c r="D1194" s="137"/>
      <c r="E1194" s="138"/>
      <c r="F1194" s="137"/>
      <c r="G1194" s="127"/>
      <c r="H1194" s="143"/>
      <c r="I1194" s="143"/>
      <c r="K1194" s="6"/>
      <c r="L1194" s="6"/>
    </row>
    <row r="1195" spans="1:12" x14ac:dyDescent="0.2">
      <c r="A1195" s="477"/>
      <c r="B1195" s="135"/>
      <c r="C1195" s="136"/>
      <c r="D1195" s="137"/>
      <c r="E1195" s="138"/>
      <c r="F1195" s="137"/>
      <c r="G1195" s="127"/>
      <c r="H1195" s="143"/>
      <c r="I1195" s="143"/>
      <c r="K1195" s="6"/>
      <c r="L1195" s="6"/>
    </row>
    <row r="1196" spans="1:12" x14ac:dyDescent="0.2">
      <c r="A1196" s="477"/>
      <c r="B1196" s="135"/>
      <c r="C1196" s="136"/>
      <c r="D1196" s="137"/>
      <c r="E1196" s="138"/>
      <c r="F1196" s="137"/>
      <c r="G1196" s="127"/>
      <c r="H1196" s="143"/>
      <c r="I1196" s="143"/>
      <c r="K1196" s="6"/>
      <c r="L1196" s="6"/>
    </row>
    <row r="1197" spans="1:12" x14ac:dyDescent="0.2">
      <c r="A1197" s="477"/>
      <c r="B1197" s="135"/>
      <c r="C1197" s="136"/>
      <c r="D1197" s="137"/>
      <c r="E1197" s="138"/>
      <c r="F1197" s="137"/>
      <c r="G1197" s="127"/>
      <c r="H1197" s="143"/>
      <c r="I1197" s="143"/>
      <c r="K1197" s="6"/>
      <c r="L1197" s="6"/>
    </row>
    <row r="1198" spans="1:12" x14ac:dyDescent="0.2">
      <c r="A1198" s="477"/>
      <c r="B1198" s="135"/>
      <c r="C1198" s="136"/>
      <c r="D1198" s="137"/>
      <c r="E1198" s="138"/>
      <c r="F1198" s="137"/>
      <c r="G1198" s="127"/>
      <c r="H1198" s="143"/>
      <c r="I1198" s="143"/>
      <c r="K1198" s="6"/>
      <c r="L1198" s="6"/>
    </row>
    <row r="1199" spans="1:12" x14ac:dyDescent="0.2">
      <c r="A1199" s="477"/>
      <c r="B1199" s="135"/>
      <c r="C1199" s="136"/>
      <c r="D1199" s="137"/>
      <c r="E1199" s="138"/>
      <c r="F1199" s="137"/>
      <c r="G1199" s="127"/>
      <c r="H1199" s="143"/>
      <c r="I1199" s="143"/>
      <c r="K1199" s="6"/>
      <c r="L1199" s="6"/>
    </row>
    <row r="1200" spans="1:12" x14ac:dyDescent="0.2">
      <c r="A1200" s="477"/>
      <c r="B1200" s="135"/>
      <c r="C1200" s="136"/>
      <c r="D1200" s="137"/>
      <c r="E1200" s="138"/>
      <c r="F1200" s="137"/>
      <c r="G1200" s="127"/>
      <c r="H1200" s="143"/>
      <c r="I1200" s="143"/>
      <c r="K1200" s="6"/>
      <c r="L1200" s="6"/>
    </row>
    <row r="1201" spans="1:12" x14ac:dyDescent="0.2">
      <c r="A1201" s="477"/>
      <c r="B1201" s="135"/>
      <c r="C1201" s="136"/>
      <c r="D1201" s="137"/>
      <c r="E1201" s="138"/>
      <c r="F1201" s="137"/>
      <c r="G1201" s="127"/>
      <c r="H1201" s="143"/>
      <c r="I1201" s="143"/>
      <c r="K1201" s="6"/>
      <c r="L1201" s="6"/>
    </row>
    <row r="1202" spans="1:12" x14ac:dyDescent="0.2">
      <c r="A1202" s="477"/>
      <c r="B1202" s="135"/>
      <c r="C1202" s="136"/>
      <c r="D1202" s="137"/>
      <c r="E1202" s="138"/>
      <c r="F1202" s="137"/>
      <c r="G1202" s="127"/>
      <c r="H1202" s="143"/>
      <c r="I1202" s="143"/>
      <c r="K1202" s="6"/>
      <c r="L1202" s="6"/>
    </row>
    <row r="1203" spans="1:12" x14ac:dyDescent="0.2">
      <c r="A1203" s="477"/>
      <c r="B1203" s="135"/>
      <c r="C1203" s="136"/>
      <c r="D1203" s="137"/>
      <c r="E1203" s="138"/>
      <c r="F1203" s="137"/>
      <c r="G1203" s="127"/>
      <c r="H1203" s="143"/>
      <c r="I1203" s="143"/>
      <c r="K1203" s="6"/>
      <c r="L1203" s="6"/>
    </row>
    <row r="1204" spans="1:12" x14ac:dyDescent="0.2">
      <c r="A1204" s="477"/>
      <c r="B1204" s="135"/>
      <c r="C1204" s="136"/>
      <c r="D1204" s="137"/>
      <c r="E1204" s="138"/>
      <c r="F1204" s="137"/>
      <c r="G1204" s="127"/>
      <c r="H1204" s="143"/>
      <c r="I1204" s="143"/>
      <c r="K1204" s="6"/>
      <c r="L1204" s="6"/>
    </row>
    <row r="1205" spans="1:12" x14ac:dyDescent="0.2">
      <c r="A1205" s="477"/>
      <c r="B1205" s="135"/>
      <c r="C1205" s="136"/>
      <c r="D1205" s="137"/>
      <c r="E1205" s="138"/>
      <c r="F1205" s="137"/>
      <c r="G1205" s="127"/>
      <c r="H1205" s="143"/>
      <c r="I1205" s="143"/>
      <c r="K1205" s="6"/>
      <c r="L1205" s="6"/>
    </row>
    <row r="1206" spans="1:12" x14ac:dyDescent="0.2">
      <c r="A1206" s="477"/>
      <c r="B1206" s="135"/>
      <c r="C1206" s="136"/>
      <c r="D1206" s="137"/>
      <c r="E1206" s="138"/>
      <c r="F1206" s="137"/>
      <c r="G1206" s="127"/>
      <c r="H1206" s="143"/>
      <c r="I1206" s="143"/>
      <c r="K1206" s="6"/>
      <c r="L1206" s="6"/>
    </row>
    <row r="1207" spans="1:12" x14ac:dyDescent="0.2">
      <c r="A1207" s="477"/>
      <c r="B1207" s="135"/>
      <c r="C1207" s="136"/>
      <c r="D1207" s="137"/>
      <c r="E1207" s="138"/>
      <c r="F1207" s="137"/>
      <c r="G1207" s="127"/>
      <c r="H1207" s="143"/>
      <c r="I1207" s="143"/>
      <c r="K1207" s="6"/>
      <c r="L1207" s="6"/>
    </row>
    <row r="1208" spans="1:12" x14ac:dyDescent="0.2">
      <c r="A1208" s="477"/>
      <c r="B1208" s="135"/>
      <c r="C1208" s="136"/>
      <c r="D1208" s="137"/>
      <c r="E1208" s="138"/>
      <c r="F1208" s="137"/>
      <c r="G1208" s="127"/>
      <c r="H1208" s="143"/>
      <c r="I1208" s="143"/>
      <c r="K1208" s="6"/>
      <c r="L1208" s="6"/>
    </row>
    <row r="1209" spans="1:12" x14ac:dyDescent="0.2">
      <c r="A1209" s="477"/>
      <c r="B1209" s="135"/>
      <c r="C1209" s="136"/>
      <c r="D1209" s="137"/>
      <c r="E1209" s="138"/>
      <c r="F1209" s="137"/>
      <c r="G1209" s="127"/>
      <c r="H1209" s="143"/>
      <c r="I1209" s="143"/>
      <c r="K1209" s="6"/>
      <c r="L1209" s="6"/>
    </row>
    <row r="1210" spans="1:12" x14ac:dyDescent="0.2">
      <c r="A1210" s="477"/>
      <c r="B1210" s="135"/>
      <c r="C1210" s="136"/>
      <c r="D1210" s="137"/>
      <c r="E1210" s="138"/>
      <c r="F1210" s="137"/>
      <c r="G1210" s="127"/>
      <c r="H1210" s="143"/>
      <c r="I1210" s="143"/>
      <c r="K1210" s="6"/>
      <c r="L1210" s="6"/>
    </row>
    <row r="1211" spans="1:12" x14ac:dyDescent="0.2">
      <c r="A1211" s="477"/>
      <c r="B1211" s="135"/>
      <c r="C1211" s="136"/>
      <c r="D1211" s="137"/>
      <c r="E1211" s="138"/>
      <c r="F1211" s="137"/>
      <c r="G1211" s="127"/>
      <c r="H1211" s="143"/>
      <c r="I1211" s="143"/>
      <c r="K1211" s="6"/>
      <c r="L1211" s="6"/>
    </row>
    <row r="1212" spans="1:12" x14ac:dyDescent="0.2">
      <c r="A1212" s="477"/>
      <c r="B1212" s="135"/>
      <c r="C1212" s="136"/>
      <c r="D1212" s="137"/>
      <c r="E1212" s="138"/>
      <c r="F1212" s="137"/>
      <c r="G1212" s="127"/>
      <c r="H1212" s="143"/>
      <c r="I1212" s="143"/>
      <c r="K1212" s="6"/>
      <c r="L1212" s="6"/>
    </row>
    <row r="1213" spans="1:12" x14ac:dyDescent="0.2">
      <c r="A1213" s="477"/>
      <c r="B1213" s="135"/>
      <c r="C1213" s="136"/>
      <c r="D1213" s="137"/>
      <c r="E1213" s="138"/>
      <c r="F1213" s="137"/>
      <c r="G1213" s="127"/>
      <c r="H1213" s="143"/>
      <c r="I1213" s="143"/>
      <c r="K1213" s="6"/>
      <c r="L1213" s="6"/>
    </row>
    <row r="1214" spans="1:12" x14ac:dyDescent="0.2">
      <c r="A1214" s="477"/>
      <c r="B1214" s="135"/>
      <c r="C1214" s="136"/>
      <c r="D1214" s="137"/>
      <c r="E1214" s="138"/>
      <c r="F1214" s="137"/>
      <c r="G1214" s="127"/>
      <c r="H1214" s="143"/>
      <c r="I1214" s="143"/>
      <c r="K1214" s="6"/>
      <c r="L1214" s="6"/>
    </row>
    <row r="1215" spans="1:12" x14ac:dyDescent="0.2">
      <c r="A1215" s="477"/>
      <c r="B1215" s="135"/>
      <c r="C1215" s="136"/>
      <c r="D1215" s="137"/>
      <c r="E1215" s="138"/>
      <c r="F1215" s="137"/>
      <c r="G1215" s="127"/>
      <c r="H1215" s="143"/>
      <c r="I1215" s="143"/>
      <c r="K1215" s="6"/>
      <c r="L1215" s="6"/>
    </row>
    <row r="1216" spans="1:12" x14ac:dyDescent="0.2">
      <c r="A1216" s="477"/>
      <c r="B1216" s="135"/>
      <c r="C1216" s="136"/>
      <c r="D1216" s="137"/>
      <c r="E1216" s="138"/>
      <c r="F1216" s="137"/>
      <c r="G1216" s="127"/>
      <c r="H1216" s="143"/>
      <c r="I1216" s="143"/>
      <c r="K1216" s="6"/>
      <c r="L1216" s="6"/>
    </row>
    <row r="1217" spans="1:12" x14ac:dyDescent="0.2">
      <c r="A1217" s="477"/>
      <c r="B1217" s="135"/>
      <c r="C1217" s="136"/>
      <c r="D1217" s="137"/>
      <c r="E1217" s="138"/>
      <c r="F1217" s="137"/>
      <c r="G1217" s="127"/>
      <c r="H1217" s="143"/>
      <c r="I1217" s="143"/>
      <c r="K1217" s="6"/>
      <c r="L1217" s="6"/>
    </row>
    <row r="1218" spans="1:12" x14ac:dyDescent="0.2">
      <c r="A1218" s="477"/>
      <c r="B1218" s="135"/>
      <c r="C1218" s="136"/>
      <c r="D1218" s="137"/>
      <c r="E1218" s="138"/>
      <c r="F1218" s="137"/>
      <c r="G1218" s="127"/>
      <c r="H1218" s="143"/>
      <c r="I1218" s="143"/>
      <c r="K1218" s="6"/>
      <c r="L1218" s="6"/>
    </row>
    <row r="1219" spans="1:12" x14ac:dyDescent="0.2">
      <c r="A1219" s="477"/>
      <c r="B1219" s="135"/>
      <c r="C1219" s="136"/>
      <c r="D1219" s="137"/>
      <c r="E1219" s="138"/>
      <c r="F1219" s="137"/>
      <c r="G1219" s="127"/>
      <c r="H1219" s="143"/>
      <c r="I1219" s="143"/>
      <c r="K1219" s="6"/>
      <c r="L1219" s="6"/>
    </row>
    <row r="1220" spans="1:12" x14ac:dyDescent="0.2">
      <c r="A1220" s="477"/>
      <c r="B1220" s="135"/>
      <c r="C1220" s="136"/>
      <c r="D1220" s="137"/>
      <c r="E1220" s="138"/>
      <c r="F1220" s="137"/>
      <c r="G1220" s="127"/>
      <c r="H1220" s="143"/>
      <c r="I1220" s="143"/>
      <c r="K1220" s="6"/>
      <c r="L1220" s="6"/>
    </row>
    <row r="1221" spans="1:12" x14ac:dyDescent="0.2">
      <c r="A1221" s="477"/>
      <c r="B1221" s="135"/>
      <c r="C1221" s="136"/>
      <c r="D1221" s="137"/>
      <c r="E1221" s="138"/>
      <c r="F1221" s="137"/>
      <c r="G1221" s="127"/>
      <c r="H1221" s="143"/>
      <c r="I1221" s="143"/>
      <c r="K1221" s="6"/>
      <c r="L1221" s="6"/>
    </row>
    <row r="1222" spans="1:12" x14ac:dyDescent="0.2">
      <c r="A1222" s="477"/>
      <c r="B1222" s="135"/>
      <c r="C1222" s="136"/>
      <c r="D1222" s="137"/>
      <c r="E1222" s="138"/>
      <c r="F1222" s="137"/>
      <c r="G1222" s="127"/>
      <c r="H1222" s="143"/>
      <c r="I1222" s="143"/>
      <c r="K1222" s="6"/>
      <c r="L1222" s="6"/>
    </row>
    <row r="1223" spans="1:12" x14ac:dyDescent="0.2">
      <c r="A1223" s="477"/>
      <c r="B1223" s="135"/>
      <c r="C1223" s="136"/>
      <c r="D1223" s="137"/>
      <c r="E1223" s="138"/>
      <c r="F1223" s="137"/>
      <c r="G1223" s="127"/>
      <c r="H1223" s="143"/>
      <c r="I1223" s="143"/>
      <c r="K1223" s="6"/>
      <c r="L1223" s="6"/>
    </row>
    <row r="1224" spans="1:12" x14ac:dyDescent="0.2">
      <c r="A1224" s="477"/>
      <c r="B1224" s="135"/>
      <c r="C1224" s="136"/>
      <c r="D1224" s="137"/>
      <c r="E1224" s="138"/>
      <c r="F1224" s="137"/>
      <c r="G1224" s="127"/>
      <c r="H1224" s="143"/>
      <c r="I1224" s="143"/>
      <c r="K1224" s="6"/>
      <c r="L1224" s="6"/>
    </row>
    <row r="1225" spans="1:12" x14ac:dyDescent="0.2">
      <c r="A1225" s="477"/>
      <c r="B1225" s="135"/>
      <c r="C1225" s="136"/>
      <c r="D1225" s="137"/>
      <c r="E1225" s="138"/>
      <c r="F1225" s="137"/>
      <c r="G1225" s="127"/>
      <c r="H1225" s="143"/>
      <c r="I1225" s="143"/>
      <c r="K1225" s="6"/>
      <c r="L1225" s="6"/>
    </row>
    <row r="1226" spans="1:12" x14ac:dyDescent="0.2">
      <c r="A1226" s="477"/>
      <c r="B1226" s="135"/>
      <c r="C1226" s="136"/>
      <c r="D1226" s="137"/>
      <c r="E1226" s="138"/>
      <c r="F1226" s="137"/>
      <c r="G1226" s="127"/>
      <c r="H1226" s="143"/>
      <c r="I1226" s="143"/>
      <c r="K1226" s="6"/>
      <c r="L1226" s="6"/>
    </row>
    <row r="1227" spans="1:12" x14ac:dyDescent="0.2">
      <c r="A1227" s="477"/>
      <c r="B1227" s="135"/>
      <c r="C1227" s="136"/>
      <c r="D1227" s="137"/>
      <c r="E1227" s="138"/>
      <c r="F1227" s="137"/>
      <c r="G1227" s="127"/>
      <c r="H1227" s="143"/>
      <c r="I1227" s="143"/>
      <c r="K1227" s="6"/>
      <c r="L1227" s="6"/>
    </row>
    <row r="1228" spans="1:12" x14ac:dyDescent="0.2">
      <c r="A1228" s="477"/>
      <c r="B1228" s="135"/>
      <c r="C1228" s="136"/>
      <c r="D1228" s="137"/>
      <c r="E1228" s="138"/>
      <c r="F1228" s="137"/>
      <c r="G1228" s="127"/>
      <c r="H1228" s="143"/>
      <c r="I1228" s="143"/>
      <c r="K1228" s="6"/>
      <c r="L1228" s="6"/>
    </row>
    <row r="1229" spans="1:12" x14ac:dyDescent="0.2">
      <c r="A1229" s="477"/>
      <c r="B1229" s="135"/>
      <c r="C1229" s="136"/>
      <c r="D1229" s="137"/>
      <c r="E1229" s="138"/>
      <c r="F1229" s="137"/>
      <c r="G1229" s="127"/>
      <c r="H1229" s="143"/>
      <c r="I1229" s="143"/>
      <c r="K1229" s="6"/>
      <c r="L1229" s="6"/>
    </row>
    <row r="1230" spans="1:12" x14ac:dyDescent="0.2">
      <c r="A1230" s="477"/>
      <c r="B1230" s="135"/>
      <c r="C1230" s="136"/>
      <c r="D1230" s="137"/>
      <c r="E1230" s="138"/>
      <c r="F1230" s="137"/>
      <c r="G1230" s="127"/>
      <c r="H1230" s="143"/>
      <c r="I1230" s="143"/>
      <c r="K1230" s="6"/>
      <c r="L1230" s="6"/>
    </row>
    <row r="1231" spans="1:12" x14ac:dyDescent="0.2">
      <c r="A1231" s="477"/>
      <c r="B1231" s="135"/>
      <c r="C1231" s="136"/>
      <c r="D1231" s="137"/>
      <c r="E1231" s="138"/>
      <c r="F1231" s="137"/>
      <c r="G1231" s="127"/>
      <c r="H1231" s="143"/>
      <c r="I1231" s="143"/>
      <c r="K1231" s="6"/>
      <c r="L1231" s="6"/>
    </row>
    <row r="1232" spans="1:12" x14ac:dyDescent="0.2">
      <c r="A1232" s="477"/>
      <c r="B1232" s="135"/>
      <c r="C1232" s="136"/>
      <c r="D1232" s="137"/>
      <c r="E1232" s="138"/>
      <c r="F1232" s="137"/>
      <c r="G1232" s="127"/>
      <c r="H1232" s="143"/>
      <c r="I1232" s="143"/>
      <c r="K1232" s="6"/>
      <c r="L1232" s="6"/>
    </row>
    <row r="1233" spans="1:12" x14ac:dyDescent="0.2">
      <c r="A1233" s="477"/>
      <c r="B1233" s="135"/>
      <c r="C1233" s="136"/>
      <c r="D1233" s="137"/>
      <c r="E1233" s="138"/>
      <c r="F1233" s="137"/>
      <c r="G1233" s="127"/>
      <c r="H1233" s="143"/>
      <c r="I1233" s="143"/>
      <c r="K1233" s="6"/>
      <c r="L1233" s="6"/>
    </row>
    <row r="1234" spans="1:12" x14ac:dyDescent="0.2">
      <c r="A1234" s="477"/>
      <c r="B1234" s="135"/>
      <c r="C1234" s="136"/>
      <c r="D1234" s="137"/>
      <c r="E1234" s="138"/>
      <c r="F1234" s="137"/>
      <c r="G1234" s="127"/>
      <c r="H1234" s="143"/>
      <c r="I1234" s="143"/>
      <c r="K1234" s="6"/>
      <c r="L1234" s="6"/>
    </row>
    <row r="1235" spans="1:12" x14ac:dyDescent="0.2">
      <c r="A1235" s="477"/>
      <c r="B1235" s="135"/>
      <c r="C1235" s="136"/>
      <c r="D1235" s="137"/>
      <c r="E1235" s="138"/>
      <c r="F1235" s="137"/>
      <c r="G1235" s="127"/>
      <c r="H1235" s="143"/>
      <c r="I1235" s="143"/>
      <c r="K1235" s="6"/>
      <c r="L1235" s="6"/>
    </row>
    <row r="1236" spans="1:12" x14ac:dyDescent="0.2">
      <c r="A1236" s="477"/>
      <c r="B1236" s="135"/>
      <c r="C1236" s="136"/>
      <c r="D1236" s="137"/>
      <c r="E1236" s="138"/>
      <c r="F1236" s="137"/>
      <c r="G1236" s="127"/>
      <c r="H1236" s="143"/>
      <c r="I1236" s="143"/>
      <c r="K1236" s="6"/>
      <c r="L1236" s="6"/>
    </row>
    <row r="1237" spans="1:12" x14ac:dyDescent="0.2">
      <c r="A1237" s="477"/>
      <c r="B1237" s="135"/>
      <c r="C1237" s="136"/>
      <c r="D1237" s="137"/>
      <c r="E1237" s="138"/>
      <c r="F1237" s="137"/>
      <c r="G1237" s="127"/>
      <c r="H1237" s="143"/>
      <c r="I1237" s="143"/>
      <c r="K1237" s="6"/>
      <c r="L1237" s="6"/>
    </row>
    <row r="1238" spans="1:12" x14ac:dyDescent="0.2">
      <c r="A1238" s="477"/>
      <c r="B1238" s="135"/>
      <c r="C1238" s="136"/>
      <c r="D1238" s="137"/>
      <c r="E1238" s="138"/>
      <c r="F1238" s="137"/>
      <c r="G1238" s="127"/>
      <c r="H1238" s="143"/>
      <c r="I1238" s="143"/>
      <c r="K1238" s="6"/>
      <c r="L1238" s="6"/>
    </row>
    <row r="1239" spans="1:12" x14ac:dyDescent="0.2">
      <c r="A1239" s="477"/>
      <c r="B1239" s="135"/>
      <c r="C1239" s="136"/>
      <c r="D1239" s="137"/>
      <c r="E1239" s="138"/>
      <c r="F1239" s="137"/>
      <c r="G1239" s="127"/>
      <c r="H1239" s="143"/>
      <c r="I1239" s="143"/>
      <c r="K1239" s="6"/>
      <c r="L1239" s="6"/>
    </row>
    <row r="1240" spans="1:12" x14ac:dyDescent="0.2">
      <c r="A1240" s="477"/>
      <c r="B1240" s="135"/>
      <c r="C1240" s="136"/>
      <c r="D1240" s="137"/>
      <c r="E1240" s="138"/>
      <c r="F1240" s="137"/>
      <c r="G1240" s="127"/>
      <c r="H1240" s="143"/>
      <c r="I1240" s="143"/>
      <c r="K1240" s="6"/>
      <c r="L1240" s="6"/>
    </row>
    <row r="1241" spans="1:12" x14ac:dyDescent="0.2">
      <c r="A1241" s="477"/>
      <c r="B1241" s="135"/>
      <c r="C1241" s="136"/>
      <c r="D1241" s="137"/>
      <c r="E1241" s="138"/>
      <c r="F1241" s="137"/>
      <c r="G1241" s="127"/>
      <c r="H1241" s="143"/>
      <c r="I1241" s="143"/>
      <c r="K1241" s="6"/>
      <c r="L1241" s="6"/>
    </row>
    <row r="1242" spans="1:12" x14ac:dyDescent="0.2">
      <c r="A1242" s="477"/>
      <c r="B1242" s="135"/>
      <c r="C1242" s="136"/>
      <c r="D1242" s="137"/>
      <c r="E1242" s="138"/>
      <c r="F1242" s="137"/>
      <c r="G1242" s="127"/>
      <c r="H1242" s="143"/>
      <c r="I1242" s="143"/>
      <c r="K1242" s="6"/>
      <c r="L1242" s="6"/>
    </row>
    <row r="1243" spans="1:12" x14ac:dyDescent="0.2">
      <c r="A1243" s="477"/>
      <c r="B1243" s="135"/>
      <c r="C1243" s="136"/>
      <c r="D1243" s="137"/>
      <c r="E1243" s="138"/>
      <c r="F1243" s="137"/>
      <c r="G1243" s="127"/>
      <c r="H1243" s="143"/>
      <c r="I1243" s="143"/>
      <c r="K1243" s="6"/>
      <c r="L1243" s="6"/>
    </row>
    <row r="1244" spans="1:12" x14ac:dyDescent="0.2">
      <c r="A1244" s="477"/>
      <c r="B1244" s="135"/>
      <c r="C1244" s="136"/>
      <c r="D1244" s="137"/>
      <c r="E1244" s="138"/>
      <c r="F1244" s="137"/>
      <c r="G1244" s="127"/>
      <c r="H1244" s="143"/>
      <c r="I1244" s="143"/>
      <c r="K1244" s="6"/>
      <c r="L1244" s="6"/>
    </row>
    <row r="1245" spans="1:12" x14ac:dyDescent="0.2">
      <c r="A1245" s="477"/>
      <c r="B1245" s="135"/>
      <c r="C1245" s="136"/>
      <c r="D1245" s="137"/>
      <c r="E1245" s="138"/>
      <c r="F1245" s="137"/>
      <c r="G1245" s="127"/>
      <c r="H1245" s="143"/>
      <c r="I1245" s="143"/>
      <c r="K1245" s="6"/>
      <c r="L1245" s="6"/>
    </row>
    <row r="1246" spans="1:12" x14ac:dyDescent="0.2">
      <c r="A1246" s="477"/>
      <c r="B1246" s="135"/>
      <c r="C1246" s="136"/>
      <c r="D1246" s="137"/>
      <c r="E1246" s="138"/>
      <c r="F1246" s="137"/>
      <c r="G1246" s="127"/>
      <c r="H1246" s="143"/>
      <c r="I1246" s="143"/>
      <c r="K1246" s="6"/>
      <c r="L1246" s="6"/>
    </row>
    <row r="1247" spans="1:12" x14ac:dyDescent="0.2">
      <c r="A1247" s="477"/>
      <c r="B1247" s="135"/>
      <c r="C1247" s="136"/>
      <c r="D1247" s="137"/>
      <c r="E1247" s="138"/>
      <c r="F1247" s="137"/>
      <c r="G1247" s="127"/>
      <c r="H1247" s="143"/>
      <c r="I1247" s="143"/>
      <c r="K1247" s="6"/>
      <c r="L1247" s="6"/>
    </row>
    <row r="1248" spans="1:12" x14ac:dyDescent="0.2">
      <c r="A1248" s="477"/>
      <c r="B1248" s="135"/>
      <c r="C1248" s="136"/>
      <c r="D1248" s="137"/>
      <c r="E1248" s="138"/>
      <c r="F1248" s="137"/>
      <c r="G1248" s="127"/>
      <c r="H1248" s="143"/>
      <c r="I1248" s="143"/>
      <c r="K1248" s="6"/>
      <c r="L1248" s="6"/>
    </row>
    <row r="1249" spans="1:12" x14ac:dyDescent="0.2">
      <c r="A1249" s="477"/>
      <c r="B1249" s="135"/>
      <c r="C1249" s="136"/>
      <c r="D1249" s="137"/>
      <c r="E1249" s="138"/>
      <c r="F1249" s="137"/>
      <c r="G1249" s="127"/>
      <c r="H1249" s="143"/>
      <c r="I1249" s="143"/>
      <c r="K1249" s="6"/>
      <c r="L1249" s="6"/>
    </row>
    <row r="1250" spans="1:12" x14ac:dyDescent="0.2">
      <c r="A1250" s="477"/>
      <c r="B1250" s="135"/>
      <c r="C1250" s="136"/>
      <c r="D1250" s="137"/>
      <c r="E1250" s="138"/>
      <c r="F1250" s="137"/>
      <c r="G1250" s="127"/>
      <c r="H1250" s="143"/>
      <c r="I1250" s="143"/>
      <c r="K1250" s="6"/>
      <c r="L1250" s="6"/>
    </row>
    <row r="1251" spans="1:12" x14ac:dyDescent="0.2">
      <c r="A1251" s="477"/>
      <c r="B1251" s="135"/>
      <c r="C1251" s="136"/>
      <c r="D1251" s="137"/>
      <c r="E1251" s="138"/>
      <c r="F1251" s="137"/>
      <c r="G1251" s="127"/>
      <c r="H1251" s="143"/>
      <c r="I1251" s="143"/>
      <c r="K1251" s="6"/>
      <c r="L1251" s="6"/>
    </row>
    <row r="1252" spans="1:12" x14ac:dyDescent="0.2">
      <c r="A1252" s="477"/>
      <c r="B1252" s="135"/>
      <c r="C1252" s="136"/>
      <c r="D1252" s="137"/>
      <c r="E1252" s="138"/>
      <c r="F1252" s="137"/>
      <c r="G1252" s="127"/>
      <c r="H1252" s="143"/>
      <c r="I1252" s="143"/>
      <c r="K1252" s="6"/>
      <c r="L1252" s="6"/>
    </row>
    <row r="1253" spans="1:12" x14ac:dyDescent="0.2">
      <c r="A1253" s="477"/>
      <c r="B1253" s="135"/>
      <c r="C1253" s="136"/>
      <c r="D1253" s="137"/>
      <c r="E1253" s="138"/>
      <c r="F1253" s="137"/>
      <c r="G1253" s="127"/>
      <c r="H1253" s="143"/>
      <c r="I1253" s="143"/>
      <c r="K1253" s="6"/>
      <c r="L1253" s="6"/>
    </row>
    <row r="1254" spans="1:12" x14ac:dyDescent="0.2">
      <c r="A1254" s="477"/>
      <c r="B1254" s="135"/>
      <c r="C1254" s="136"/>
      <c r="D1254" s="137"/>
      <c r="E1254" s="138"/>
      <c r="F1254" s="137"/>
      <c r="G1254" s="127"/>
      <c r="H1254" s="143"/>
      <c r="I1254" s="143"/>
      <c r="K1254" s="6"/>
      <c r="L1254" s="6"/>
    </row>
    <row r="1255" spans="1:12" x14ac:dyDescent="0.2">
      <c r="A1255" s="477"/>
      <c r="B1255" s="135"/>
      <c r="C1255" s="136"/>
      <c r="D1255" s="137"/>
      <c r="E1255" s="138"/>
      <c r="F1255" s="137"/>
      <c r="G1255" s="127"/>
      <c r="H1255" s="143"/>
      <c r="I1255" s="143"/>
      <c r="K1255" s="6"/>
      <c r="L1255" s="6"/>
    </row>
    <row r="1256" spans="1:12" x14ac:dyDescent="0.2">
      <c r="A1256" s="477"/>
      <c r="B1256" s="135"/>
      <c r="C1256" s="136"/>
      <c r="D1256" s="137"/>
      <c r="E1256" s="138"/>
      <c r="F1256" s="137"/>
      <c r="G1256" s="127"/>
      <c r="H1256" s="143"/>
      <c r="I1256" s="143"/>
      <c r="K1256" s="6"/>
      <c r="L1256" s="6"/>
    </row>
    <row r="1257" spans="1:12" x14ac:dyDescent="0.2">
      <c r="A1257" s="477"/>
      <c r="B1257" s="135"/>
      <c r="C1257" s="136"/>
      <c r="D1257" s="137"/>
      <c r="E1257" s="138"/>
      <c r="F1257" s="137"/>
      <c r="G1257" s="127"/>
      <c r="H1257" s="143"/>
      <c r="I1257" s="143"/>
      <c r="K1257" s="6"/>
      <c r="L1257" s="6"/>
    </row>
    <row r="1258" spans="1:12" x14ac:dyDescent="0.2">
      <c r="A1258" s="477"/>
      <c r="B1258" s="135"/>
      <c r="C1258" s="136"/>
      <c r="D1258" s="137"/>
      <c r="E1258" s="138"/>
      <c r="F1258" s="137"/>
      <c r="G1258" s="127"/>
      <c r="H1258" s="143"/>
      <c r="I1258" s="143"/>
      <c r="K1258" s="6"/>
      <c r="L1258" s="6"/>
    </row>
    <row r="1259" spans="1:12" x14ac:dyDescent="0.2">
      <c r="A1259" s="477"/>
      <c r="B1259" s="135"/>
      <c r="C1259" s="136"/>
      <c r="D1259" s="137"/>
      <c r="E1259" s="138"/>
      <c r="F1259" s="137"/>
      <c r="G1259" s="127"/>
      <c r="H1259" s="143"/>
      <c r="I1259" s="143"/>
      <c r="K1259" s="6"/>
      <c r="L1259" s="6"/>
    </row>
    <row r="1260" spans="1:12" x14ac:dyDescent="0.2">
      <c r="A1260" s="477"/>
      <c r="B1260" s="135"/>
      <c r="C1260" s="136"/>
      <c r="D1260" s="137"/>
      <c r="E1260" s="138"/>
      <c r="F1260" s="137"/>
      <c r="G1260" s="127"/>
      <c r="H1260" s="143"/>
      <c r="I1260" s="143"/>
      <c r="K1260" s="6"/>
      <c r="L1260" s="6"/>
    </row>
    <row r="1261" spans="1:12" x14ac:dyDescent="0.2">
      <c r="A1261" s="477"/>
      <c r="B1261" s="135"/>
      <c r="C1261" s="136"/>
      <c r="D1261" s="137"/>
      <c r="E1261" s="138"/>
      <c r="F1261" s="137"/>
      <c r="G1261" s="127"/>
      <c r="H1261" s="143"/>
      <c r="I1261" s="143"/>
      <c r="K1261" s="6"/>
      <c r="L1261" s="6"/>
    </row>
    <row r="1262" spans="1:12" x14ac:dyDescent="0.2">
      <c r="A1262" s="477"/>
      <c r="B1262" s="135"/>
      <c r="C1262" s="136"/>
      <c r="D1262" s="137"/>
      <c r="E1262" s="138"/>
      <c r="F1262" s="137"/>
      <c r="G1262" s="127"/>
      <c r="H1262" s="143"/>
      <c r="I1262" s="143"/>
      <c r="K1262" s="6"/>
      <c r="L1262" s="6"/>
    </row>
    <row r="1263" spans="1:12" x14ac:dyDescent="0.2">
      <c r="A1263" s="477"/>
      <c r="B1263" s="135"/>
      <c r="C1263" s="136"/>
      <c r="D1263" s="137"/>
      <c r="E1263" s="138"/>
      <c r="F1263" s="137"/>
      <c r="G1263" s="127"/>
      <c r="H1263" s="143"/>
      <c r="I1263" s="143"/>
      <c r="K1263" s="6"/>
      <c r="L1263" s="6"/>
    </row>
    <row r="1264" spans="1:12" x14ac:dyDescent="0.2">
      <c r="A1264" s="477"/>
      <c r="B1264" s="135"/>
      <c r="C1264" s="136"/>
      <c r="D1264" s="137"/>
      <c r="E1264" s="138"/>
      <c r="F1264" s="137"/>
      <c r="G1264" s="127"/>
      <c r="H1264" s="143"/>
      <c r="I1264" s="143"/>
      <c r="K1264" s="6"/>
      <c r="L1264" s="6"/>
    </row>
    <row r="1265" spans="1:12" x14ac:dyDescent="0.2">
      <c r="A1265" s="477"/>
      <c r="B1265" s="135"/>
      <c r="C1265" s="136"/>
      <c r="D1265" s="137"/>
      <c r="E1265" s="138"/>
      <c r="F1265" s="137"/>
      <c r="G1265" s="127"/>
      <c r="H1265" s="143"/>
      <c r="I1265" s="143"/>
      <c r="K1265" s="6"/>
      <c r="L1265" s="6"/>
    </row>
    <row r="1266" spans="1:12" x14ac:dyDescent="0.2">
      <c r="A1266" s="477"/>
      <c r="B1266" s="135"/>
      <c r="C1266" s="136"/>
      <c r="D1266" s="137"/>
      <c r="E1266" s="138"/>
      <c r="F1266" s="137"/>
      <c r="G1266" s="127"/>
      <c r="H1266" s="143"/>
      <c r="I1266" s="143"/>
      <c r="K1266" s="6"/>
      <c r="L1266" s="6"/>
    </row>
    <row r="1267" spans="1:12" x14ac:dyDescent="0.2">
      <c r="A1267" s="477"/>
      <c r="B1267" s="135"/>
      <c r="C1267" s="136"/>
      <c r="D1267" s="137"/>
      <c r="E1267" s="138"/>
      <c r="F1267" s="137"/>
      <c r="G1267" s="127"/>
      <c r="H1267" s="143"/>
      <c r="I1267" s="143"/>
      <c r="K1267" s="6"/>
      <c r="L1267" s="6"/>
    </row>
    <row r="1268" spans="1:12" x14ac:dyDescent="0.2">
      <c r="A1268" s="477"/>
      <c r="B1268" s="135"/>
      <c r="C1268" s="136"/>
      <c r="D1268" s="137"/>
      <c r="E1268" s="138"/>
      <c r="F1268" s="137"/>
      <c r="G1268" s="127"/>
      <c r="H1268" s="143"/>
      <c r="I1268" s="143"/>
      <c r="K1268" s="6"/>
      <c r="L1268" s="6"/>
    </row>
    <row r="1269" spans="1:12" x14ac:dyDescent="0.2">
      <c r="A1269" s="477"/>
      <c r="B1269" s="135"/>
      <c r="C1269" s="136"/>
      <c r="D1269" s="137"/>
      <c r="E1269" s="138"/>
      <c r="F1269" s="137"/>
      <c r="G1269" s="127"/>
      <c r="H1269" s="143"/>
      <c r="I1269" s="143"/>
      <c r="K1269" s="6"/>
      <c r="L1269" s="6"/>
    </row>
    <row r="1270" spans="1:12" x14ac:dyDescent="0.2">
      <c r="A1270" s="477"/>
      <c r="B1270" s="135"/>
      <c r="C1270" s="136"/>
      <c r="D1270" s="137"/>
      <c r="E1270" s="138"/>
      <c r="F1270" s="137"/>
      <c r="G1270" s="127"/>
      <c r="H1270" s="143"/>
      <c r="I1270" s="143"/>
      <c r="K1270" s="6"/>
      <c r="L1270" s="6"/>
    </row>
    <row r="1271" spans="1:12" x14ac:dyDescent="0.2">
      <c r="A1271" s="477"/>
      <c r="B1271" s="135"/>
      <c r="C1271" s="136"/>
      <c r="D1271" s="137"/>
      <c r="E1271" s="138"/>
      <c r="F1271" s="137"/>
      <c r="G1271" s="127"/>
      <c r="H1271" s="143"/>
      <c r="I1271" s="143"/>
      <c r="K1271" s="6"/>
      <c r="L1271" s="6"/>
    </row>
    <row r="1272" spans="1:12" x14ac:dyDescent="0.2">
      <c r="A1272" s="477"/>
      <c r="B1272" s="135"/>
      <c r="C1272" s="136"/>
      <c r="D1272" s="137"/>
      <c r="E1272" s="138"/>
      <c r="F1272" s="137"/>
      <c r="G1272" s="127"/>
      <c r="H1272" s="143"/>
      <c r="I1272" s="143"/>
      <c r="K1272" s="6"/>
      <c r="L1272" s="6"/>
    </row>
    <row r="1273" spans="1:12" x14ac:dyDescent="0.2">
      <c r="A1273" s="477"/>
      <c r="B1273" s="135"/>
      <c r="C1273" s="136"/>
      <c r="D1273" s="137"/>
      <c r="E1273" s="138"/>
      <c r="F1273" s="137"/>
      <c r="G1273" s="127"/>
      <c r="H1273" s="143"/>
      <c r="I1273" s="143"/>
      <c r="K1273" s="6"/>
      <c r="L1273" s="6"/>
    </row>
    <row r="1274" spans="1:12" x14ac:dyDescent="0.2">
      <c r="A1274" s="477"/>
      <c r="B1274" s="135"/>
      <c r="C1274" s="136"/>
      <c r="D1274" s="137"/>
      <c r="E1274" s="138"/>
      <c r="F1274" s="137"/>
      <c r="G1274" s="127"/>
      <c r="H1274" s="143"/>
      <c r="I1274" s="143"/>
      <c r="K1274" s="6"/>
      <c r="L1274" s="6"/>
    </row>
    <row r="1275" spans="1:12" x14ac:dyDescent="0.2">
      <c r="A1275" s="477"/>
      <c r="B1275" s="135"/>
      <c r="C1275" s="136"/>
      <c r="D1275" s="137"/>
      <c r="E1275" s="138"/>
      <c r="F1275" s="137"/>
      <c r="G1275" s="127"/>
      <c r="H1275" s="143"/>
      <c r="I1275" s="143"/>
      <c r="K1275" s="6"/>
      <c r="L1275" s="6"/>
    </row>
    <row r="1276" spans="1:12" x14ac:dyDescent="0.2">
      <c r="A1276" s="477"/>
      <c r="B1276" s="135"/>
      <c r="C1276" s="136"/>
      <c r="D1276" s="137"/>
      <c r="E1276" s="138"/>
      <c r="F1276" s="137"/>
      <c r="G1276" s="127"/>
      <c r="H1276" s="143"/>
      <c r="I1276" s="143"/>
      <c r="K1276" s="6"/>
      <c r="L1276" s="6"/>
    </row>
    <row r="1277" spans="1:12" x14ac:dyDescent="0.2">
      <c r="A1277" s="477"/>
      <c r="B1277" s="135"/>
      <c r="C1277" s="136"/>
      <c r="D1277" s="137"/>
      <c r="E1277" s="138"/>
      <c r="F1277" s="137"/>
      <c r="G1277" s="127"/>
      <c r="H1277" s="143"/>
      <c r="I1277" s="143"/>
      <c r="K1277" s="6"/>
      <c r="L1277" s="6"/>
    </row>
    <row r="1278" spans="1:12" x14ac:dyDescent="0.2">
      <c r="A1278" s="477"/>
      <c r="B1278" s="135"/>
      <c r="C1278" s="136"/>
      <c r="D1278" s="137"/>
      <c r="E1278" s="138"/>
      <c r="F1278" s="137"/>
      <c r="G1278" s="127"/>
      <c r="H1278" s="143"/>
      <c r="I1278" s="143"/>
      <c r="K1278" s="6"/>
      <c r="L1278" s="6"/>
    </row>
    <row r="1279" spans="1:12" x14ac:dyDescent="0.2">
      <c r="A1279" s="477"/>
      <c r="B1279" s="135"/>
      <c r="C1279" s="136"/>
      <c r="D1279" s="137"/>
      <c r="E1279" s="138"/>
      <c r="F1279" s="137"/>
      <c r="G1279" s="127"/>
      <c r="H1279" s="143"/>
      <c r="I1279" s="143"/>
      <c r="K1279" s="6"/>
      <c r="L1279" s="6"/>
    </row>
    <row r="1280" spans="1:12" x14ac:dyDescent="0.2">
      <c r="A1280" s="477"/>
      <c r="B1280" s="135"/>
      <c r="C1280" s="136"/>
      <c r="D1280" s="137"/>
      <c r="E1280" s="138"/>
      <c r="F1280" s="137"/>
      <c r="G1280" s="127"/>
      <c r="H1280" s="143"/>
      <c r="I1280" s="143"/>
      <c r="K1280" s="6"/>
      <c r="L1280" s="6"/>
    </row>
    <row r="1281" spans="1:12" x14ac:dyDescent="0.2">
      <c r="A1281" s="477"/>
      <c r="B1281" s="135"/>
      <c r="C1281" s="136"/>
      <c r="D1281" s="137"/>
      <c r="E1281" s="138"/>
      <c r="F1281" s="137"/>
      <c r="G1281" s="127"/>
      <c r="H1281" s="143"/>
      <c r="I1281" s="143"/>
      <c r="K1281" s="6"/>
      <c r="L1281" s="6"/>
    </row>
    <row r="1282" spans="1:12" x14ac:dyDescent="0.2">
      <c r="A1282" s="477"/>
      <c r="B1282" s="135"/>
      <c r="C1282" s="136"/>
      <c r="D1282" s="137"/>
      <c r="E1282" s="138"/>
      <c r="F1282" s="137"/>
      <c r="G1282" s="127"/>
      <c r="H1282" s="143"/>
      <c r="I1282" s="143"/>
      <c r="K1282" s="6"/>
      <c r="L1282" s="6"/>
    </row>
    <row r="1283" spans="1:12" x14ac:dyDescent="0.2">
      <c r="A1283" s="477"/>
      <c r="B1283" s="135"/>
      <c r="C1283" s="136"/>
      <c r="D1283" s="137"/>
      <c r="E1283" s="138"/>
      <c r="F1283" s="137"/>
      <c r="G1283" s="127"/>
      <c r="H1283" s="143"/>
      <c r="I1283" s="143"/>
      <c r="K1283" s="6"/>
      <c r="L1283" s="6"/>
    </row>
    <row r="1284" spans="1:12" x14ac:dyDescent="0.2">
      <c r="A1284" s="477"/>
      <c r="B1284" s="135"/>
      <c r="C1284" s="136"/>
      <c r="D1284" s="137"/>
      <c r="E1284" s="138"/>
      <c r="F1284" s="137"/>
      <c r="G1284" s="127"/>
      <c r="H1284" s="143"/>
      <c r="I1284" s="143"/>
      <c r="K1284" s="6"/>
      <c r="L1284" s="6"/>
    </row>
    <row r="1285" spans="1:12" x14ac:dyDescent="0.2">
      <c r="A1285" s="477"/>
      <c r="B1285" s="135"/>
      <c r="C1285" s="136"/>
      <c r="D1285" s="137"/>
      <c r="E1285" s="138"/>
      <c r="F1285" s="137"/>
      <c r="G1285" s="127"/>
      <c r="H1285" s="143"/>
      <c r="I1285" s="143"/>
      <c r="K1285" s="6"/>
      <c r="L1285" s="6"/>
    </row>
    <row r="1286" spans="1:12" x14ac:dyDescent="0.2">
      <c r="A1286" s="477"/>
      <c r="B1286" s="135"/>
      <c r="C1286" s="136"/>
      <c r="D1286" s="137"/>
      <c r="E1286" s="138"/>
      <c r="F1286" s="137"/>
      <c r="G1286" s="127"/>
      <c r="H1286" s="143"/>
      <c r="I1286" s="143"/>
      <c r="K1286" s="6"/>
      <c r="L1286" s="6"/>
    </row>
    <row r="1287" spans="1:12" x14ac:dyDescent="0.2">
      <c r="A1287" s="477"/>
      <c r="B1287" s="135"/>
      <c r="C1287" s="136"/>
      <c r="D1287" s="137"/>
      <c r="E1287" s="138"/>
      <c r="F1287" s="137"/>
      <c r="G1287" s="127"/>
      <c r="H1287" s="143"/>
      <c r="I1287" s="143"/>
      <c r="K1287" s="6"/>
      <c r="L1287" s="6"/>
    </row>
    <row r="1288" spans="1:12" x14ac:dyDescent="0.2">
      <c r="A1288" s="477"/>
      <c r="B1288" s="135"/>
      <c r="C1288" s="136"/>
      <c r="D1288" s="137"/>
      <c r="E1288" s="138"/>
      <c r="F1288" s="137"/>
      <c r="G1288" s="127"/>
      <c r="H1288" s="143"/>
      <c r="I1288" s="143"/>
      <c r="K1288" s="6"/>
      <c r="L1288" s="6"/>
    </row>
    <row r="1289" spans="1:12" x14ac:dyDescent="0.2">
      <c r="A1289" s="477"/>
      <c r="B1289" s="135"/>
      <c r="C1289" s="136"/>
      <c r="D1289" s="137"/>
      <c r="E1289" s="138"/>
      <c r="F1289" s="137"/>
      <c r="G1289" s="127"/>
      <c r="H1289" s="143"/>
      <c r="I1289" s="143"/>
      <c r="K1289" s="6"/>
      <c r="L1289" s="6"/>
    </row>
    <row r="1290" spans="1:12" x14ac:dyDescent="0.2">
      <c r="A1290" s="477"/>
      <c r="B1290" s="135"/>
      <c r="C1290" s="136"/>
      <c r="D1290" s="137"/>
      <c r="E1290" s="138"/>
      <c r="F1290" s="137"/>
      <c r="G1290" s="127"/>
      <c r="H1290" s="143"/>
      <c r="I1290" s="143"/>
      <c r="K1290" s="6"/>
      <c r="L1290" s="6"/>
    </row>
    <row r="1291" spans="1:12" x14ac:dyDescent="0.2">
      <c r="A1291" s="477"/>
      <c r="B1291" s="135"/>
      <c r="C1291" s="136"/>
      <c r="D1291" s="137"/>
      <c r="E1291" s="138"/>
      <c r="F1291" s="137"/>
      <c r="G1291" s="127"/>
      <c r="H1291" s="143"/>
      <c r="I1291" s="143"/>
      <c r="K1291" s="6"/>
      <c r="L1291" s="6"/>
    </row>
    <row r="1292" spans="1:12" x14ac:dyDescent="0.2">
      <c r="A1292" s="477"/>
      <c r="B1292" s="135"/>
      <c r="C1292" s="136"/>
      <c r="D1292" s="137"/>
      <c r="E1292" s="138"/>
      <c r="F1292" s="137"/>
      <c r="G1292" s="127"/>
      <c r="H1292" s="143"/>
      <c r="I1292" s="143"/>
      <c r="K1292" s="6"/>
      <c r="L1292" s="6"/>
    </row>
    <row r="1293" spans="1:12" x14ac:dyDescent="0.2">
      <c r="A1293" s="477"/>
      <c r="B1293" s="135"/>
      <c r="C1293" s="136"/>
      <c r="D1293" s="137"/>
      <c r="E1293" s="138"/>
      <c r="F1293" s="137"/>
      <c r="G1293" s="127"/>
      <c r="H1293" s="143"/>
      <c r="I1293" s="143"/>
      <c r="K1293" s="6"/>
      <c r="L1293" s="6"/>
    </row>
    <row r="1294" spans="1:12" x14ac:dyDescent="0.2">
      <c r="A1294" s="477"/>
      <c r="B1294" s="135"/>
      <c r="C1294" s="136"/>
      <c r="D1294" s="137"/>
      <c r="E1294" s="138"/>
      <c r="F1294" s="137"/>
      <c r="G1294" s="127"/>
      <c r="H1294" s="143"/>
      <c r="I1294" s="143"/>
      <c r="K1294" s="6"/>
      <c r="L1294" s="6"/>
    </row>
    <row r="1295" spans="1:12" x14ac:dyDescent="0.2">
      <c r="A1295" s="477"/>
      <c r="B1295" s="135"/>
      <c r="C1295" s="136"/>
      <c r="D1295" s="137"/>
      <c r="E1295" s="138"/>
      <c r="F1295" s="137"/>
      <c r="G1295" s="127"/>
      <c r="H1295" s="143"/>
      <c r="I1295" s="143"/>
      <c r="K1295" s="6"/>
      <c r="L1295" s="6"/>
    </row>
    <row r="1296" spans="1:12" x14ac:dyDescent="0.2">
      <c r="A1296" s="477"/>
      <c r="B1296" s="135"/>
      <c r="C1296" s="136"/>
      <c r="D1296" s="137"/>
      <c r="E1296" s="138"/>
      <c r="F1296" s="137"/>
      <c r="G1296" s="127"/>
      <c r="H1296" s="143"/>
      <c r="I1296" s="143"/>
      <c r="K1296" s="6"/>
      <c r="L1296" s="6"/>
    </row>
    <row r="1297" spans="1:12" x14ac:dyDescent="0.2">
      <c r="A1297" s="477"/>
      <c r="B1297" s="135"/>
      <c r="C1297" s="136"/>
      <c r="D1297" s="137"/>
      <c r="E1297" s="138"/>
      <c r="F1297" s="137"/>
      <c r="G1297" s="127"/>
      <c r="H1297" s="143"/>
      <c r="I1297" s="143"/>
      <c r="K1297" s="6"/>
      <c r="L1297" s="6"/>
    </row>
    <row r="1298" spans="1:12" x14ac:dyDescent="0.2">
      <c r="A1298" s="477"/>
      <c r="B1298" s="135"/>
      <c r="C1298" s="136"/>
      <c r="D1298" s="137"/>
      <c r="E1298" s="138"/>
      <c r="F1298" s="137"/>
      <c r="G1298" s="127"/>
      <c r="H1298" s="143"/>
      <c r="I1298" s="143"/>
      <c r="K1298" s="6"/>
      <c r="L1298" s="6"/>
    </row>
    <row r="1299" spans="1:12" x14ac:dyDescent="0.2">
      <c r="A1299" s="477"/>
      <c r="B1299" s="135"/>
      <c r="C1299" s="136"/>
      <c r="D1299" s="137"/>
      <c r="E1299" s="138"/>
      <c r="F1299" s="137"/>
      <c r="G1299" s="127"/>
      <c r="H1299" s="143"/>
      <c r="I1299" s="143"/>
      <c r="K1299" s="6"/>
      <c r="L1299" s="6"/>
    </row>
    <row r="1300" spans="1:12" x14ac:dyDescent="0.2">
      <c r="A1300" s="477"/>
      <c r="B1300" s="135"/>
      <c r="C1300" s="136"/>
      <c r="D1300" s="137"/>
      <c r="E1300" s="138"/>
      <c r="F1300" s="137"/>
      <c r="G1300" s="127"/>
      <c r="H1300" s="143"/>
      <c r="I1300" s="143"/>
      <c r="K1300" s="6"/>
      <c r="L1300" s="6"/>
    </row>
    <row r="1301" spans="1:12" x14ac:dyDescent="0.2">
      <c r="A1301" s="477"/>
      <c r="B1301" s="135"/>
      <c r="C1301" s="136"/>
      <c r="D1301" s="137"/>
      <c r="E1301" s="138"/>
      <c r="F1301" s="137"/>
      <c r="G1301" s="127"/>
      <c r="H1301" s="143"/>
      <c r="I1301" s="143"/>
      <c r="K1301" s="6"/>
      <c r="L1301" s="6"/>
    </row>
    <row r="1302" spans="1:12" x14ac:dyDescent="0.2">
      <c r="A1302" s="477"/>
      <c r="B1302" s="135"/>
      <c r="C1302" s="136"/>
      <c r="D1302" s="137"/>
      <c r="E1302" s="138"/>
      <c r="F1302" s="137"/>
      <c r="G1302" s="127"/>
      <c r="H1302" s="143"/>
      <c r="I1302" s="143"/>
      <c r="K1302" s="6"/>
      <c r="L1302" s="6"/>
    </row>
    <row r="1303" spans="1:12" x14ac:dyDescent="0.2">
      <c r="A1303" s="477"/>
      <c r="B1303" s="135"/>
      <c r="C1303" s="136"/>
      <c r="D1303" s="137"/>
      <c r="E1303" s="138"/>
      <c r="F1303" s="137"/>
      <c r="G1303" s="127"/>
      <c r="H1303" s="143"/>
      <c r="I1303" s="143"/>
      <c r="K1303" s="6"/>
      <c r="L1303" s="6"/>
    </row>
    <row r="1304" spans="1:12" x14ac:dyDescent="0.2">
      <c r="A1304" s="477"/>
      <c r="B1304" s="135"/>
      <c r="C1304" s="136"/>
      <c r="D1304" s="137"/>
      <c r="E1304" s="138"/>
      <c r="F1304" s="137"/>
      <c r="G1304" s="127"/>
      <c r="H1304" s="143"/>
      <c r="I1304" s="143"/>
      <c r="K1304" s="6"/>
      <c r="L1304" s="6"/>
    </row>
    <row r="1305" spans="1:12" x14ac:dyDescent="0.2">
      <c r="A1305" s="477"/>
      <c r="B1305" s="135"/>
      <c r="C1305" s="136"/>
      <c r="D1305" s="137"/>
      <c r="E1305" s="138"/>
      <c r="F1305" s="137"/>
      <c r="G1305" s="127"/>
      <c r="H1305" s="143"/>
      <c r="I1305" s="143"/>
      <c r="K1305" s="6"/>
      <c r="L1305" s="6"/>
    </row>
    <row r="1306" spans="1:12" x14ac:dyDescent="0.2">
      <c r="A1306" s="477"/>
      <c r="B1306" s="135"/>
      <c r="C1306" s="136"/>
      <c r="D1306" s="137"/>
      <c r="E1306" s="138"/>
      <c r="F1306" s="137"/>
      <c r="G1306" s="127"/>
      <c r="H1306" s="143"/>
      <c r="I1306" s="143"/>
      <c r="K1306" s="6"/>
      <c r="L1306" s="6"/>
    </row>
    <row r="1307" spans="1:12" x14ac:dyDescent="0.2">
      <c r="A1307" s="477"/>
      <c r="B1307" s="135"/>
      <c r="C1307" s="136"/>
      <c r="D1307" s="137"/>
      <c r="E1307" s="138"/>
      <c r="F1307" s="137"/>
      <c r="G1307" s="127"/>
      <c r="H1307" s="143"/>
      <c r="I1307" s="143"/>
      <c r="K1307" s="6"/>
      <c r="L1307" s="6"/>
    </row>
    <row r="1308" spans="1:12" x14ac:dyDescent="0.2">
      <c r="A1308" s="477"/>
      <c r="B1308" s="135"/>
      <c r="C1308" s="136"/>
      <c r="D1308" s="137"/>
      <c r="E1308" s="138"/>
      <c r="F1308" s="137"/>
      <c r="G1308" s="127"/>
      <c r="H1308" s="143"/>
      <c r="I1308" s="143"/>
      <c r="K1308" s="6"/>
      <c r="L1308" s="6"/>
    </row>
    <row r="1309" spans="1:12" x14ac:dyDescent="0.2">
      <c r="A1309" s="477"/>
      <c r="B1309" s="135"/>
      <c r="C1309" s="136"/>
      <c r="D1309" s="137"/>
      <c r="E1309" s="138"/>
      <c r="F1309" s="137"/>
      <c r="G1309" s="127"/>
      <c r="H1309" s="143"/>
      <c r="I1309" s="143"/>
      <c r="K1309" s="6"/>
      <c r="L1309" s="6"/>
    </row>
    <row r="1310" spans="1:12" x14ac:dyDescent="0.2">
      <c r="A1310" s="477"/>
      <c r="B1310" s="135"/>
      <c r="C1310" s="136"/>
      <c r="D1310" s="137"/>
      <c r="E1310" s="138"/>
      <c r="F1310" s="137"/>
      <c r="G1310" s="127"/>
      <c r="H1310" s="143"/>
      <c r="I1310" s="143"/>
      <c r="K1310" s="6"/>
      <c r="L1310" s="6"/>
    </row>
    <row r="1311" spans="1:12" x14ac:dyDescent="0.2">
      <c r="A1311" s="477"/>
      <c r="B1311" s="135"/>
      <c r="C1311" s="136"/>
      <c r="D1311" s="137"/>
      <c r="E1311" s="138"/>
      <c r="F1311" s="137"/>
      <c r="G1311" s="127"/>
      <c r="H1311" s="143"/>
      <c r="I1311" s="143"/>
      <c r="K1311" s="6"/>
      <c r="L1311" s="6"/>
    </row>
    <row r="1312" spans="1:12" x14ac:dyDescent="0.2">
      <c r="A1312" s="477"/>
      <c r="B1312" s="135"/>
      <c r="C1312" s="136"/>
      <c r="D1312" s="137"/>
      <c r="E1312" s="138"/>
      <c r="F1312" s="137"/>
      <c r="G1312" s="127"/>
      <c r="H1312" s="143"/>
      <c r="I1312" s="143"/>
      <c r="K1312" s="6"/>
      <c r="L1312" s="6"/>
    </row>
    <row r="1313" spans="1:12" x14ac:dyDescent="0.2">
      <c r="A1313" s="477"/>
      <c r="B1313" s="135"/>
      <c r="C1313" s="136"/>
      <c r="D1313" s="137"/>
      <c r="E1313" s="138"/>
      <c r="F1313" s="137"/>
      <c r="G1313" s="127"/>
      <c r="H1313" s="143"/>
      <c r="I1313" s="143"/>
      <c r="K1313" s="6"/>
      <c r="L1313" s="6"/>
    </row>
    <row r="1314" spans="1:12" x14ac:dyDescent="0.2">
      <c r="A1314" s="477"/>
      <c r="B1314" s="135"/>
      <c r="C1314" s="136"/>
      <c r="D1314" s="137"/>
      <c r="E1314" s="138"/>
      <c r="F1314" s="137"/>
      <c r="G1314" s="127"/>
      <c r="H1314" s="143"/>
      <c r="I1314" s="143"/>
      <c r="K1314" s="6"/>
      <c r="L1314" s="6"/>
    </row>
    <row r="1315" spans="1:12" x14ac:dyDescent="0.2">
      <c r="A1315" s="477"/>
      <c r="B1315" s="135"/>
      <c r="C1315" s="136"/>
      <c r="D1315" s="137"/>
      <c r="E1315" s="138"/>
      <c r="F1315" s="137"/>
      <c r="G1315" s="127"/>
      <c r="H1315" s="143"/>
      <c r="I1315" s="143"/>
      <c r="K1315" s="6"/>
      <c r="L1315" s="6"/>
    </row>
    <row r="1316" spans="1:12" x14ac:dyDescent="0.2">
      <c r="A1316" s="477"/>
      <c r="B1316" s="135"/>
      <c r="C1316" s="136"/>
      <c r="D1316" s="137"/>
      <c r="E1316" s="138"/>
      <c r="F1316" s="137"/>
      <c r="G1316" s="127"/>
      <c r="H1316" s="143"/>
      <c r="I1316" s="143"/>
      <c r="K1316" s="6"/>
      <c r="L1316" s="6"/>
    </row>
    <row r="1317" spans="1:12" x14ac:dyDescent="0.2">
      <c r="A1317" s="477"/>
      <c r="B1317" s="135"/>
      <c r="C1317" s="136"/>
      <c r="D1317" s="137"/>
      <c r="E1317" s="138"/>
      <c r="F1317" s="137"/>
      <c r="G1317" s="127"/>
      <c r="H1317" s="143"/>
      <c r="I1317" s="143"/>
      <c r="K1317" s="6"/>
      <c r="L1317" s="6"/>
    </row>
    <row r="1318" spans="1:12" x14ac:dyDescent="0.2">
      <c r="A1318" s="477"/>
      <c r="B1318" s="135"/>
      <c r="C1318" s="136"/>
      <c r="D1318" s="137"/>
      <c r="E1318" s="138"/>
      <c r="F1318" s="137"/>
      <c r="G1318" s="127"/>
      <c r="H1318" s="143"/>
      <c r="I1318" s="143"/>
      <c r="K1318" s="6"/>
      <c r="L1318" s="6"/>
    </row>
    <row r="1319" spans="1:12" x14ac:dyDescent="0.2">
      <c r="A1319" s="477"/>
      <c r="B1319" s="135"/>
      <c r="C1319" s="136"/>
      <c r="D1319" s="137"/>
      <c r="E1319" s="138"/>
      <c r="F1319" s="137"/>
      <c r="G1319" s="127"/>
      <c r="H1319" s="143"/>
      <c r="I1319" s="143"/>
      <c r="K1319" s="6"/>
      <c r="L1319" s="6"/>
    </row>
    <row r="1320" spans="1:12" x14ac:dyDescent="0.2">
      <c r="A1320" s="477"/>
      <c r="B1320" s="135"/>
      <c r="C1320" s="136"/>
      <c r="D1320" s="137"/>
      <c r="E1320" s="138"/>
      <c r="F1320" s="137"/>
      <c r="G1320" s="127"/>
      <c r="H1320" s="143"/>
      <c r="I1320" s="143"/>
      <c r="K1320" s="6"/>
      <c r="L1320" s="6"/>
    </row>
    <row r="1321" spans="1:12" x14ac:dyDescent="0.2">
      <c r="A1321" s="477"/>
      <c r="B1321" s="135"/>
      <c r="C1321" s="136"/>
      <c r="D1321" s="137"/>
      <c r="E1321" s="138"/>
      <c r="F1321" s="137"/>
      <c r="G1321" s="127"/>
      <c r="H1321" s="143"/>
      <c r="I1321" s="143"/>
      <c r="K1321" s="6"/>
      <c r="L1321" s="6"/>
    </row>
    <row r="1322" spans="1:12" x14ac:dyDescent="0.2">
      <c r="A1322" s="477"/>
      <c r="B1322" s="135"/>
      <c r="C1322" s="136"/>
      <c r="D1322" s="137"/>
      <c r="E1322" s="138"/>
      <c r="F1322" s="137"/>
      <c r="G1322" s="127"/>
      <c r="H1322" s="143"/>
      <c r="I1322" s="143"/>
      <c r="K1322" s="6"/>
      <c r="L1322" s="6"/>
    </row>
    <row r="1323" spans="1:12" x14ac:dyDescent="0.2">
      <c r="A1323" s="477"/>
      <c r="B1323" s="135"/>
      <c r="C1323" s="136"/>
      <c r="D1323" s="137"/>
      <c r="E1323" s="138"/>
      <c r="F1323" s="137"/>
      <c r="G1323" s="127"/>
      <c r="H1323" s="143"/>
      <c r="I1323" s="143"/>
      <c r="K1323" s="6"/>
      <c r="L1323" s="6"/>
    </row>
    <row r="1324" spans="1:12" x14ac:dyDescent="0.2">
      <c r="A1324" s="477"/>
      <c r="B1324" s="135"/>
      <c r="C1324" s="136"/>
      <c r="D1324" s="137"/>
      <c r="E1324" s="138"/>
      <c r="F1324" s="137"/>
      <c r="G1324" s="127"/>
      <c r="H1324" s="143"/>
      <c r="I1324" s="143"/>
      <c r="K1324" s="6"/>
      <c r="L1324" s="6"/>
    </row>
    <row r="1325" spans="1:12" x14ac:dyDescent="0.2">
      <c r="A1325" s="477"/>
      <c r="B1325" s="135"/>
      <c r="C1325" s="136"/>
      <c r="D1325" s="137"/>
      <c r="E1325" s="138"/>
      <c r="F1325" s="137"/>
      <c r="G1325" s="127"/>
      <c r="H1325" s="143"/>
      <c r="I1325" s="143"/>
      <c r="K1325" s="6"/>
      <c r="L1325" s="6"/>
    </row>
    <row r="1326" spans="1:12" x14ac:dyDescent="0.2">
      <c r="A1326" s="477"/>
      <c r="B1326" s="135"/>
      <c r="C1326" s="136"/>
      <c r="D1326" s="137"/>
      <c r="E1326" s="138"/>
      <c r="F1326" s="137"/>
      <c r="G1326" s="127"/>
      <c r="H1326" s="143"/>
      <c r="I1326" s="143"/>
      <c r="K1326" s="6"/>
      <c r="L1326" s="6"/>
    </row>
    <row r="1327" spans="1:12" x14ac:dyDescent="0.2">
      <c r="A1327" s="477"/>
      <c r="B1327" s="135"/>
      <c r="C1327" s="136"/>
      <c r="D1327" s="137"/>
      <c r="E1327" s="138"/>
      <c r="F1327" s="137"/>
      <c r="G1327" s="127"/>
      <c r="H1327" s="143"/>
      <c r="I1327" s="143"/>
      <c r="K1327" s="6"/>
      <c r="L1327" s="6"/>
    </row>
    <row r="1328" spans="1:12" x14ac:dyDescent="0.2">
      <c r="A1328" s="477"/>
      <c r="B1328" s="135"/>
      <c r="C1328" s="136"/>
      <c r="D1328" s="137"/>
      <c r="E1328" s="138"/>
      <c r="F1328" s="137"/>
      <c r="G1328" s="127"/>
      <c r="H1328" s="143"/>
      <c r="I1328" s="143"/>
      <c r="K1328" s="6"/>
      <c r="L1328" s="6"/>
    </row>
    <row r="1329" spans="1:12" x14ac:dyDescent="0.2">
      <c r="A1329" s="477"/>
      <c r="B1329" s="135"/>
      <c r="C1329" s="136"/>
      <c r="D1329" s="137"/>
      <c r="E1329" s="138"/>
      <c r="F1329" s="137"/>
      <c r="G1329" s="127"/>
      <c r="H1329" s="143"/>
      <c r="I1329" s="143"/>
      <c r="K1329" s="6"/>
      <c r="L1329" s="6"/>
    </row>
    <row r="1330" spans="1:12" x14ac:dyDescent="0.2">
      <c r="A1330" s="477"/>
      <c r="B1330" s="135"/>
      <c r="C1330" s="136"/>
      <c r="D1330" s="137"/>
      <c r="E1330" s="138"/>
      <c r="F1330" s="137"/>
      <c r="G1330" s="127"/>
      <c r="H1330" s="143"/>
      <c r="I1330" s="143"/>
      <c r="K1330" s="6"/>
      <c r="L1330" s="6"/>
    </row>
    <row r="1331" spans="1:12" x14ac:dyDescent="0.2">
      <c r="A1331" s="477"/>
      <c r="B1331" s="135"/>
      <c r="C1331" s="136"/>
      <c r="D1331" s="137"/>
      <c r="E1331" s="138"/>
      <c r="F1331" s="137"/>
      <c r="G1331" s="127"/>
      <c r="H1331" s="143"/>
      <c r="I1331" s="143"/>
      <c r="K1331" s="6"/>
      <c r="L1331" s="6"/>
    </row>
    <row r="1332" spans="1:12" x14ac:dyDescent="0.2">
      <c r="A1332" s="477"/>
      <c r="B1332" s="135"/>
      <c r="C1332" s="136"/>
      <c r="D1332" s="137"/>
      <c r="E1332" s="138"/>
      <c r="F1332" s="137"/>
      <c r="G1332" s="127"/>
      <c r="H1332" s="143"/>
      <c r="I1332" s="143"/>
      <c r="K1332" s="6"/>
      <c r="L1332" s="6"/>
    </row>
    <row r="1333" spans="1:12" x14ac:dyDescent="0.2">
      <c r="A1333" s="477"/>
      <c r="B1333" s="135"/>
      <c r="C1333" s="136"/>
      <c r="D1333" s="137"/>
      <c r="E1333" s="138"/>
      <c r="F1333" s="137"/>
      <c r="G1333" s="127"/>
      <c r="H1333" s="143"/>
      <c r="I1333" s="143"/>
      <c r="K1333" s="6"/>
      <c r="L1333" s="6"/>
    </row>
    <row r="1334" spans="1:12" x14ac:dyDescent="0.2">
      <c r="A1334" s="477"/>
      <c r="B1334" s="135"/>
      <c r="C1334" s="136"/>
      <c r="D1334" s="137"/>
      <c r="E1334" s="138"/>
      <c r="F1334" s="137"/>
      <c r="G1334" s="127"/>
      <c r="H1334" s="143"/>
      <c r="I1334" s="143"/>
      <c r="K1334" s="6"/>
      <c r="L1334" s="6"/>
    </row>
    <row r="1335" spans="1:12" x14ac:dyDescent="0.2">
      <c r="A1335" s="477"/>
      <c r="B1335" s="135"/>
      <c r="C1335" s="136"/>
      <c r="D1335" s="137"/>
      <c r="E1335" s="138"/>
      <c r="F1335" s="137"/>
      <c r="G1335" s="127"/>
      <c r="H1335" s="143"/>
      <c r="I1335" s="143"/>
      <c r="K1335" s="6"/>
      <c r="L1335" s="6"/>
    </row>
    <row r="1336" spans="1:12" x14ac:dyDescent="0.2">
      <c r="A1336" s="477"/>
      <c r="B1336" s="135"/>
      <c r="C1336" s="136"/>
      <c r="D1336" s="137"/>
      <c r="E1336" s="138"/>
      <c r="F1336" s="137"/>
      <c r="G1336" s="127"/>
      <c r="H1336" s="143"/>
      <c r="I1336" s="143"/>
      <c r="K1336" s="6"/>
      <c r="L1336" s="6"/>
    </row>
    <row r="1337" spans="1:12" x14ac:dyDescent="0.2">
      <c r="A1337" s="477"/>
      <c r="B1337" s="135"/>
      <c r="C1337" s="136"/>
      <c r="D1337" s="137"/>
      <c r="E1337" s="138"/>
      <c r="F1337" s="137"/>
      <c r="G1337" s="127"/>
      <c r="H1337" s="143"/>
      <c r="I1337" s="143"/>
      <c r="K1337" s="6"/>
      <c r="L1337" s="6"/>
    </row>
    <row r="1338" spans="1:12" x14ac:dyDescent="0.2">
      <c r="A1338" s="477"/>
      <c r="B1338" s="135"/>
      <c r="C1338" s="136"/>
      <c r="D1338" s="137"/>
      <c r="E1338" s="138"/>
      <c r="F1338" s="137"/>
      <c r="G1338" s="127"/>
      <c r="H1338" s="143"/>
      <c r="I1338" s="143"/>
      <c r="K1338" s="6"/>
      <c r="L1338" s="6"/>
    </row>
    <row r="1339" spans="1:12" x14ac:dyDescent="0.2">
      <c r="A1339" s="477"/>
      <c r="B1339" s="135"/>
      <c r="C1339" s="136"/>
      <c r="D1339" s="137"/>
      <c r="E1339" s="138"/>
      <c r="F1339" s="137"/>
      <c r="G1339" s="127"/>
      <c r="H1339" s="143"/>
      <c r="I1339" s="143"/>
      <c r="K1339" s="6"/>
      <c r="L1339" s="6"/>
    </row>
    <row r="1340" spans="1:12" x14ac:dyDescent="0.2">
      <c r="A1340" s="477"/>
      <c r="B1340" s="135"/>
      <c r="C1340" s="136"/>
      <c r="D1340" s="137"/>
      <c r="E1340" s="138"/>
      <c r="F1340" s="137"/>
      <c r="G1340" s="127"/>
      <c r="H1340" s="143"/>
      <c r="I1340" s="143"/>
      <c r="K1340" s="6"/>
      <c r="L1340" s="6"/>
    </row>
    <row r="1341" spans="1:12" x14ac:dyDescent="0.2">
      <c r="A1341" s="477"/>
      <c r="B1341" s="135"/>
      <c r="C1341" s="136"/>
      <c r="D1341" s="137"/>
      <c r="E1341" s="138"/>
      <c r="F1341" s="137"/>
      <c r="G1341" s="127"/>
      <c r="H1341" s="143"/>
      <c r="I1341" s="143"/>
      <c r="K1341" s="6"/>
      <c r="L1341" s="6"/>
    </row>
    <row r="1342" spans="1:12" x14ac:dyDescent="0.2">
      <c r="A1342" s="477"/>
      <c r="B1342" s="135"/>
      <c r="C1342" s="136"/>
      <c r="D1342" s="137"/>
      <c r="E1342" s="138"/>
      <c r="F1342" s="137"/>
      <c r="G1342" s="127"/>
      <c r="H1342" s="143"/>
      <c r="I1342" s="143"/>
      <c r="K1342" s="6"/>
      <c r="L1342" s="6"/>
    </row>
    <row r="1343" spans="1:12" x14ac:dyDescent="0.2">
      <c r="A1343" s="477"/>
      <c r="B1343" s="135"/>
      <c r="C1343" s="136"/>
      <c r="D1343" s="137"/>
      <c r="E1343" s="138"/>
      <c r="F1343" s="137"/>
      <c r="G1343" s="127"/>
      <c r="H1343" s="143"/>
      <c r="I1343" s="143"/>
      <c r="K1343" s="6"/>
      <c r="L1343" s="6"/>
    </row>
    <row r="1344" spans="1:12" x14ac:dyDescent="0.2">
      <c r="A1344" s="477"/>
      <c r="B1344" s="135"/>
      <c r="C1344" s="136"/>
      <c r="D1344" s="137"/>
      <c r="E1344" s="138"/>
      <c r="F1344" s="137"/>
      <c r="G1344" s="127"/>
      <c r="H1344" s="143"/>
      <c r="I1344" s="143"/>
      <c r="K1344" s="6"/>
      <c r="L1344" s="6"/>
    </row>
    <row r="1345" spans="1:12" x14ac:dyDescent="0.2">
      <c r="A1345" s="477"/>
      <c r="B1345" s="135"/>
      <c r="C1345" s="136"/>
      <c r="D1345" s="137"/>
      <c r="E1345" s="138"/>
      <c r="F1345" s="137"/>
      <c r="G1345" s="127"/>
      <c r="H1345" s="143"/>
      <c r="I1345" s="143"/>
      <c r="K1345" s="6"/>
      <c r="L1345" s="6"/>
    </row>
    <row r="1346" spans="1:12" x14ac:dyDescent="0.2">
      <c r="A1346" s="477"/>
      <c r="B1346" s="135"/>
      <c r="C1346" s="136"/>
      <c r="D1346" s="137"/>
      <c r="E1346" s="138"/>
      <c r="F1346" s="137"/>
      <c r="G1346" s="127"/>
      <c r="H1346" s="143"/>
      <c r="I1346" s="143"/>
      <c r="K1346" s="6"/>
      <c r="L1346" s="6"/>
    </row>
    <row r="1347" spans="1:12" x14ac:dyDescent="0.2">
      <c r="A1347" s="477"/>
      <c r="B1347" s="135"/>
      <c r="C1347" s="136"/>
      <c r="D1347" s="137"/>
      <c r="E1347" s="138"/>
      <c r="F1347" s="137"/>
      <c r="G1347" s="127"/>
      <c r="H1347" s="143"/>
      <c r="I1347" s="143"/>
      <c r="K1347" s="6"/>
      <c r="L1347" s="6"/>
    </row>
    <row r="1348" spans="1:12" x14ac:dyDescent="0.2">
      <c r="A1348" s="477"/>
      <c r="B1348" s="135"/>
      <c r="C1348" s="136"/>
      <c r="D1348" s="137"/>
      <c r="E1348" s="138"/>
      <c r="F1348" s="137"/>
      <c r="G1348" s="127"/>
      <c r="H1348" s="143"/>
      <c r="I1348" s="143"/>
      <c r="K1348" s="6"/>
      <c r="L1348" s="6"/>
    </row>
    <row r="1349" spans="1:12" x14ac:dyDescent="0.2">
      <c r="A1349" s="477"/>
      <c r="B1349" s="135"/>
      <c r="C1349" s="136"/>
      <c r="D1349" s="137"/>
      <c r="E1349" s="138"/>
      <c r="F1349" s="137"/>
      <c r="G1349" s="127"/>
      <c r="H1349" s="143"/>
      <c r="I1349" s="143"/>
      <c r="K1349" s="6"/>
      <c r="L1349" s="6"/>
    </row>
    <row r="1350" spans="1:12" x14ac:dyDescent="0.2">
      <c r="A1350" s="477"/>
      <c r="B1350" s="135"/>
      <c r="C1350" s="136"/>
      <c r="D1350" s="137"/>
      <c r="E1350" s="138"/>
      <c r="F1350" s="137"/>
      <c r="G1350" s="127"/>
      <c r="H1350" s="143"/>
      <c r="I1350" s="143"/>
      <c r="K1350" s="6"/>
      <c r="L1350" s="6"/>
    </row>
    <row r="1351" spans="1:12" x14ac:dyDescent="0.2">
      <c r="A1351" s="477"/>
      <c r="B1351" s="135"/>
      <c r="C1351" s="136"/>
      <c r="D1351" s="137"/>
      <c r="E1351" s="138"/>
      <c r="F1351" s="137"/>
      <c r="G1351" s="127"/>
      <c r="H1351" s="143"/>
      <c r="I1351" s="143"/>
      <c r="K1351" s="6"/>
      <c r="L1351" s="6"/>
    </row>
    <row r="1352" spans="1:12" x14ac:dyDescent="0.2">
      <c r="A1352" s="477"/>
      <c r="B1352" s="135"/>
      <c r="C1352" s="136"/>
      <c r="D1352" s="137"/>
      <c r="E1352" s="138"/>
      <c r="F1352" s="137"/>
      <c r="G1352" s="127"/>
      <c r="H1352" s="143"/>
      <c r="I1352" s="143"/>
      <c r="K1352" s="6"/>
      <c r="L1352" s="6"/>
    </row>
    <row r="1353" spans="1:12" x14ac:dyDescent="0.2">
      <c r="A1353" s="477"/>
      <c r="B1353" s="135"/>
      <c r="C1353" s="136"/>
      <c r="D1353" s="137"/>
      <c r="E1353" s="138"/>
      <c r="F1353" s="137"/>
      <c r="G1353" s="127"/>
      <c r="H1353" s="143"/>
      <c r="I1353" s="143"/>
      <c r="K1353" s="6"/>
      <c r="L1353" s="6"/>
    </row>
    <row r="1354" spans="1:12" x14ac:dyDescent="0.2">
      <c r="A1354" s="477"/>
      <c r="B1354" s="135"/>
      <c r="C1354" s="136"/>
      <c r="D1354" s="137"/>
      <c r="E1354" s="138"/>
      <c r="F1354" s="137"/>
      <c r="G1354" s="127"/>
      <c r="H1354" s="143"/>
      <c r="I1354" s="143"/>
      <c r="K1354" s="6"/>
      <c r="L1354" s="6"/>
    </row>
    <row r="1355" spans="1:12" x14ac:dyDescent="0.2">
      <c r="A1355" s="477"/>
      <c r="B1355" s="135"/>
      <c r="C1355" s="136"/>
      <c r="D1355" s="137"/>
      <c r="E1355" s="138"/>
      <c r="F1355" s="137"/>
      <c r="G1355" s="127"/>
      <c r="H1355" s="143"/>
      <c r="I1355" s="143"/>
      <c r="K1355" s="6"/>
      <c r="L1355" s="6"/>
    </row>
    <row r="1356" spans="1:12" x14ac:dyDescent="0.2">
      <c r="A1356" s="477"/>
      <c r="B1356" s="135"/>
      <c r="C1356" s="136"/>
      <c r="D1356" s="137"/>
      <c r="E1356" s="138"/>
      <c r="F1356" s="137"/>
      <c r="G1356" s="127"/>
      <c r="H1356" s="143"/>
      <c r="I1356" s="143"/>
      <c r="K1356" s="6"/>
      <c r="L1356" s="6"/>
    </row>
    <row r="1357" spans="1:12" x14ac:dyDescent="0.2">
      <c r="A1357" s="477"/>
      <c r="B1357" s="135"/>
      <c r="C1357" s="136"/>
      <c r="D1357" s="137"/>
      <c r="E1357" s="138"/>
      <c r="F1357" s="137"/>
      <c r="G1357" s="127"/>
      <c r="H1357" s="143"/>
      <c r="I1357" s="143"/>
      <c r="K1357" s="6"/>
      <c r="L1357" s="6"/>
    </row>
    <row r="1358" spans="1:12" x14ac:dyDescent="0.2">
      <c r="A1358" s="477"/>
      <c r="B1358" s="135"/>
      <c r="C1358" s="136"/>
      <c r="D1358" s="137"/>
      <c r="E1358" s="138"/>
      <c r="F1358" s="137"/>
      <c r="G1358" s="127"/>
      <c r="H1358" s="143"/>
      <c r="I1358" s="143"/>
      <c r="K1358" s="6"/>
      <c r="L1358" s="6"/>
    </row>
    <row r="1359" spans="1:12" x14ac:dyDescent="0.2">
      <c r="A1359" s="477"/>
      <c r="B1359" s="135"/>
      <c r="C1359" s="136"/>
      <c r="D1359" s="137"/>
      <c r="E1359" s="138"/>
      <c r="F1359" s="137"/>
      <c r="G1359" s="127"/>
      <c r="H1359" s="143"/>
      <c r="I1359" s="143"/>
      <c r="K1359" s="6"/>
      <c r="L1359" s="6"/>
    </row>
    <row r="1360" spans="1:12" x14ac:dyDescent="0.2">
      <c r="A1360" s="477"/>
      <c r="B1360" s="135"/>
      <c r="C1360" s="136"/>
      <c r="D1360" s="137"/>
      <c r="E1360" s="138"/>
      <c r="F1360" s="137"/>
      <c r="G1360" s="127"/>
      <c r="H1360" s="143"/>
      <c r="I1360" s="143"/>
      <c r="K1360" s="6"/>
      <c r="L1360" s="6"/>
    </row>
    <row r="1361" spans="1:12" x14ac:dyDescent="0.2">
      <c r="A1361" s="477"/>
      <c r="B1361" s="135"/>
      <c r="C1361" s="136"/>
      <c r="D1361" s="137"/>
      <c r="E1361" s="138"/>
      <c r="F1361" s="137"/>
      <c r="G1361" s="127"/>
      <c r="H1361" s="143"/>
      <c r="I1361" s="143"/>
      <c r="K1361" s="6"/>
      <c r="L1361" s="6"/>
    </row>
    <row r="1362" spans="1:12" x14ac:dyDescent="0.2">
      <c r="A1362" s="477"/>
      <c r="B1362" s="135"/>
      <c r="C1362" s="136"/>
      <c r="D1362" s="137"/>
      <c r="E1362" s="138"/>
      <c r="F1362" s="137"/>
      <c r="G1362" s="127"/>
      <c r="H1362" s="143"/>
      <c r="I1362" s="143"/>
      <c r="K1362" s="6"/>
      <c r="L1362" s="6"/>
    </row>
    <row r="1363" spans="1:12" x14ac:dyDescent="0.2">
      <c r="A1363" s="477"/>
      <c r="B1363" s="135"/>
      <c r="C1363" s="136"/>
      <c r="D1363" s="137"/>
      <c r="E1363" s="138"/>
      <c r="F1363" s="137"/>
      <c r="G1363" s="127"/>
      <c r="H1363" s="143"/>
      <c r="I1363" s="143"/>
      <c r="K1363" s="6"/>
      <c r="L1363" s="6"/>
    </row>
    <row r="1364" spans="1:12" x14ac:dyDescent="0.2">
      <c r="A1364" s="477"/>
      <c r="B1364" s="135"/>
      <c r="C1364" s="136"/>
      <c r="D1364" s="137"/>
      <c r="E1364" s="138"/>
      <c r="F1364" s="137"/>
      <c r="G1364" s="127"/>
      <c r="H1364" s="143"/>
      <c r="I1364" s="143"/>
      <c r="K1364" s="6"/>
      <c r="L1364" s="6"/>
    </row>
    <row r="1365" spans="1:12" x14ac:dyDescent="0.2">
      <c r="A1365" s="477"/>
      <c r="B1365" s="135"/>
      <c r="C1365" s="136"/>
      <c r="D1365" s="137"/>
      <c r="E1365" s="138"/>
      <c r="F1365" s="137"/>
      <c r="G1365" s="127"/>
      <c r="H1365" s="143"/>
      <c r="I1365" s="143"/>
      <c r="K1365" s="6"/>
      <c r="L1365" s="6"/>
    </row>
    <row r="1366" spans="1:12" x14ac:dyDescent="0.2">
      <c r="A1366" s="477"/>
      <c r="B1366" s="135"/>
      <c r="C1366" s="136"/>
      <c r="D1366" s="137"/>
      <c r="E1366" s="138"/>
      <c r="F1366" s="137"/>
      <c r="G1366" s="127"/>
      <c r="H1366" s="143"/>
      <c r="I1366" s="143"/>
      <c r="K1366" s="6"/>
      <c r="L1366" s="6"/>
    </row>
    <row r="1367" spans="1:12" x14ac:dyDescent="0.2">
      <c r="A1367" s="477"/>
      <c r="B1367" s="135"/>
      <c r="C1367" s="136"/>
      <c r="D1367" s="137"/>
      <c r="E1367" s="138"/>
      <c r="F1367" s="137"/>
      <c r="G1367" s="127"/>
      <c r="H1367" s="143"/>
      <c r="I1367" s="143"/>
      <c r="K1367" s="6"/>
      <c r="L1367" s="6"/>
    </row>
    <row r="1368" spans="1:12" x14ac:dyDescent="0.2">
      <c r="A1368" s="477"/>
      <c r="B1368" s="135"/>
      <c r="C1368" s="136"/>
      <c r="D1368" s="137"/>
      <c r="E1368" s="138"/>
      <c r="F1368" s="137"/>
      <c r="G1368" s="127"/>
      <c r="H1368" s="143"/>
      <c r="I1368" s="143"/>
      <c r="K1368" s="6"/>
      <c r="L1368" s="6"/>
    </row>
    <row r="1369" spans="1:12" x14ac:dyDescent="0.2">
      <c r="A1369" s="477"/>
      <c r="B1369" s="135"/>
      <c r="C1369" s="136"/>
      <c r="D1369" s="137"/>
      <c r="E1369" s="138"/>
      <c r="F1369" s="137"/>
      <c r="G1369" s="127"/>
      <c r="H1369" s="143"/>
      <c r="I1369" s="143"/>
      <c r="K1369" s="6"/>
      <c r="L1369" s="6"/>
    </row>
    <row r="1370" spans="1:12" x14ac:dyDescent="0.2">
      <c r="A1370" s="477"/>
      <c r="B1370" s="135"/>
      <c r="C1370" s="136"/>
      <c r="D1370" s="137"/>
      <c r="E1370" s="138"/>
      <c r="F1370" s="137"/>
      <c r="G1370" s="127"/>
      <c r="H1370" s="143"/>
      <c r="I1370" s="143"/>
      <c r="K1370" s="6"/>
      <c r="L1370" s="6"/>
    </row>
    <row r="1371" spans="1:12" x14ac:dyDescent="0.2">
      <c r="A1371" s="477"/>
      <c r="B1371" s="135"/>
      <c r="C1371" s="136"/>
      <c r="D1371" s="137"/>
      <c r="E1371" s="138"/>
      <c r="F1371" s="137"/>
      <c r="G1371" s="127"/>
      <c r="H1371" s="143"/>
      <c r="I1371" s="143"/>
      <c r="K1371" s="6"/>
      <c r="L1371" s="6"/>
    </row>
    <row r="1372" spans="1:12" x14ac:dyDescent="0.2">
      <c r="A1372" s="477"/>
      <c r="B1372" s="135"/>
      <c r="C1372" s="136"/>
      <c r="D1372" s="137"/>
      <c r="E1372" s="138"/>
      <c r="F1372" s="137"/>
      <c r="G1372" s="127"/>
      <c r="H1372" s="143"/>
      <c r="I1372" s="143"/>
      <c r="K1372" s="6"/>
      <c r="L1372" s="6"/>
    </row>
    <row r="1373" spans="1:12" x14ac:dyDescent="0.2">
      <c r="A1373" s="477"/>
      <c r="B1373" s="135"/>
      <c r="C1373" s="136"/>
      <c r="D1373" s="137"/>
      <c r="E1373" s="138"/>
      <c r="F1373" s="137"/>
      <c r="G1373" s="127"/>
      <c r="H1373" s="143"/>
      <c r="I1373" s="143"/>
      <c r="K1373" s="6"/>
      <c r="L1373" s="6"/>
    </row>
    <row r="1374" spans="1:12" x14ac:dyDescent="0.2">
      <c r="A1374" s="477"/>
      <c r="B1374" s="135"/>
      <c r="C1374" s="136"/>
      <c r="D1374" s="137"/>
      <c r="E1374" s="138"/>
      <c r="F1374" s="137"/>
      <c r="G1374" s="127"/>
      <c r="H1374" s="143"/>
      <c r="I1374" s="143"/>
      <c r="K1374" s="6"/>
      <c r="L1374" s="6"/>
    </row>
    <row r="1375" spans="1:12" x14ac:dyDescent="0.2">
      <c r="A1375" s="477"/>
      <c r="B1375" s="135"/>
      <c r="C1375" s="136"/>
      <c r="D1375" s="137"/>
      <c r="E1375" s="138"/>
      <c r="F1375" s="137"/>
      <c r="G1375" s="127"/>
      <c r="H1375" s="143"/>
      <c r="I1375" s="143"/>
      <c r="K1375" s="6"/>
      <c r="L1375" s="6"/>
    </row>
    <row r="1376" spans="1:12" x14ac:dyDescent="0.2">
      <c r="A1376" s="477"/>
      <c r="B1376" s="135"/>
      <c r="C1376" s="136"/>
      <c r="D1376" s="137"/>
      <c r="E1376" s="138"/>
      <c r="F1376" s="137"/>
      <c r="G1376" s="127"/>
      <c r="H1376" s="143"/>
      <c r="I1376" s="143"/>
      <c r="K1376" s="6"/>
      <c r="L1376" s="6"/>
    </row>
    <row r="1377" spans="1:12" x14ac:dyDescent="0.2">
      <c r="A1377" s="477"/>
      <c r="B1377" s="135"/>
      <c r="C1377" s="136"/>
      <c r="D1377" s="137"/>
      <c r="E1377" s="138"/>
      <c r="F1377" s="137"/>
      <c r="G1377" s="127"/>
      <c r="H1377" s="143"/>
      <c r="I1377" s="143"/>
      <c r="K1377" s="6"/>
      <c r="L1377" s="6"/>
    </row>
    <row r="1378" spans="1:12" x14ac:dyDescent="0.2">
      <c r="A1378" s="477"/>
      <c r="B1378" s="135"/>
      <c r="C1378" s="136"/>
      <c r="D1378" s="137"/>
      <c r="E1378" s="138"/>
      <c r="F1378" s="137"/>
      <c r="G1378" s="127"/>
      <c r="H1378" s="143"/>
      <c r="I1378" s="143"/>
      <c r="K1378" s="6"/>
      <c r="L1378" s="6"/>
    </row>
    <row r="1379" spans="1:12" x14ac:dyDescent="0.2">
      <c r="A1379" s="477"/>
      <c r="B1379" s="135"/>
      <c r="C1379" s="136"/>
      <c r="D1379" s="137"/>
      <c r="E1379" s="138"/>
      <c r="F1379" s="137"/>
      <c r="G1379" s="127"/>
      <c r="H1379" s="143"/>
      <c r="I1379" s="143"/>
      <c r="K1379" s="6"/>
      <c r="L1379" s="6"/>
    </row>
    <row r="1380" spans="1:12" x14ac:dyDescent="0.2">
      <c r="A1380" s="477"/>
      <c r="B1380" s="135"/>
      <c r="C1380" s="136"/>
      <c r="D1380" s="137"/>
      <c r="E1380" s="138"/>
      <c r="F1380" s="137"/>
      <c r="G1380" s="127"/>
      <c r="H1380" s="143"/>
      <c r="I1380" s="143"/>
      <c r="K1380" s="6"/>
      <c r="L1380" s="6"/>
    </row>
    <row r="1381" spans="1:12" x14ac:dyDescent="0.2">
      <c r="A1381" s="477"/>
      <c r="B1381" s="135"/>
      <c r="C1381" s="136"/>
      <c r="D1381" s="137"/>
      <c r="E1381" s="138"/>
      <c r="F1381" s="137"/>
      <c r="G1381" s="127"/>
      <c r="H1381" s="143"/>
      <c r="I1381" s="143"/>
      <c r="K1381" s="6"/>
      <c r="L1381" s="6"/>
    </row>
    <row r="1382" spans="1:12" x14ac:dyDescent="0.2">
      <c r="A1382" s="477"/>
      <c r="B1382" s="135"/>
      <c r="C1382" s="136"/>
      <c r="D1382" s="137"/>
      <c r="E1382" s="138"/>
      <c r="F1382" s="137"/>
      <c r="G1382" s="127"/>
      <c r="H1382" s="143"/>
      <c r="I1382" s="143"/>
      <c r="K1382" s="6"/>
      <c r="L1382" s="6"/>
    </row>
    <row r="1383" spans="1:12" x14ac:dyDescent="0.2">
      <c r="A1383" s="477"/>
      <c r="B1383" s="135"/>
      <c r="C1383" s="136"/>
      <c r="D1383" s="137"/>
      <c r="E1383" s="138"/>
      <c r="F1383" s="137"/>
      <c r="G1383" s="127"/>
      <c r="H1383" s="143"/>
      <c r="I1383" s="143"/>
      <c r="K1383" s="6"/>
      <c r="L1383" s="6"/>
    </row>
    <row r="1384" spans="1:12" x14ac:dyDescent="0.2">
      <c r="A1384" s="477"/>
      <c r="B1384" s="135"/>
      <c r="C1384" s="136"/>
      <c r="D1384" s="137"/>
      <c r="E1384" s="138"/>
      <c r="F1384" s="137"/>
      <c r="G1384" s="127"/>
      <c r="H1384" s="143"/>
      <c r="I1384" s="143"/>
      <c r="K1384" s="6"/>
      <c r="L1384" s="6"/>
    </row>
    <row r="1385" spans="1:12" x14ac:dyDescent="0.2">
      <c r="A1385" s="477"/>
      <c r="B1385" s="135"/>
      <c r="C1385" s="136"/>
      <c r="D1385" s="137"/>
      <c r="E1385" s="138"/>
      <c r="F1385" s="137"/>
      <c r="G1385" s="127"/>
      <c r="H1385" s="143"/>
      <c r="I1385" s="143"/>
      <c r="K1385" s="6"/>
      <c r="L1385" s="6"/>
    </row>
    <row r="1386" spans="1:12" x14ac:dyDescent="0.2">
      <c r="A1386" s="477"/>
      <c r="B1386" s="135"/>
      <c r="C1386" s="136"/>
      <c r="D1386" s="137"/>
      <c r="E1386" s="138"/>
      <c r="F1386" s="137"/>
      <c r="G1386" s="127"/>
      <c r="H1386" s="143"/>
      <c r="I1386" s="143"/>
      <c r="K1386" s="6"/>
      <c r="L1386" s="6"/>
    </row>
    <row r="1387" spans="1:12" x14ac:dyDescent="0.2">
      <c r="A1387" s="477"/>
      <c r="B1387" s="135"/>
      <c r="C1387" s="136"/>
      <c r="D1387" s="137"/>
      <c r="E1387" s="138"/>
      <c r="F1387" s="137"/>
      <c r="G1387" s="127"/>
      <c r="H1387" s="143"/>
      <c r="I1387" s="143"/>
      <c r="K1387" s="6"/>
      <c r="L1387" s="6"/>
    </row>
    <row r="1388" spans="1:12" x14ac:dyDescent="0.2">
      <c r="A1388" s="477"/>
      <c r="B1388" s="135"/>
      <c r="C1388" s="136"/>
      <c r="D1388" s="137"/>
      <c r="E1388" s="138"/>
      <c r="F1388" s="137"/>
      <c r="G1388" s="127"/>
      <c r="H1388" s="143"/>
      <c r="I1388" s="143"/>
      <c r="K1388" s="6"/>
      <c r="L1388" s="6"/>
    </row>
    <row r="1389" spans="1:12" x14ac:dyDescent="0.2">
      <c r="A1389" s="477"/>
      <c r="B1389" s="135"/>
      <c r="C1389" s="136"/>
      <c r="D1389" s="137"/>
      <c r="E1389" s="138"/>
      <c r="F1389" s="137"/>
      <c r="G1389" s="127"/>
      <c r="H1389" s="143"/>
      <c r="I1389" s="143"/>
      <c r="K1389" s="6"/>
      <c r="L1389" s="6"/>
    </row>
    <row r="1390" spans="1:12" x14ac:dyDescent="0.2">
      <c r="A1390" s="477"/>
      <c r="B1390" s="135"/>
      <c r="C1390" s="136"/>
      <c r="D1390" s="137"/>
      <c r="E1390" s="138"/>
      <c r="F1390" s="137"/>
      <c r="G1390" s="127"/>
      <c r="H1390" s="143"/>
      <c r="I1390" s="143"/>
      <c r="K1390" s="6"/>
      <c r="L1390" s="6"/>
    </row>
    <row r="1391" spans="1:12" x14ac:dyDescent="0.2">
      <c r="A1391" s="477"/>
      <c r="B1391" s="135"/>
      <c r="C1391" s="136"/>
      <c r="D1391" s="137"/>
      <c r="E1391" s="138"/>
      <c r="F1391" s="137"/>
      <c r="G1391" s="127"/>
      <c r="H1391" s="143"/>
      <c r="I1391" s="143"/>
      <c r="K1391" s="6"/>
      <c r="L1391" s="6"/>
    </row>
    <row r="1392" spans="1:12" x14ac:dyDescent="0.2">
      <c r="A1392" s="477"/>
      <c r="B1392" s="135"/>
      <c r="C1392" s="136"/>
      <c r="D1392" s="137"/>
      <c r="E1392" s="138"/>
      <c r="F1392" s="137"/>
      <c r="G1392" s="127"/>
      <c r="H1392" s="143"/>
      <c r="I1392" s="143"/>
      <c r="K1392" s="6"/>
      <c r="L1392" s="6"/>
    </row>
    <row r="1393" spans="1:12" x14ac:dyDescent="0.2">
      <c r="A1393" s="477"/>
      <c r="B1393" s="135"/>
      <c r="C1393" s="136"/>
      <c r="D1393" s="137"/>
      <c r="E1393" s="138"/>
      <c r="F1393" s="137"/>
      <c r="G1393" s="127"/>
      <c r="H1393" s="143"/>
      <c r="I1393" s="143"/>
      <c r="K1393" s="6"/>
      <c r="L1393" s="6"/>
    </row>
    <row r="1394" spans="1:12" x14ac:dyDescent="0.2">
      <c r="A1394" s="477"/>
      <c r="B1394" s="135"/>
      <c r="C1394" s="136"/>
      <c r="D1394" s="137"/>
      <c r="E1394" s="138"/>
      <c r="F1394" s="137"/>
      <c r="G1394" s="127"/>
      <c r="H1394" s="143"/>
      <c r="I1394" s="143"/>
      <c r="K1394" s="6"/>
      <c r="L1394" s="6"/>
    </row>
    <row r="1395" spans="1:12" x14ac:dyDescent="0.2">
      <c r="A1395" s="477"/>
      <c r="B1395" s="135"/>
      <c r="C1395" s="136"/>
      <c r="D1395" s="137"/>
      <c r="E1395" s="138"/>
      <c r="F1395" s="137"/>
      <c r="G1395" s="127"/>
      <c r="H1395" s="143"/>
      <c r="I1395" s="143"/>
      <c r="K1395" s="6"/>
      <c r="L1395" s="6"/>
    </row>
    <row r="1396" spans="1:12" x14ac:dyDescent="0.2">
      <c r="A1396" s="477"/>
      <c r="B1396" s="135"/>
      <c r="C1396" s="136"/>
      <c r="D1396" s="137"/>
      <c r="E1396" s="138"/>
      <c r="F1396" s="137"/>
      <c r="G1396" s="127"/>
      <c r="H1396" s="143"/>
      <c r="I1396" s="143"/>
      <c r="K1396" s="6"/>
      <c r="L1396" s="6"/>
    </row>
    <row r="1397" spans="1:12" x14ac:dyDescent="0.2">
      <c r="A1397" s="477"/>
      <c r="B1397" s="135"/>
      <c r="C1397" s="136"/>
      <c r="D1397" s="137"/>
      <c r="E1397" s="138"/>
      <c r="F1397" s="137"/>
      <c r="G1397" s="127"/>
      <c r="H1397" s="143"/>
      <c r="I1397" s="143"/>
      <c r="K1397" s="6"/>
      <c r="L1397" s="6"/>
    </row>
    <row r="1398" spans="1:12" x14ac:dyDescent="0.2">
      <c r="A1398" s="477"/>
      <c r="B1398" s="135"/>
      <c r="C1398" s="136"/>
      <c r="D1398" s="137"/>
      <c r="E1398" s="138"/>
      <c r="F1398" s="137"/>
      <c r="G1398" s="127"/>
      <c r="H1398" s="143"/>
      <c r="I1398" s="143"/>
      <c r="K1398" s="6"/>
      <c r="L1398" s="6"/>
    </row>
    <row r="1399" spans="1:12" x14ac:dyDescent="0.2">
      <c r="A1399" s="477"/>
      <c r="B1399" s="135"/>
      <c r="C1399" s="136"/>
      <c r="D1399" s="137"/>
      <c r="E1399" s="138"/>
      <c r="F1399" s="137"/>
      <c r="G1399" s="127"/>
      <c r="H1399" s="143"/>
      <c r="I1399" s="143"/>
      <c r="K1399" s="6"/>
      <c r="L1399" s="6"/>
    </row>
    <row r="1400" spans="1:12" x14ac:dyDescent="0.2">
      <c r="A1400" s="477"/>
      <c r="B1400" s="135"/>
      <c r="C1400" s="136"/>
      <c r="D1400" s="137"/>
      <c r="E1400" s="138"/>
      <c r="F1400" s="137"/>
      <c r="G1400" s="127"/>
      <c r="H1400" s="143"/>
      <c r="I1400" s="143"/>
      <c r="K1400" s="6"/>
      <c r="L1400" s="6"/>
    </row>
    <row r="1401" spans="1:12" x14ac:dyDescent="0.2">
      <c r="A1401" s="477"/>
      <c r="B1401" s="135"/>
      <c r="C1401" s="136"/>
      <c r="D1401" s="137"/>
      <c r="E1401" s="138"/>
      <c r="F1401" s="137"/>
      <c r="G1401" s="127"/>
      <c r="H1401" s="143"/>
      <c r="I1401" s="143"/>
      <c r="K1401" s="6"/>
      <c r="L1401" s="6"/>
    </row>
    <row r="1402" spans="1:12" x14ac:dyDescent="0.2">
      <c r="A1402" s="477"/>
      <c r="B1402" s="135"/>
      <c r="C1402" s="136"/>
      <c r="D1402" s="137"/>
      <c r="E1402" s="138"/>
      <c r="F1402" s="137"/>
      <c r="G1402" s="127"/>
      <c r="H1402" s="143"/>
      <c r="I1402" s="143"/>
      <c r="K1402" s="6"/>
      <c r="L1402" s="6"/>
    </row>
    <row r="1403" spans="1:12" x14ac:dyDescent="0.2">
      <c r="A1403" s="477"/>
      <c r="B1403" s="135"/>
      <c r="C1403" s="136"/>
      <c r="D1403" s="137"/>
      <c r="E1403" s="138"/>
      <c r="F1403" s="137"/>
      <c r="G1403" s="127"/>
      <c r="H1403" s="143"/>
      <c r="I1403" s="143"/>
      <c r="K1403" s="6"/>
      <c r="L1403" s="6"/>
    </row>
    <row r="1404" spans="1:12" x14ac:dyDescent="0.2">
      <c r="A1404" s="477"/>
      <c r="B1404" s="135"/>
      <c r="C1404" s="136"/>
      <c r="D1404" s="137"/>
      <c r="E1404" s="138"/>
      <c r="F1404" s="137"/>
      <c r="G1404" s="127"/>
      <c r="H1404" s="143"/>
      <c r="I1404" s="143"/>
      <c r="K1404" s="6"/>
      <c r="L1404" s="6"/>
    </row>
    <row r="1405" spans="1:12" x14ac:dyDescent="0.2">
      <c r="A1405" s="477"/>
      <c r="B1405" s="135"/>
      <c r="C1405" s="136"/>
      <c r="D1405" s="137"/>
      <c r="E1405" s="138"/>
      <c r="F1405" s="137"/>
      <c r="G1405" s="127"/>
      <c r="H1405" s="143"/>
      <c r="I1405" s="143"/>
      <c r="K1405" s="6"/>
      <c r="L1405" s="6"/>
    </row>
    <row r="1406" spans="1:12" x14ac:dyDescent="0.2">
      <c r="A1406" s="477"/>
      <c r="B1406" s="135"/>
      <c r="C1406" s="136"/>
      <c r="D1406" s="137"/>
      <c r="E1406" s="138"/>
      <c r="F1406" s="137"/>
      <c r="G1406" s="127"/>
      <c r="H1406" s="143"/>
      <c r="I1406" s="143"/>
      <c r="K1406" s="6"/>
      <c r="L1406" s="6"/>
    </row>
    <row r="1407" spans="1:12" x14ac:dyDescent="0.2">
      <c r="A1407" s="477"/>
      <c r="B1407" s="135"/>
      <c r="C1407" s="136"/>
      <c r="D1407" s="137"/>
      <c r="E1407" s="138"/>
      <c r="F1407" s="137"/>
      <c r="G1407" s="127"/>
      <c r="H1407" s="143"/>
      <c r="I1407" s="143"/>
      <c r="K1407" s="6"/>
      <c r="L1407" s="6"/>
    </row>
    <row r="1408" spans="1:12" x14ac:dyDescent="0.2">
      <c r="A1408" s="477"/>
      <c r="B1408" s="135"/>
      <c r="C1408" s="136"/>
      <c r="D1408" s="137"/>
      <c r="E1408" s="138"/>
      <c r="F1408" s="137"/>
      <c r="G1408" s="127"/>
      <c r="H1408" s="143"/>
      <c r="I1408" s="143"/>
      <c r="K1408" s="6"/>
      <c r="L1408" s="6"/>
    </row>
    <row r="1409" spans="1:12" x14ac:dyDescent="0.2">
      <c r="A1409" s="477"/>
      <c r="B1409" s="135"/>
      <c r="C1409" s="136"/>
      <c r="D1409" s="137"/>
      <c r="E1409" s="138"/>
      <c r="F1409" s="137"/>
      <c r="G1409" s="127"/>
      <c r="H1409" s="143"/>
      <c r="I1409" s="143"/>
      <c r="K1409" s="6"/>
      <c r="L1409" s="6"/>
    </row>
    <row r="1410" spans="1:12" x14ac:dyDescent="0.2">
      <c r="A1410" s="477"/>
      <c r="B1410" s="135"/>
      <c r="C1410" s="136"/>
      <c r="D1410" s="137"/>
      <c r="E1410" s="138"/>
      <c r="F1410" s="137"/>
      <c r="G1410" s="127"/>
      <c r="H1410" s="143"/>
      <c r="I1410" s="143"/>
      <c r="K1410" s="6"/>
      <c r="L1410" s="6"/>
    </row>
    <row r="1411" spans="1:12" x14ac:dyDescent="0.2">
      <c r="A1411" s="477"/>
      <c r="B1411" s="135"/>
      <c r="C1411" s="136"/>
      <c r="D1411" s="137"/>
      <c r="E1411" s="138"/>
      <c r="F1411" s="137"/>
      <c r="G1411" s="127"/>
      <c r="H1411" s="143"/>
      <c r="I1411" s="143"/>
      <c r="K1411" s="6"/>
      <c r="L1411" s="6"/>
    </row>
    <row r="1412" spans="1:12" x14ac:dyDescent="0.2">
      <c r="A1412" s="477"/>
      <c r="B1412" s="135"/>
      <c r="C1412" s="136"/>
      <c r="D1412" s="137"/>
      <c r="E1412" s="138"/>
      <c r="F1412" s="137"/>
      <c r="G1412" s="127"/>
      <c r="H1412" s="143"/>
      <c r="I1412" s="143"/>
      <c r="K1412" s="6"/>
      <c r="L1412" s="6"/>
    </row>
    <row r="1413" spans="1:12" x14ac:dyDescent="0.2">
      <c r="A1413" s="477"/>
      <c r="B1413" s="135"/>
      <c r="C1413" s="136"/>
      <c r="D1413" s="137"/>
      <c r="E1413" s="138"/>
      <c r="F1413" s="137"/>
      <c r="G1413" s="127"/>
      <c r="H1413" s="143"/>
      <c r="I1413" s="143"/>
      <c r="K1413" s="6"/>
      <c r="L1413" s="6"/>
    </row>
    <row r="1414" spans="1:12" x14ac:dyDescent="0.2">
      <c r="A1414" s="477"/>
      <c r="B1414" s="135"/>
      <c r="C1414" s="136"/>
      <c r="D1414" s="137"/>
      <c r="E1414" s="138"/>
      <c r="F1414" s="137"/>
      <c r="G1414" s="127"/>
      <c r="H1414" s="143"/>
      <c r="I1414" s="143"/>
      <c r="K1414" s="6"/>
      <c r="L1414" s="6"/>
    </row>
    <row r="1415" spans="1:12" x14ac:dyDescent="0.2">
      <c r="A1415" s="477"/>
      <c r="B1415" s="135"/>
      <c r="C1415" s="136"/>
      <c r="D1415" s="137"/>
      <c r="E1415" s="138"/>
      <c r="F1415" s="137"/>
      <c r="G1415" s="127"/>
      <c r="H1415" s="143"/>
      <c r="I1415" s="143"/>
      <c r="K1415" s="6"/>
      <c r="L1415" s="6"/>
    </row>
    <row r="1416" spans="1:12" x14ac:dyDescent="0.2">
      <c r="A1416" s="477"/>
      <c r="B1416" s="135"/>
      <c r="C1416" s="136"/>
      <c r="D1416" s="137"/>
      <c r="E1416" s="138"/>
      <c r="F1416" s="137"/>
      <c r="G1416" s="127"/>
      <c r="H1416" s="143"/>
      <c r="I1416" s="143"/>
      <c r="K1416" s="6"/>
      <c r="L1416" s="6"/>
    </row>
    <row r="1417" spans="1:12" x14ac:dyDescent="0.2">
      <c r="A1417" s="477"/>
      <c r="B1417" s="135"/>
      <c r="C1417" s="136"/>
      <c r="D1417" s="137"/>
      <c r="E1417" s="138"/>
      <c r="F1417" s="137"/>
      <c r="G1417" s="127"/>
      <c r="H1417" s="143"/>
      <c r="I1417" s="143"/>
      <c r="K1417" s="6"/>
      <c r="L1417" s="6"/>
    </row>
    <row r="1418" spans="1:12" x14ac:dyDescent="0.2">
      <c r="A1418" s="477"/>
      <c r="B1418" s="135"/>
      <c r="C1418" s="136"/>
      <c r="D1418" s="137"/>
      <c r="E1418" s="138"/>
      <c r="F1418" s="137"/>
      <c r="G1418" s="127"/>
      <c r="H1418" s="143"/>
      <c r="I1418" s="143"/>
      <c r="K1418" s="6"/>
      <c r="L1418" s="6"/>
    </row>
    <row r="1419" spans="1:12" x14ac:dyDescent="0.2">
      <c r="A1419" s="477"/>
      <c r="B1419" s="135"/>
      <c r="C1419" s="136"/>
      <c r="D1419" s="137"/>
      <c r="E1419" s="138"/>
      <c r="F1419" s="137"/>
      <c r="G1419" s="127"/>
      <c r="H1419" s="143"/>
      <c r="I1419" s="143"/>
      <c r="K1419" s="6"/>
      <c r="L1419" s="6"/>
    </row>
    <row r="1420" spans="1:12" x14ac:dyDescent="0.2">
      <c r="A1420" s="477"/>
      <c r="B1420" s="135"/>
      <c r="C1420" s="136"/>
      <c r="D1420" s="137"/>
      <c r="E1420" s="138"/>
      <c r="F1420" s="137"/>
      <c r="G1420" s="127"/>
      <c r="H1420" s="143"/>
      <c r="I1420" s="143"/>
      <c r="K1420" s="6"/>
      <c r="L1420" s="6"/>
    </row>
    <row r="1421" spans="1:12" x14ac:dyDescent="0.2">
      <c r="A1421" s="477"/>
      <c r="B1421" s="135"/>
      <c r="C1421" s="136"/>
      <c r="D1421" s="137"/>
      <c r="E1421" s="138"/>
      <c r="F1421" s="137"/>
      <c r="G1421" s="127"/>
      <c r="H1421" s="143"/>
      <c r="I1421" s="143"/>
      <c r="K1421" s="6"/>
      <c r="L1421" s="6"/>
    </row>
    <row r="1422" spans="1:12" x14ac:dyDescent="0.2">
      <c r="A1422" s="477"/>
      <c r="B1422" s="135"/>
      <c r="C1422" s="136"/>
      <c r="D1422" s="137"/>
      <c r="E1422" s="138"/>
      <c r="F1422" s="137"/>
      <c r="G1422" s="127"/>
      <c r="H1422" s="143"/>
      <c r="I1422" s="143"/>
      <c r="K1422" s="6"/>
      <c r="L1422" s="6"/>
    </row>
    <row r="1423" spans="1:12" x14ac:dyDescent="0.2">
      <c r="A1423" s="477"/>
      <c r="B1423" s="135"/>
      <c r="C1423" s="136"/>
      <c r="D1423" s="137"/>
      <c r="E1423" s="138"/>
      <c r="F1423" s="137"/>
      <c r="G1423" s="127"/>
      <c r="H1423" s="143"/>
      <c r="I1423" s="143"/>
      <c r="K1423" s="6"/>
      <c r="L1423" s="6"/>
    </row>
    <row r="1424" spans="1:12" x14ac:dyDescent="0.2">
      <c r="A1424" s="477"/>
      <c r="B1424" s="135"/>
      <c r="C1424" s="136"/>
      <c r="D1424" s="137"/>
      <c r="E1424" s="138"/>
      <c r="F1424" s="137"/>
      <c r="G1424" s="127"/>
      <c r="H1424" s="143"/>
      <c r="I1424" s="143"/>
      <c r="K1424" s="6"/>
      <c r="L1424" s="6"/>
    </row>
    <row r="1425" spans="1:12" x14ac:dyDescent="0.2">
      <c r="A1425" s="477"/>
      <c r="B1425" s="135"/>
      <c r="C1425" s="136"/>
      <c r="D1425" s="137"/>
      <c r="E1425" s="138"/>
      <c r="F1425" s="137"/>
      <c r="G1425" s="127"/>
      <c r="H1425" s="143"/>
      <c r="I1425" s="143"/>
      <c r="K1425" s="6"/>
      <c r="L1425" s="6"/>
    </row>
    <row r="1426" spans="1:12" x14ac:dyDescent="0.2">
      <c r="A1426" s="477"/>
      <c r="B1426" s="135"/>
      <c r="C1426" s="136"/>
      <c r="D1426" s="137"/>
      <c r="E1426" s="138"/>
      <c r="F1426" s="137"/>
      <c r="G1426" s="127"/>
      <c r="H1426" s="143"/>
      <c r="I1426" s="143"/>
      <c r="K1426" s="6"/>
      <c r="L1426" s="6"/>
    </row>
    <row r="1427" spans="1:12" x14ac:dyDescent="0.2">
      <c r="A1427" s="477"/>
      <c r="B1427" s="135"/>
      <c r="C1427" s="136"/>
      <c r="D1427" s="137"/>
      <c r="E1427" s="138"/>
      <c r="F1427" s="137"/>
      <c r="G1427" s="127"/>
      <c r="H1427" s="143"/>
      <c r="I1427" s="143"/>
      <c r="K1427" s="6"/>
      <c r="L1427" s="6"/>
    </row>
    <row r="1428" spans="1:12" x14ac:dyDescent="0.2">
      <c r="A1428" s="477"/>
      <c r="B1428" s="135"/>
      <c r="C1428" s="136"/>
      <c r="D1428" s="137"/>
      <c r="E1428" s="138"/>
      <c r="F1428" s="137"/>
      <c r="G1428" s="127"/>
      <c r="H1428" s="143"/>
      <c r="I1428" s="143"/>
      <c r="K1428" s="6"/>
      <c r="L1428" s="6"/>
    </row>
    <row r="1429" spans="1:12" x14ac:dyDescent="0.2">
      <c r="A1429" s="477"/>
      <c r="B1429" s="135"/>
      <c r="C1429" s="136"/>
      <c r="D1429" s="137"/>
      <c r="E1429" s="138"/>
      <c r="F1429" s="137"/>
      <c r="G1429" s="127"/>
      <c r="H1429" s="143"/>
      <c r="I1429" s="143"/>
      <c r="K1429" s="6"/>
      <c r="L1429" s="6"/>
    </row>
    <row r="1430" spans="1:12" x14ac:dyDescent="0.2">
      <c r="A1430" s="477"/>
      <c r="B1430" s="135"/>
      <c r="C1430" s="136"/>
      <c r="D1430" s="137"/>
      <c r="E1430" s="138"/>
      <c r="F1430" s="137"/>
      <c r="G1430" s="127"/>
      <c r="H1430" s="143"/>
      <c r="I1430" s="143"/>
      <c r="K1430" s="6"/>
      <c r="L1430" s="6"/>
    </row>
    <row r="1431" spans="1:12" x14ac:dyDescent="0.2">
      <c r="A1431" s="477"/>
      <c r="B1431" s="135"/>
      <c r="C1431" s="136"/>
      <c r="D1431" s="137"/>
      <c r="E1431" s="138"/>
      <c r="F1431" s="137"/>
      <c r="G1431" s="127"/>
      <c r="H1431" s="143"/>
      <c r="I1431" s="143"/>
      <c r="K1431" s="6"/>
      <c r="L1431" s="6"/>
    </row>
    <row r="1432" spans="1:12" x14ac:dyDescent="0.2">
      <c r="A1432" s="477"/>
      <c r="B1432" s="135"/>
      <c r="C1432" s="136"/>
      <c r="D1432" s="137"/>
      <c r="E1432" s="138"/>
      <c r="F1432" s="137"/>
      <c r="G1432" s="127"/>
      <c r="H1432" s="143"/>
      <c r="I1432" s="143"/>
      <c r="K1432" s="6"/>
      <c r="L1432" s="6"/>
    </row>
    <row r="1433" spans="1:12" x14ac:dyDescent="0.2">
      <c r="A1433" s="477"/>
      <c r="B1433" s="135"/>
      <c r="C1433" s="136"/>
      <c r="D1433" s="137"/>
      <c r="E1433" s="138"/>
      <c r="F1433" s="137"/>
      <c r="G1433" s="127"/>
      <c r="H1433" s="143"/>
      <c r="I1433" s="143"/>
      <c r="K1433" s="6"/>
      <c r="L1433" s="6"/>
    </row>
    <row r="1434" spans="1:12" x14ac:dyDescent="0.2">
      <c r="A1434" s="477"/>
      <c r="B1434" s="135"/>
      <c r="C1434" s="136"/>
      <c r="D1434" s="137"/>
      <c r="E1434" s="138"/>
      <c r="F1434" s="137"/>
      <c r="G1434" s="127"/>
      <c r="H1434" s="143"/>
      <c r="I1434" s="143"/>
      <c r="K1434" s="6"/>
      <c r="L1434" s="6"/>
    </row>
    <row r="1435" spans="1:12" x14ac:dyDescent="0.2">
      <c r="A1435" s="477"/>
      <c r="B1435" s="135"/>
      <c r="C1435" s="136"/>
      <c r="D1435" s="137"/>
      <c r="E1435" s="138"/>
      <c r="F1435" s="137"/>
      <c r="G1435" s="127"/>
      <c r="H1435" s="143"/>
      <c r="I1435" s="143"/>
      <c r="K1435" s="6"/>
      <c r="L1435" s="6"/>
    </row>
    <row r="1436" spans="1:12" x14ac:dyDescent="0.2">
      <c r="A1436" s="477"/>
      <c r="B1436" s="135"/>
      <c r="C1436" s="136"/>
      <c r="D1436" s="137"/>
      <c r="E1436" s="138"/>
      <c r="F1436" s="137"/>
      <c r="G1436" s="127"/>
      <c r="H1436" s="143"/>
      <c r="I1436" s="143"/>
      <c r="K1436" s="6"/>
      <c r="L1436" s="6"/>
    </row>
    <row r="1437" spans="1:12" x14ac:dyDescent="0.2">
      <c r="A1437" s="477"/>
      <c r="B1437" s="135"/>
      <c r="C1437" s="136"/>
      <c r="D1437" s="137"/>
      <c r="E1437" s="138"/>
      <c r="F1437" s="137"/>
      <c r="G1437" s="127"/>
      <c r="H1437" s="143"/>
      <c r="I1437" s="143"/>
      <c r="K1437" s="6"/>
      <c r="L1437" s="6"/>
    </row>
    <row r="1438" spans="1:12" x14ac:dyDescent="0.2">
      <c r="A1438" s="477"/>
      <c r="B1438" s="135"/>
      <c r="C1438" s="136"/>
      <c r="D1438" s="137"/>
      <c r="E1438" s="138"/>
      <c r="F1438" s="137"/>
      <c r="G1438" s="127"/>
      <c r="H1438" s="143"/>
      <c r="I1438" s="143"/>
      <c r="K1438" s="6"/>
      <c r="L1438" s="6"/>
    </row>
    <row r="1439" spans="1:12" x14ac:dyDescent="0.2">
      <c r="A1439" s="477"/>
      <c r="B1439" s="135"/>
      <c r="C1439" s="136"/>
      <c r="D1439" s="137"/>
      <c r="E1439" s="138"/>
      <c r="F1439" s="137"/>
      <c r="G1439" s="127"/>
      <c r="H1439" s="143"/>
      <c r="I1439" s="143"/>
      <c r="K1439" s="6"/>
      <c r="L1439" s="6"/>
    </row>
    <row r="1440" spans="1:12" x14ac:dyDescent="0.2">
      <c r="A1440" s="477"/>
      <c r="B1440" s="135"/>
      <c r="C1440" s="136"/>
      <c r="D1440" s="137"/>
      <c r="E1440" s="138"/>
      <c r="F1440" s="137"/>
      <c r="G1440" s="127"/>
      <c r="H1440" s="143"/>
      <c r="I1440" s="143"/>
      <c r="K1440" s="6"/>
      <c r="L1440" s="6"/>
    </row>
    <row r="1441" spans="1:12" x14ac:dyDescent="0.2">
      <c r="A1441" s="477"/>
      <c r="B1441" s="135"/>
      <c r="C1441" s="136"/>
      <c r="D1441" s="137"/>
      <c r="E1441" s="138"/>
      <c r="F1441" s="137"/>
      <c r="G1441" s="127"/>
      <c r="H1441" s="143"/>
      <c r="I1441" s="143"/>
      <c r="K1441" s="6"/>
      <c r="L1441" s="6"/>
    </row>
    <row r="1442" spans="1:12" x14ac:dyDescent="0.2">
      <c r="A1442" s="477"/>
      <c r="B1442" s="135"/>
      <c r="C1442" s="136"/>
      <c r="D1442" s="137"/>
      <c r="E1442" s="138"/>
      <c r="F1442" s="137"/>
      <c r="G1442" s="127"/>
      <c r="H1442" s="143"/>
      <c r="I1442" s="143"/>
      <c r="K1442" s="6"/>
      <c r="L1442" s="6"/>
    </row>
    <row r="1443" spans="1:12" x14ac:dyDescent="0.2">
      <c r="A1443" s="477"/>
      <c r="B1443" s="135"/>
      <c r="C1443" s="136"/>
      <c r="D1443" s="137"/>
      <c r="E1443" s="138"/>
      <c r="F1443" s="137"/>
      <c r="G1443" s="127"/>
      <c r="H1443" s="143"/>
      <c r="I1443" s="143"/>
      <c r="K1443" s="6"/>
      <c r="L1443" s="6"/>
    </row>
    <row r="1444" spans="1:12" x14ac:dyDescent="0.2">
      <c r="A1444" s="477"/>
      <c r="B1444" s="135"/>
      <c r="C1444" s="136"/>
      <c r="D1444" s="137"/>
      <c r="E1444" s="138"/>
      <c r="F1444" s="137"/>
      <c r="G1444" s="127"/>
      <c r="H1444" s="143"/>
      <c r="I1444" s="143"/>
      <c r="K1444" s="6"/>
      <c r="L1444" s="6"/>
    </row>
    <row r="1445" spans="1:12" x14ac:dyDescent="0.2">
      <c r="A1445" s="477"/>
      <c r="B1445" s="135"/>
      <c r="C1445" s="136"/>
      <c r="D1445" s="137"/>
      <c r="E1445" s="138"/>
      <c r="F1445" s="137"/>
      <c r="G1445" s="127"/>
      <c r="H1445" s="143"/>
      <c r="I1445" s="143"/>
      <c r="K1445" s="6"/>
      <c r="L1445" s="6"/>
    </row>
    <row r="1446" spans="1:12" x14ac:dyDescent="0.2">
      <c r="A1446" s="477"/>
      <c r="B1446" s="135"/>
      <c r="C1446" s="136"/>
      <c r="D1446" s="137"/>
      <c r="E1446" s="138"/>
      <c r="F1446" s="137"/>
      <c r="G1446" s="127"/>
      <c r="H1446" s="143"/>
      <c r="I1446" s="143"/>
      <c r="K1446" s="6"/>
      <c r="L1446" s="6"/>
    </row>
    <row r="1447" spans="1:12" x14ac:dyDescent="0.2">
      <c r="A1447" s="477"/>
      <c r="B1447" s="135"/>
      <c r="C1447" s="136"/>
      <c r="D1447" s="137"/>
      <c r="E1447" s="138"/>
      <c r="F1447" s="137"/>
      <c r="G1447" s="127"/>
      <c r="H1447" s="143"/>
      <c r="I1447" s="143"/>
      <c r="K1447" s="6"/>
      <c r="L1447" s="6"/>
    </row>
    <row r="1448" spans="1:12" x14ac:dyDescent="0.2">
      <c r="A1448" s="477"/>
      <c r="B1448" s="135"/>
      <c r="C1448" s="136"/>
      <c r="D1448" s="137"/>
      <c r="E1448" s="138"/>
      <c r="F1448" s="137"/>
      <c r="G1448" s="127"/>
      <c r="H1448" s="143"/>
      <c r="I1448" s="143"/>
      <c r="K1448" s="6"/>
      <c r="L1448" s="6"/>
    </row>
    <row r="1449" spans="1:12" x14ac:dyDescent="0.2">
      <c r="A1449" s="477"/>
      <c r="B1449" s="135"/>
      <c r="C1449" s="136"/>
      <c r="D1449" s="137"/>
      <c r="E1449" s="138"/>
      <c r="F1449" s="137"/>
      <c r="G1449" s="127"/>
      <c r="H1449" s="143"/>
      <c r="I1449" s="143"/>
      <c r="K1449" s="6"/>
      <c r="L1449" s="6"/>
    </row>
    <row r="1450" spans="1:12" x14ac:dyDescent="0.2">
      <c r="A1450" s="477"/>
      <c r="B1450" s="135"/>
      <c r="C1450" s="136"/>
      <c r="D1450" s="137"/>
      <c r="E1450" s="138"/>
      <c r="F1450" s="137"/>
      <c r="G1450" s="127"/>
      <c r="H1450" s="143"/>
      <c r="I1450" s="143"/>
      <c r="K1450" s="6"/>
      <c r="L1450" s="6"/>
    </row>
    <row r="1451" spans="1:12" x14ac:dyDescent="0.2">
      <c r="A1451" s="477"/>
      <c r="B1451" s="135"/>
      <c r="C1451" s="136"/>
      <c r="D1451" s="137"/>
      <c r="E1451" s="138"/>
      <c r="F1451" s="137"/>
      <c r="G1451" s="127"/>
      <c r="H1451" s="143"/>
      <c r="I1451" s="143"/>
      <c r="K1451" s="6"/>
      <c r="L1451" s="6"/>
    </row>
    <row r="1452" spans="1:12" x14ac:dyDescent="0.2">
      <c r="A1452" s="477"/>
      <c r="B1452" s="135"/>
      <c r="C1452" s="136"/>
      <c r="D1452" s="137"/>
      <c r="E1452" s="138"/>
      <c r="F1452" s="137"/>
      <c r="G1452" s="127"/>
      <c r="H1452" s="143"/>
      <c r="I1452" s="143"/>
      <c r="K1452" s="6"/>
      <c r="L1452" s="6"/>
    </row>
    <row r="1453" spans="1:12" x14ac:dyDescent="0.2">
      <c r="A1453" s="477"/>
      <c r="B1453" s="135"/>
      <c r="C1453" s="136"/>
      <c r="D1453" s="137"/>
      <c r="E1453" s="138"/>
      <c r="F1453" s="137"/>
      <c r="G1453" s="127"/>
      <c r="H1453" s="143"/>
      <c r="I1453" s="143"/>
      <c r="K1453" s="6"/>
      <c r="L1453" s="6"/>
    </row>
    <row r="1454" spans="1:12" x14ac:dyDescent="0.2">
      <c r="A1454" s="477"/>
      <c r="B1454" s="135"/>
      <c r="C1454" s="136"/>
      <c r="D1454" s="137"/>
      <c r="E1454" s="138"/>
      <c r="F1454" s="137"/>
      <c r="G1454" s="127"/>
      <c r="H1454" s="143"/>
      <c r="I1454" s="143"/>
      <c r="K1454" s="6"/>
      <c r="L1454" s="6"/>
    </row>
    <row r="1455" spans="1:12" x14ac:dyDescent="0.2">
      <c r="A1455" s="477"/>
      <c r="B1455" s="135"/>
      <c r="C1455" s="136"/>
      <c r="D1455" s="137"/>
      <c r="E1455" s="138"/>
      <c r="F1455" s="137"/>
      <c r="G1455" s="127"/>
      <c r="H1455" s="143"/>
      <c r="I1455" s="143"/>
      <c r="K1455" s="6"/>
      <c r="L1455" s="6"/>
    </row>
    <row r="1456" spans="1:12" x14ac:dyDescent="0.2">
      <c r="A1456" s="477"/>
      <c r="B1456" s="135"/>
      <c r="C1456" s="136"/>
      <c r="D1456" s="137"/>
      <c r="E1456" s="138"/>
      <c r="F1456" s="137"/>
      <c r="G1456" s="127"/>
      <c r="H1456" s="143"/>
      <c r="I1456" s="143"/>
      <c r="K1456" s="6"/>
      <c r="L1456" s="6"/>
    </row>
    <row r="1457" spans="1:12" x14ac:dyDescent="0.2">
      <c r="A1457" s="477"/>
      <c r="B1457" s="135"/>
      <c r="C1457" s="136"/>
      <c r="D1457" s="137"/>
      <c r="E1457" s="138"/>
      <c r="F1457" s="137"/>
      <c r="G1457" s="127"/>
      <c r="H1457" s="143"/>
      <c r="I1457" s="143"/>
      <c r="K1457" s="6"/>
      <c r="L1457" s="6"/>
    </row>
    <row r="1458" spans="1:12" x14ac:dyDescent="0.2">
      <c r="A1458" s="477"/>
      <c r="B1458" s="135"/>
      <c r="C1458" s="136"/>
      <c r="D1458" s="137"/>
      <c r="E1458" s="138"/>
      <c r="F1458" s="137"/>
      <c r="G1458" s="127"/>
      <c r="H1458" s="143"/>
      <c r="I1458" s="143"/>
      <c r="K1458" s="6"/>
      <c r="L1458" s="6"/>
    </row>
    <row r="1459" spans="1:12" x14ac:dyDescent="0.2">
      <c r="A1459" s="477"/>
      <c r="B1459" s="135"/>
      <c r="C1459" s="136"/>
      <c r="D1459" s="137"/>
      <c r="E1459" s="138"/>
      <c r="F1459" s="137"/>
      <c r="G1459" s="127"/>
      <c r="H1459" s="143"/>
      <c r="I1459" s="143"/>
      <c r="K1459" s="6"/>
      <c r="L1459" s="6"/>
    </row>
    <row r="1460" spans="1:12" x14ac:dyDescent="0.2">
      <c r="A1460" s="477"/>
      <c r="B1460" s="135"/>
      <c r="C1460" s="136"/>
      <c r="D1460" s="137"/>
      <c r="E1460" s="138"/>
      <c r="F1460" s="137"/>
      <c r="G1460" s="127"/>
      <c r="H1460" s="143"/>
      <c r="I1460" s="143"/>
      <c r="K1460" s="6"/>
      <c r="L1460" s="6"/>
    </row>
    <row r="1461" spans="1:12" x14ac:dyDescent="0.2">
      <c r="A1461" s="477"/>
      <c r="B1461" s="135"/>
      <c r="C1461" s="136"/>
      <c r="D1461" s="137"/>
      <c r="E1461" s="138"/>
      <c r="F1461" s="137"/>
      <c r="G1461" s="127"/>
      <c r="H1461" s="143"/>
      <c r="I1461" s="143"/>
      <c r="K1461" s="6"/>
      <c r="L1461" s="6"/>
    </row>
    <row r="1462" spans="1:12" x14ac:dyDescent="0.2">
      <c r="A1462" s="477"/>
      <c r="B1462" s="135"/>
      <c r="C1462" s="136"/>
      <c r="D1462" s="137"/>
      <c r="E1462" s="138"/>
      <c r="F1462" s="137"/>
      <c r="G1462" s="127"/>
      <c r="H1462" s="143"/>
      <c r="I1462" s="143"/>
      <c r="K1462" s="6"/>
      <c r="L1462" s="6"/>
    </row>
    <row r="1463" spans="1:12" x14ac:dyDescent="0.2">
      <c r="A1463" s="477"/>
      <c r="B1463" s="135"/>
      <c r="C1463" s="136"/>
      <c r="D1463" s="137"/>
      <c r="E1463" s="138"/>
      <c r="F1463" s="137"/>
      <c r="G1463" s="127"/>
      <c r="H1463" s="143"/>
      <c r="I1463" s="143"/>
      <c r="K1463" s="6"/>
      <c r="L1463" s="6"/>
    </row>
    <row r="1464" spans="1:12" x14ac:dyDescent="0.2">
      <c r="A1464" s="477"/>
      <c r="B1464" s="135"/>
      <c r="C1464" s="136"/>
      <c r="D1464" s="137"/>
      <c r="E1464" s="138"/>
      <c r="F1464" s="137"/>
      <c r="G1464" s="127"/>
      <c r="H1464" s="143"/>
      <c r="I1464" s="143"/>
      <c r="K1464" s="6"/>
      <c r="L1464" s="6"/>
    </row>
    <row r="1465" spans="1:12" x14ac:dyDescent="0.2">
      <c r="A1465" s="477"/>
      <c r="B1465" s="135"/>
      <c r="C1465" s="136"/>
      <c r="D1465" s="137"/>
      <c r="E1465" s="138"/>
      <c r="F1465" s="137"/>
      <c r="G1465" s="127"/>
      <c r="H1465" s="143"/>
      <c r="I1465" s="143"/>
      <c r="K1465" s="6"/>
      <c r="L1465" s="6"/>
    </row>
    <row r="1466" spans="1:12" x14ac:dyDescent="0.2">
      <c r="A1466" s="477"/>
      <c r="B1466" s="135"/>
      <c r="C1466" s="136"/>
      <c r="D1466" s="137"/>
      <c r="E1466" s="138"/>
      <c r="F1466" s="137"/>
      <c r="G1466" s="127"/>
      <c r="H1466" s="143"/>
      <c r="I1466" s="143"/>
      <c r="K1466" s="6"/>
      <c r="L1466" s="6"/>
    </row>
    <row r="1467" spans="1:12" x14ac:dyDescent="0.2">
      <c r="A1467" s="477"/>
      <c r="B1467" s="135"/>
      <c r="C1467" s="136"/>
      <c r="D1467" s="137"/>
      <c r="E1467" s="138"/>
      <c r="F1467" s="137"/>
      <c r="G1467" s="127"/>
      <c r="H1467" s="143"/>
      <c r="I1467" s="143"/>
      <c r="K1467" s="6"/>
      <c r="L1467" s="6"/>
    </row>
    <row r="1468" spans="1:12" x14ac:dyDescent="0.2">
      <c r="A1468" s="477"/>
      <c r="B1468" s="135"/>
      <c r="C1468" s="136"/>
      <c r="D1468" s="137"/>
      <c r="E1468" s="138"/>
      <c r="F1468" s="137"/>
      <c r="G1468" s="127"/>
      <c r="H1468" s="143"/>
      <c r="I1468" s="143"/>
      <c r="K1468" s="6"/>
      <c r="L1468" s="6"/>
    </row>
    <row r="1469" spans="1:12" x14ac:dyDescent="0.2">
      <c r="A1469" s="477"/>
      <c r="B1469" s="135"/>
      <c r="C1469" s="136"/>
      <c r="D1469" s="137"/>
      <c r="E1469" s="138"/>
      <c r="F1469" s="137"/>
      <c r="G1469" s="127"/>
      <c r="H1469" s="143"/>
      <c r="I1469" s="143"/>
      <c r="K1469" s="6"/>
      <c r="L1469" s="6"/>
    </row>
    <row r="1470" spans="1:12" x14ac:dyDescent="0.2">
      <c r="A1470" s="477"/>
      <c r="B1470" s="135"/>
      <c r="C1470" s="136"/>
      <c r="D1470" s="137"/>
      <c r="E1470" s="138"/>
      <c r="F1470" s="137"/>
      <c r="G1470" s="127"/>
      <c r="H1470" s="143"/>
      <c r="I1470" s="143"/>
      <c r="K1470" s="6"/>
      <c r="L1470" s="6"/>
    </row>
    <row r="1471" spans="1:12" x14ac:dyDescent="0.2">
      <c r="A1471" s="477"/>
      <c r="B1471" s="135"/>
      <c r="C1471" s="136"/>
      <c r="D1471" s="137"/>
      <c r="E1471" s="138"/>
      <c r="F1471" s="137"/>
      <c r="G1471" s="127"/>
      <c r="H1471" s="143"/>
      <c r="I1471" s="143"/>
      <c r="K1471" s="6"/>
      <c r="L1471" s="6"/>
    </row>
    <row r="1472" spans="1:12" x14ac:dyDescent="0.2">
      <c r="A1472" s="477"/>
      <c r="B1472" s="135"/>
      <c r="C1472" s="136"/>
      <c r="D1472" s="137"/>
      <c r="E1472" s="138"/>
      <c r="F1472" s="137"/>
      <c r="G1472" s="127"/>
      <c r="H1472" s="143"/>
      <c r="I1472" s="143"/>
      <c r="K1472" s="6"/>
      <c r="L1472" s="6"/>
    </row>
    <row r="1473" spans="1:12" x14ac:dyDescent="0.2">
      <c r="A1473" s="477"/>
      <c r="B1473" s="135"/>
      <c r="C1473" s="136"/>
      <c r="D1473" s="137"/>
      <c r="E1473" s="138"/>
      <c r="F1473" s="137"/>
      <c r="G1473" s="127"/>
      <c r="H1473" s="143"/>
      <c r="I1473" s="143"/>
      <c r="K1473" s="6"/>
      <c r="L1473" s="6"/>
    </row>
    <row r="1474" spans="1:12" x14ac:dyDescent="0.2">
      <c r="A1474" s="477"/>
      <c r="B1474" s="135"/>
      <c r="C1474" s="136"/>
      <c r="D1474" s="137"/>
      <c r="E1474" s="138"/>
      <c r="F1474" s="137"/>
      <c r="G1474" s="127"/>
      <c r="H1474" s="143"/>
      <c r="I1474" s="143"/>
      <c r="K1474" s="6"/>
      <c r="L1474" s="6"/>
    </row>
    <row r="1475" spans="1:12" x14ac:dyDescent="0.2">
      <c r="A1475" s="477"/>
      <c r="B1475" s="135"/>
      <c r="C1475" s="136"/>
      <c r="D1475" s="137"/>
      <c r="E1475" s="138"/>
      <c r="F1475" s="137"/>
      <c r="G1475" s="127"/>
      <c r="H1475" s="143"/>
      <c r="I1475" s="143"/>
      <c r="K1475" s="6"/>
      <c r="L1475" s="6"/>
    </row>
    <row r="1476" spans="1:12" x14ac:dyDescent="0.2">
      <c r="A1476" s="477"/>
      <c r="B1476" s="135"/>
      <c r="C1476" s="136"/>
      <c r="D1476" s="137"/>
      <c r="E1476" s="138"/>
      <c r="F1476" s="137"/>
      <c r="G1476" s="127"/>
      <c r="H1476" s="143"/>
      <c r="I1476" s="143"/>
      <c r="K1476" s="6"/>
      <c r="L1476" s="6"/>
    </row>
    <row r="1477" spans="1:12" x14ac:dyDescent="0.2">
      <c r="A1477" s="477"/>
      <c r="B1477" s="135"/>
      <c r="C1477" s="136"/>
      <c r="D1477" s="137"/>
      <c r="E1477" s="138"/>
      <c r="F1477" s="137"/>
      <c r="G1477" s="127"/>
      <c r="H1477" s="143"/>
      <c r="I1477" s="143"/>
      <c r="K1477" s="6"/>
      <c r="L1477" s="6"/>
    </row>
    <row r="1478" spans="1:12" x14ac:dyDescent="0.2">
      <c r="A1478" s="477"/>
      <c r="B1478" s="135"/>
      <c r="C1478" s="136"/>
      <c r="D1478" s="137"/>
      <c r="E1478" s="138"/>
      <c r="F1478" s="137"/>
      <c r="G1478" s="127"/>
      <c r="H1478" s="143"/>
      <c r="I1478" s="143"/>
      <c r="K1478" s="6"/>
      <c r="L1478" s="6"/>
    </row>
    <row r="1479" spans="1:12" x14ac:dyDescent="0.2">
      <c r="A1479" s="477"/>
      <c r="B1479" s="135"/>
      <c r="C1479" s="136"/>
      <c r="D1479" s="137"/>
      <c r="E1479" s="138"/>
      <c r="F1479" s="137"/>
      <c r="G1479" s="127"/>
      <c r="H1479" s="143"/>
      <c r="I1479" s="143"/>
      <c r="K1479" s="6"/>
      <c r="L1479" s="6"/>
    </row>
    <row r="1480" spans="1:12" x14ac:dyDescent="0.2">
      <c r="A1480" s="477"/>
      <c r="B1480" s="135"/>
      <c r="C1480" s="136"/>
      <c r="D1480" s="137"/>
      <c r="E1480" s="138"/>
      <c r="F1480" s="137"/>
      <c r="G1480" s="127"/>
      <c r="H1480" s="143"/>
      <c r="I1480" s="143"/>
      <c r="K1480" s="6"/>
      <c r="L1480" s="6"/>
    </row>
    <row r="1481" spans="1:12" x14ac:dyDescent="0.2">
      <c r="A1481" s="477"/>
      <c r="B1481" s="135"/>
      <c r="C1481" s="136"/>
      <c r="D1481" s="137"/>
      <c r="E1481" s="138"/>
      <c r="F1481" s="137"/>
      <c r="G1481" s="127"/>
      <c r="H1481" s="143"/>
      <c r="I1481" s="143"/>
      <c r="K1481" s="6"/>
      <c r="L1481" s="6"/>
    </row>
    <row r="1482" spans="1:12" x14ac:dyDescent="0.2">
      <c r="A1482" s="477"/>
      <c r="B1482" s="135"/>
      <c r="C1482" s="136"/>
      <c r="D1482" s="137"/>
      <c r="E1482" s="138"/>
      <c r="F1482" s="137"/>
      <c r="G1482" s="127"/>
      <c r="H1482" s="143"/>
      <c r="I1482" s="143"/>
      <c r="K1482" s="6"/>
      <c r="L1482" s="6"/>
    </row>
    <row r="1483" spans="1:12" x14ac:dyDescent="0.2">
      <c r="A1483" s="477"/>
      <c r="B1483" s="135"/>
      <c r="C1483" s="136"/>
      <c r="D1483" s="137"/>
      <c r="E1483" s="138"/>
      <c r="F1483" s="137"/>
      <c r="G1483" s="127"/>
      <c r="H1483" s="143"/>
      <c r="I1483" s="143"/>
      <c r="K1483" s="6"/>
      <c r="L1483" s="6"/>
    </row>
    <row r="1484" spans="1:12" x14ac:dyDescent="0.2">
      <c r="A1484" s="477"/>
      <c r="B1484" s="135"/>
      <c r="C1484" s="136"/>
      <c r="D1484" s="137"/>
      <c r="E1484" s="138"/>
      <c r="F1484" s="137"/>
      <c r="G1484" s="127"/>
      <c r="H1484" s="143"/>
      <c r="I1484" s="143"/>
      <c r="K1484" s="6"/>
      <c r="L1484" s="6"/>
    </row>
    <row r="1485" spans="1:12" x14ac:dyDescent="0.2">
      <c r="A1485" s="477"/>
      <c r="B1485" s="135"/>
      <c r="C1485" s="136"/>
      <c r="D1485" s="137"/>
      <c r="E1485" s="138"/>
      <c r="F1485" s="137"/>
      <c r="G1485" s="127"/>
      <c r="H1485" s="143"/>
      <c r="I1485" s="143"/>
      <c r="K1485" s="6"/>
      <c r="L1485" s="6"/>
    </row>
    <row r="1486" spans="1:12" x14ac:dyDescent="0.2">
      <c r="A1486" s="477"/>
      <c r="B1486" s="135"/>
      <c r="C1486" s="136"/>
      <c r="D1486" s="137"/>
      <c r="E1486" s="138"/>
      <c r="F1486" s="137"/>
      <c r="G1486" s="127"/>
      <c r="H1486" s="143"/>
      <c r="I1486" s="143"/>
      <c r="K1486" s="6"/>
      <c r="L1486" s="6"/>
    </row>
    <row r="1487" spans="1:12" x14ac:dyDescent="0.2">
      <c r="A1487" s="477"/>
      <c r="B1487" s="135"/>
      <c r="C1487" s="136"/>
      <c r="D1487" s="137"/>
      <c r="E1487" s="138"/>
      <c r="F1487" s="137"/>
      <c r="G1487" s="127"/>
      <c r="H1487" s="143"/>
      <c r="I1487" s="143"/>
      <c r="K1487" s="6"/>
      <c r="L1487" s="6"/>
    </row>
    <row r="1488" spans="1:12" x14ac:dyDescent="0.2">
      <c r="A1488" s="477"/>
      <c r="B1488" s="135"/>
      <c r="C1488" s="136"/>
      <c r="D1488" s="137"/>
      <c r="E1488" s="138"/>
      <c r="F1488" s="137"/>
      <c r="G1488" s="127"/>
      <c r="H1488" s="143"/>
      <c r="I1488" s="143"/>
      <c r="K1488" s="6"/>
      <c r="L1488" s="6"/>
    </row>
    <row r="1489" spans="1:12" x14ac:dyDescent="0.2">
      <c r="A1489" s="477"/>
      <c r="B1489" s="135"/>
      <c r="C1489" s="136"/>
      <c r="D1489" s="137"/>
      <c r="E1489" s="138"/>
      <c r="F1489" s="137"/>
      <c r="G1489" s="127"/>
      <c r="H1489" s="143"/>
      <c r="I1489" s="143"/>
      <c r="K1489" s="6"/>
      <c r="L1489" s="6"/>
    </row>
    <row r="1490" spans="1:12" x14ac:dyDescent="0.2">
      <c r="A1490" s="477"/>
      <c r="B1490" s="135"/>
      <c r="C1490" s="136"/>
      <c r="D1490" s="137"/>
      <c r="E1490" s="138"/>
      <c r="F1490" s="137"/>
      <c r="G1490" s="127"/>
      <c r="H1490" s="143"/>
      <c r="I1490" s="143"/>
      <c r="K1490" s="6"/>
      <c r="L1490" s="6"/>
    </row>
    <row r="1491" spans="1:12" x14ac:dyDescent="0.2">
      <c r="A1491" s="477"/>
      <c r="B1491" s="135"/>
      <c r="C1491" s="136"/>
      <c r="D1491" s="137"/>
      <c r="E1491" s="138"/>
      <c r="F1491" s="137"/>
      <c r="G1491" s="127"/>
      <c r="H1491" s="143"/>
      <c r="I1491" s="143"/>
      <c r="K1491" s="6"/>
      <c r="L1491" s="6"/>
    </row>
    <row r="1492" spans="1:12" x14ac:dyDescent="0.2">
      <c r="A1492" s="477"/>
      <c r="B1492" s="135"/>
      <c r="C1492" s="136"/>
      <c r="D1492" s="137"/>
      <c r="E1492" s="138"/>
      <c r="F1492" s="137"/>
      <c r="G1492" s="127"/>
      <c r="H1492" s="143"/>
      <c r="I1492" s="143"/>
      <c r="K1492" s="6"/>
      <c r="L1492" s="6"/>
    </row>
    <row r="1493" spans="1:12" x14ac:dyDescent="0.2">
      <c r="A1493" s="477"/>
      <c r="B1493" s="135"/>
      <c r="C1493" s="136"/>
      <c r="D1493" s="137"/>
      <c r="E1493" s="138"/>
      <c r="F1493" s="137"/>
      <c r="G1493" s="127"/>
      <c r="H1493" s="143"/>
      <c r="I1493" s="143"/>
      <c r="K1493" s="6"/>
      <c r="L1493" s="6"/>
    </row>
    <row r="1494" spans="1:12" x14ac:dyDescent="0.2">
      <c r="A1494" s="477"/>
      <c r="B1494" s="135"/>
      <c r="C1494" s="136"/>
      <c r="D1494" s="137"/>
      <c r="E1494" s="138"/>
      <c r="F1494" s="137"/>
      <c r="G1494" s="127"/>
      <c r="H1494" s="143"/>
      <c r="I1494" s="143"/>
      <c r="K1494" s="6"/>
      <c r="L1494" s="6"/>
    </row>
    <row r="1495" spans="1:12" x14ac:dyDescent="0.2">
      <c r="A1495" s="477"/>
      <c r="B1495" s="135"/>
      <c r="C1495" s="136"/>
      <c r="D1495" s="137"/>
      <c r="E1495" s="138"/>
      <c r="F1495" s="137"/>
      <c r="G1495" s="127"/>
      <c r="H1495" s="143"/>
      <c r="I1495" s="143"/>
      <c r="K1495" s="6"/>
      <c r="L1495" s="6"/>
    </row>
    <row r="1496" spans="1:12" x14ac:dyDescent="0.2">
      <c r="A1496" s="477"/>
      <c r="B1496" s="135"/>
      <c r="C1496" s="136"/>
      <c r="D1496" s="137"/>
      <c r="E1496" s="138"/>
      <c r="F1496" s="137"/>
      <c r="G1496" s="127"/>
      <c r="H1496" s="143"/>
      <c r="I1496" s="143"/>
      <c r="K1496" s="6"/>
      <c r="L1496" s="6"/>
    </row>
    <row r="1497" spans="1:12" x14ac:dyDescent="0.2">
      <c r="A1497" s="477"/>
      <c r="B1497" s="135"/>
      <c r="C1497" s="136"/>
      <c r="D1497" s="137"/>
      <c r="E1497" s="138"/>
      <c r="F1497" s="137"/>
      <c r="G1497" s="127"/>
      <c r="H1497" s="143"/>
      <c r="I1497" s="143"/>
      <c r="K1497" s="6"/>
      <c r="L1497" s="6"/>
    </row>
    <row r="1498" spans="1:12" ht="15.75" thickBot="1" x14ac:dyDescent="0.25">
      <c r="A1498" s="477"/>
      <c r="B1498" s="135"/>
      <c r="C1498" s="136"/>
      <c r="D1498" s="137"/>
      <c r="E1498" s="138"/>
      <c r="F1498" s="137"/>
      <c r="G1498" s="127"/>
      <c r="H1498" s="143"/>
      <c r="I1498" s="143"/>
      <c r="K1498" s="6"/>
      <c r="L1498" s="6"/>
    </row>
    <row r="1499" spans="1:12" ht="15.75" thickBot="1" x14ac:dyDescent="0.25">
      <c r="A1499" s="477"/>
      <c r="B1499" s="135"/>
      <c r="C1499" s="136"/>
      <c r="D1499" s="137"/>
      <c r="E1499" s="138"/>
      <c r="F1499" s="137"/>
      <c r="G1499" s="127"/>
      <c r="H1499" s="143"/>
      <c r="I1499" s="143"/>
      <c r="K1499" s="51" t="s">
        <v>52</v>
      </c>
      <c r="L1499" s="33"/>
    </row>
    <row r="1500" spans="1:12" x14ac:dyDescent="0.2">
      <c r="A1500" s="477"/>
      <c r="B1500" s="135"/>
      <c r="C1500" s="136"/>
      <c r="D1500" s="137"/>
      <c r="E1500" s="138"/>
      <c r="F1500" s="137"/>
      <c r="G1500" s="127"/>
      <c r="H1500" s="143"/>
      <c r="I1500" s="143"/>
      <c r="K1500" s="48" t="s">
        <v>50</v>
      </c>
      <c r="L1500" s="34">
        <f>IF(H1=K1501,0,1)</f>
        <v>1</v>
      </c>
    </row>
    <row r="1501" spans="1:12" ht="15.75" thickBot="1" x14ac:dyDescent="0.25">
      <c r="A1501" s="477"/>
      <c r="B1501" s="135"/>
      <c r="C1501" s="136"/>
      <c r="D1501" s="137"/>
      <c r="E1501" s="138"/>
      <c r="F1501" s="137"/>
      <c r="G1501" s="127"/>
      <c r="H1501" s="143"/>
      <c r="I1501" s="143"/>
      <c r="K1501" s="49" t="s">
        <v>51</v>
      </c>
      <c r="L1501" s="35"/>
    </row>
    <row r="1502" spans="1:12" x14ac:dyDescent="0.2">
      <c r="A1502" s="477"/>
      <c r="B1502" s="135"/>
      <c r="C1502" s="136"/>
      <c r="D1502" s="137"/>
      <c r="E1502" s="138"/>
      <c r="F1502" s="137"/>
      <c r="G1502" s="127"/>
      <c r="H1502" s="143"/>
      <c r="I1502" s="143"/>
    </row>
    <row r="1503" spans="1:12" x14ac:dyDescent="0.2">
      <c r="A1503" s="477"/>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SV8NoScHAtKRyZaPoLM06WIwepxNy8aesk0X5992QGtId1P+OJVGrAfR/Hjq9M7Rac9pCx0Mtw6YUNvENBuLYA==" saltValue="SOJCdf61BP9h6lY/WN/TIA==" spinCount="100000" sheet="1" objects="1" scenarios="1"/>
  <dataConsolidate/>
  <mergeCells count="3">
    <mergeCell ref="A1:C1"/>
    <mergeCell ref="G3:G4"/>
    <mergeCell ref="A3:F3"/>
  </mergeCells>
  <conditionalFormatting sqref="M5">
    <cfRule type="cellIs" dxfId="30" priority="4" operator="lessThan">
      <formula>0</formula>
    </cfRule>
  </conditionalFormatting>
  <conditionalFormatting sqref="A1">
    <cfRule type="containsText" dxfId="29" priority="3" operator="containsText" text="הזינו">
      <formula>NOT(ISERROR(SEARCH("הזינו",A1)))</formula>
    </cfRule>
  </conditionalFormatting>
  <dataValidations count="7">
    <dataValidation type="decimal" allowBlank="1" showInputMessage="1" showErrorMessage="1" error="נא הזינו ערכים מספריים בלבד!" sqref="H6:H1504 D6:D1504">
      <formula1>-1000000</formula1>
      <formula2>1000000</formula2>
    </dataValidation>
    <dataValidation type="list" allowBlank="1" showInputMessage="1" showErrorMessage="1" errorTitle="חובה לבחור כן/לא" sqref="H1">
      <formula1>$K$1500:$K$1501</formula1>
    </dataValidation>
    <dataValidation allowBlank="1" showInputMessage="1" showErrorMessage="1" promptTitle="כאן לא מקלידים!" prompt="נא הזינו תאריך לתחילת הרישום בדיוק במקום הזה, אבל בגיליון 'חודש א'." sqref="A1 D1"/>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433B782D-3875-4CB0-A797-E6317DB7F730}">
            <xm:f>$B6='הוראות שימוש'!$D$88</xm:f>
            <x14:dxf>
              <font>
                <b val="0"/>
                <i val="0"/>
                <color theme="6" tint="-0.24994659260841701"/>
              </font>
            </x14:dxf>
          </x14:cfRule>
          <xm:sqref>C6:F1503 A6:A1503</xm:sqref>
        </x14:conditionalFormatting>
        <x14:conditionalFormatting xmlns:xm="http://schemas.microsoft.com/office/excel/2006/main">
          <x14:cfRule type="cellIs" priority="2" operator="equal" id="{EEB7624B-DB5B-430F-A478-51EC8C4E64B5}">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 type="list" allowBlank="1" showInputMessage="1" showErrorMessage="1">
          <x14:formula1>
            <xm:f>'הוראות שימוש'!$D$87:$D$88</xm:f>
          </x14:formula1>
          <xm:sqref>B6:B1503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18</vt:i4>
      </vt:variant>
      <vt:variant>
        <vt:lpstr>טווחים בעלי שם</vt:lpstr>
      </vt:variant>
      <vt:variant>
        <vt:i4>1</vt:i4>
      </vt:variant>
    </vt:vector>
  </HeadingPairs>
  <TitlesOfParts>
    <vt:vector size="19" baseType="lpstr">
      <vt:lpstr>הוראות שימוש</vt:lpstr>
      <vt:lpstr>שיקוף</vt:lpstr>
      <vt:lpstr>חודש א</vt:lpstr>
      <vt:lpstr>ב</vt:lpstr>
      <vt:lpstr>ג</vt:lpstr>
      <vt:lpstr>ד</vt:lpstr>
      <vt:lpstr>ה</vt:lpstr>
      <vt:lpstr>ו</vt:lpstr>
      <vt:lpstr>ז</vt:lpstr>
      <vt:lpstr>ח</vt:lpstr>
      <vt:lpstr>ט</vt:lpstr>
      <vt:lpstr>י</vt:lpstr>
      <vt:lpstr>יא</vt:lpstr>
      <vt:lpstr>יב</vt:lpstr>
      <vt:lpstr>סיכום שנתי</vt:lpstr>
      <vt:lpstr>שמור1 - לא למחוק!</vt:lpstr>
      <vt:lpstr>שמור2 - לא למחוק!</vt:lpstr>
      <vt:lpstr>הכנה ליבוא מהתוכנה</vt:lpstr>
      <vt:lpstr>שיקוף!WPrint_Area_W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Jacob</cp:lastModifiedBy>
  <cp:lastPrinted>2012-05-24T16:15:28Z</cp:lastPrinted>
  <dcterms:created xsi:type="dcterms:W3CDTF">2010-02-04T23:54:45Z</dcterms:created>
  <dcterms:modified xsi:type="dcterms:W3CDTF">2020-04-23T12:27:09Z</dcterms:modified>
</cp:coreProperties>
</file>